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00Self made protocols\pCa 37C pH 6.5\"/>
    </mc:Choice>
  </mc:AlternateContent>
  <xr:revisionPtr revIDLastSave="0" documentId="13_ncr:1_{CB3ED895-8077-49CC-B0A2-51827DBBBF73}" xr6:coauthVersionLast="36" xr6:coauthVersionMax="36" xr10:uidLastSave="{00000000-0000-0000-0000-000000000000}"/>
  <bookViews>
    <workbookView xWindow="0" yWindow="0" windowWidth="20310" windowHeight="10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M5" i="1" s="1"/>
  <c r="J6" i="1"/>
  <c r="M6" i="1"/>
  <c r="J7" i="1"/>
  <c r="M7" i="1"/>
  <c r="J8" i="1"/>
  <c r="M8" i="1"/>
  <c r="J9" i="1"/>
  <c r="M9" i="1" s="1"/>
  <c r="M10" i="1"/>
  <c r="M11" i="1"/>
  <c r="J19" i="1"/>
  <c r="M19" i="1"/>
  <c r="J20" i="1"/>
  <c r="M20" i="1"/>
  <c r="J21" i="1"/>
  <c r="M21" i="1"/>
  <c r="J22" i="1"/>
  <c r="M22" i="1"/>
  <c r="J23" i="1"/>
  <c r="M23" i="1"/>
  <c r="M24" i="1"/>
  <c r="M25" i="1"/>
</calcChain>
</file>

<file path=xl/sharedStrings.xml><?xml version="1.0" encoding="utf-8"?>
<sst xmlns="http://schemas.openxmlformats.org/spreadsheetml/2006/main" count="264" uniqueCount="66">
  <si>
    <t xml:space="preserve">  </t>
  </si>
  <si>
    <t xml:space="preserve">pCa 9.0 </t>
  </si>
  <si>
    <t xml:space="preserve">Compound </t>
  </si>
  <si>
    <t xml:space="preserve">Company </t>
  </si>
  <si>
    <t xml:space="preserve">Lot # </t>
  </si>
  <si>
    <t xml:space="preserve">MW </t>
  </si>
  <si>
    <t xml:space="preserve">% Purity </t>
  </si>
  <si>
    <t xml:space="preserve">Corrected MW </t>
  </si>
  <si>
    <t xml:space="preserve">EGTA </t>
  </si>
  <si>
    <t xml:space="preserve">Sigma </t>
  </si>
  <si>
    <t xml:space="preserve">Imidazole </t>
  </si>
  <si>
    <t xml:space="preserve">KCl </t>
  </si>
  <si>
    <t xml:space="preserve">Creatine Phosphate </t>
  </si>
  <si>
    <t xml:space="preserve">ATP </t>
  </si>
  <si>
    <t xml:space="preserve">Roche </t>
  </si>
  <si>
    <t xml:space="preserve">CaCl2 </t>
  </si>
  <si>
    <t xml:space="preserve">Thermo </t>
  </si>
  <si>
    <t xml:space="preserve">MgCl2 </t>
  </si>
  <si>
    <t xml:space="preserve">Stock </t>
  </si>
  <si>
    <t xml:space="preserve">Initial </t>
  </si>
  <si>
    <t xml:space="preserve">Final </t>
  </si>
  <si>
    <t xml:space="preserve">pH </t>
  </si>
  <si>
    <t xml:space="preserve">Temp (°C) </t>
  </si>
  <si>
    <t xml:space="preserve">Ionic Strength is 180mM if 16mM is used for pHing. </t>
  </si>
  <si>
    <t xml:space="preserve">pCa 4.5 </t>
  </si>
  <si>
    <t xml:space="preserve">Ionic Strength is 180mM if 32mM is used for pHing. </t>
  </si>
  <si>
    <t>pCa Solutions pH 7.0 @ 37C </t>
  </si>
  <si>
    <t xml:space="preserve">Amount for 100 ml </t>
  </si>
  <si>
    <t>conce in mM</t>
  </si>
  <si>
    <t>Sigma</t>
  </si>
  <si>
    <t>Unit</t>
  </si>
  <si>
    <t>g</t>
  </si>
  <si>
    <t>µL </t>
  </si>
  <si>
    <t>ml</t>
  </si>
  <si>
    <t>mL </t>
  </si>
  <si>
    <t>Stock (0.5M)</t>
  </si>
  <si>
    <t>Thermo (0.1M)</t>
  </si>
  <si>
    <t xml:space="preserve">Actual amount taken </t>
  </si>
  <si>
    <t>Catalog</t>
  </si>
  <si>
    <t>P4504-500G</t>
  </si>
  <si>
    <t>E4378-100G</t>
  </si>
  <si>
    <t>Orion</t>
  </si>
  <si>
    <t xml:space="preserve">0.5M Stock </t>
  </si>
  <si>
    <t>Aldrich</t>
  </si>
  <si>
    <t>NA</t>
  </si>
  <si>
    <t>pCa Solutions pH 6.5 @ 37C </t>
  </si>
  <si>
    <t>quantity</t>
  </si>
  <si>
    <t xml:space="preserve">amount taken </t>
  </si>
  <si>
    <t xml:space="preserve">Conc in M </t>
  </si>
  <si>
    <t>Conc in 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</si>
  <si>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</si>
  <si>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</si>
  <si>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</si>
  <si>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</si>
  <si>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</si>
  <si>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</si>
  <si>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</si>
  <si>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</si>
  <si>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</si>
  <si>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</si>
  <si>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</si>
  <si>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</si>
  <si>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</si>
  <si>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I5513-25G</t>
  </si>
  <si>
    <t>A26209-10G</t>
  </si>
  <si>
    <t>Vol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</si>
</sst>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NumberFormat="1" applyFont="1"/>
    <xf numFmtId="0" fontId="0" fillId="0" borderId="1" xfId="0" applyBorder="1"/>
    <xf numFmtId="49" fontId="0" fillId="0" borderId="0" xfId="0" applyNumberFormat="1" applyBorder="1"/>
    <xf numFmtId="49" fontId="0" fillId="0" borderId="0" xfId="0" applyNumberFormat="1" applyFont="1" applyBorder="1"/>
    <xf numFmtId="0" fontId="4" fillId="0" borderId="0" xfId="0" applyFont="1"/>
    <xf numFmtId="49" fontId="0" fillId="0" borderId="0" xfId="0" applyNumberFormat="1" applyFill="1" applyBorder="1"/>
    <xf numFmtId="0" fontId="3" fillId="0" borderId="0" xfId="0" applyFont="1" applyAlignment="1">
      <alignment horizontal="center"/>
    </xf>
    <xf numFmtId="166" fontId="0" fillId="0" borderId="0" xfId="0" applyNumberFormat="1" applyFont="1"/>
    <xf numFmtId="167" fontId="3" fillId="0" borderId="0" xfId="0" applyNumberFormat="1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    <Relationship Id="rId10" Type="http://schemas.openxmlformats.org/officeDocument/2006/relationships/customXml" Target="../customXml/item2.xml"/>
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F1AC56-B20F-42E7-B2A6-CD39D83DF2B8}" name="Table1" displayName="Table1" ref="C1:O30" totalsRowShown="0">
  <autoFilter ref="C1:O30" xr:uid="{C0DEB0C2-BA09-4B12-9346-EE44C75462FC}"/>
  <tableColumns count="13">
    <tableColumn id="1" xr3:uid="{3A34F72E-DC75-4317-8D74-6D0085F3A970}" name="Column1"/>
    <tableColumn id="2" xr3:uid="{9E9BB2E1-C0C4-4233-864D-56A1067C779A}" name="Column2"/>
    <tableColumn id="3" xr3:uid="{98BC2539-8E3E-4680-AD86-4859572CE086}" name="Column3"/>
    <tableColumn id="4" xr3:uid="{66850FAF-E62B-4CED-B28D-5976CF578296}" name="Column4"/>
    <tableColumn id="5" xr3:uid="{98A8953A-9B40-4115-954D-55B0129C9FF3}" name="Column5"/>
    <tableColumn id="6" xr3:uid="{138F98E9-FE18-4DAE-9D64-5E0F48535121}" name="Column6"/>
    <tableColumn id="7" xr3:uid="{C870DE8B-7A42-4B33-99A4-18BFA3A12C92}" name="Column7"/>
    <tableColumn id="8" xr3:uid="{4B35D3C3-B852-46CB-AE35-F76774A6D20F}" name="Column8"/>
    <tableColumn id="9" xr3:uid="{6EF6D384-2489-4D09-A959-0AB4E6EB8A18}" name="Column9"/>
    <tableColumn id="10" xr3:uid="{3D7D2965-7F28-467A-A424-42B7DD2AB1C2}" name="Column10"/>
    <tableColumn id="11" xr3:uid="{BD9DAA6C-4228-468A-A27D-2B9C07A7A4DC}" name="Column11"/>
    <tableColumn id="12" xr3:uid="{D80C3CB0-B1E8-46F2-B2B6-F67E33C521A5}" name="Column12"/>
    <tableColumn id="13" xr3:uid="{F8C98FD5-82F0-448B-8F66-E2CA21B44B70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0"/>
  <sheetViews>
    <sheetView tabSelected="1" workbookViewId="0">
      <selection activeCell="S12" sqref="S12"/>
    </sheetView>
  </sheetViews>
  <sheetFormatPr defaultRowHeight="15" x14ac:dyDescent="0.25"/>
  <cols>
    <col min="3" max="3" width="13" customWidth="1"/>
    <col min="4" max="4" width="11" customWidth="1"/>
    <col min="5" max="5" width="9.42578125" customWidth="1"/>
    <col min="6" max="6" width="12" customWidth="1"/>
    <col min="7" max="7" width="26.140625" customWidth="1"/>
    <col min="8" max="8" width="12.140625" customWidth="1"/>
    <col min="9" max="9" width="8.7109375" customWidth="1"/>
    <col min="10" max="10" width="13" customWidth="1"/>
    <col min="11" max="11" width="10" customWidth="1"/>
    <col min="12" max="12" width="8.28515625" customWidth="1"/>
    <col min="13" max="13" width="9" customWidth="1"/>
    <col min="14" max="14" width="4.7109375" customWidth="1"/>
    <col min="15" max="15" width="23.42578125" customWidth="1"/>
    <col min="16" max="16" width="5.85546875" customWidth="1"/>
  </cols>
  <sheetData>
    <row r="1" spans="3:16" ht="18.75" x14ac:dyDescent="0.3">
      <c r="C1" s="2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</row>
    <row r="2" spans="3:16" ht="18.75" x14ac:dyDescent="0.3">
      <c r="C2" s="2" t="s">
        <v>45</v>
      </c>
    </row>
    <row r="3" spans="3:16" x14ac:dyDescent="0.25">
      <c r="C3" t="s">
        <v>0</v>
      </c>
    </row>
    <row r="4" spans="3:16" ht="18.75" x14ac:dyDescent="0.3">
      <c r="C4" s="9" t="s">
        <v>1</v>
      </c>
      <c r="D4" t="s">
        <v>2</v>
      </c>
      <c r="E4" t="s">
        <v>3</v>
      </c>
      <c r="F4" t="s">
        <v>38</v>
      </c>
      <c r="G4" t="s">
        <v>4</v>
      </c>
      <c r="H4" t="s">
        <v>5</v>
      </c>
      <c r="I4" t="s">
        <v>6</v>
      </c>
      <c r="J4" t="s">
        <v>7</v>
      </c>
      <c r="K4" t="s">
        <v>48</v>
      </c>
      <c r="L4" t="s">
        <v>65</v>
      </c>
      <c r="M4" t="s">
        <v>46</v>
      </c>
      <c r="N4" t="s">
        <v>30</v>
      </c>
      <c r="O4" t="s">
        <v>47</v>
      </c>
      <c r="P4" s="3"/>
    </row>
    <row r="5" spans="3:16" ht="23.25" x14ac:dyDescent="0.25">
      <c r="C5" s="3" t="s">
        <v>0</v>
      </c>
      <c r="D5" s="3" t="s">
        <v>8</v>
      </c>
      <c r="E5" s="3" t="s">
        <v>9</v>
      </c>
      <c r="F5" s="8" t="s">
        <v>40</v>
      </c>
      <c r="G5" s="3" t="s">
        <v>0</v>
      </c>
      <c r="H5" s="3">
        <v>380.35</v>
      </c>
      <c r="I5" s="3">
        <v>97</v>
      </c>
      <c r="J5" s="3">
        <f>H5/I5*100</f>
        <v>392.11340206185571</v>
      </c>
      <c r="K5" s="3">
        <v>7.0000000000000001E-3</v>
      </c>
      <c r="L5" s="14">
        <v>0.1</v>
      </c>
      <c r="M5" s="12">
        <f>ROUND(J5*K5*$L$5,4)</f>
        <v>0.27450000000000002</v>
      </c>
      <c r="N5" s="3" t="s">
        <v>31</v>
      </c>
      <c r="O5" s="3"/>
      <c r="P5" s="3"/>
    </row>
    <row r="6" spans="3:16" ht="23.25" x14ac:dyDescent="0.25">
      <c r="C6" s="3" t="s">
        <v>0</v>
      </c>
      <c r="D6" s="3" t="s">
        <v>10</v>
      </c>
      <c r="E6" s="3" t="s">
        <v>9</v>
      </c>
      <c r="F6" s="8" t="s">
        <v>63</v>
      </c>
      <c r="G6" s="3" t="s">
        <v>0</v>
      </c>
      <c r="H6" s="3">
        <v>68.08</v>
      </c>
      <c r="I6" s="3">
        <v>99</v>
      </c>
      <c r="J6" s="3">
        <f t="shared" ref="J6:J9" si="0">H6/I6*100</f>
        <v>68.767676767676761</v>
      </c>
      <c r="K6" s="3">
        <v>0.02</v>
      </c>
      <c r="L6" s="14"/>
      <c r="M6" s="12">
        <f>ROUND(J6*K6*$L$5,4)</f>
        <v>0.13750000000000001</v>
      </c>
      <c r="N6" s="3" t="s">
        <v>31</v>
      </c>
      <c r="O6" s="3"/>
      <c r="P6" s="3"/>
    </row>
    <row r="7" spans="3:16" ht="23.25" x14ac:dyDescent="0.25">
      <c r="C7" s="3" t="s">
        <v>0</v>
      </c>
      <c r="D7" s="3" t="s">
        <v>11</v>
      </c>
      <c r="E7" s="3" t="s">
        <v>9</v>
      </c>
      <c r="F7" s="8" t="s">
        <v>39</v>
      </c>
      <c r="G7" s="3" t="s">
        <v>0</v>
      </c>
      <c r="H7" s="3">
        <v>74.55</v>
      </c>
      <c r="I7" s="3">
        <v>99</v>
      </c>
      <c r="J7" s="3">
        <f t="shared" si="0"/>
        <v>75.303030303030312</v>
      </c>
      <c r="K7" s="3">
        <v>7.039999999999999E-2</v>
      </c>
      <c r="L7" s="14"/>
      <c r="M7" s="12">
        <f>ROUND(J7*K7*$L$5,4)</f>
        <v>0.53010000000000002</v>
      </c>
      <c r="N7" s="3" t="s">
        <v>31</v>
      </c>
      <c r="O7" s="3"/>
      <c r="P7" s="3"/>
    </row>
    <row r="8" spans="3:16" ht="23.25" x14ac:dyDescent="0.25">
      <c r="C8" s="3" t="s">
        <v>0</v>
      </c>
      <c r="D8" s="3" t="s">
        <v>12</v>
      </c>
      <c r="E8" s="3" t="s">
        <v>14</v>
      </c>
      <c r="F8" s="8">
        <v>10621714001</v>
      </c>
      <c r="G8" s="3" t="s">
        <v>0</v>
      </c>
      <c r="H8" s="3">
        <v>327.14</v>
      </c>
      <c r="I8" s="3">
        <v>97</v>
      </c>
      <c r="J8" s="3">
        <f t="shared" si="0"/>
        <v>337.25773195876286</v>
      </c>
      <c r="K8" s="3">
        <v>1.4500000000000001E-2</v>
      </c>
      <c r="L8" s="14"/>
      <c r="M8" s="12">
        <f>ROUND(J8*K8*$L$5,4)</f>
        <v>0.48899999999999999</v>
      </c>
      <c r="N8" s="3" t="s">
        <v>31</v>
      </c>
      <c r="O8" s="3"/>
      <c r="P8" s="3"/>
    </row>
    <row r="9" spans="3:16" ht="23.25" x14ac:dyDescent="0.25">
      <c r="C9" s="3" t="s">
        <v>0</v>
      </c>
      <c r="D9" s="3" t="s">
        <v>13</v>
      </c>
      <c r="E9" s="3" t="s">
        <v>43</v>
      </c>
      <c r="F9" s="8" t="s">
        <v>64</v>
      </c>
      <c r="G9" s="3" t="s">
        <v>0</v>
      </c>
      <c r="H9" s="3">
        <v>551.14</v>
      </c>
      <c r="I9" s="3">
        <v>91</v>
      </c>
      <c r="J9" s="3">
        <f t="shared" si="0"/>
        <v>605.64835164835165</v>
      </c>
      <c r="K9" s="3">
        <v>4.8799999999999998E-3</v>
      </c>
      <c r="L9" s="14"/>
      <c r="M9" s="12">
        <f>ROUND(J9*K9*$L$5,4)</f>
        <v>0.29559999999999997</v>
      </c>
      <c r="N9" s="3" t="s">
        <v>31</v>
      </c>
      <c r="O9" s="3"/>
      <c r="P9" s="4"/>
    </row>
    <row r="10" spans="3:16" ht="23.25" x14ac:dyDescent="0.25">
      <c r="C10" t="s">
        <v>0</v>
      </c>
      <c r="D10" t="s">
        <v>15</v>
      </c>
      <c r="E10" t="s">
        <v>41</v>
      </c>
      <c r="F10" s="7">
        <v>922006</v>
      </c>
      <c r="G10" t="s">
        <v>0</v>
      </c>
      <c r="H10" s="11" t="s">
        <v>28</v>
      </c>
      <c r="I10" s="11"/>
      <c r="J10" s="4">
        <v>100</v>
      </c>
      <c r="K10" s="4">
        <v>1.9999999999999999E-6</v>
      </c>
      <c r="L10" s="14"/>
      <c r="M10" s="4">
        <f>1000000*K10*L5/(J10/1000)</f>
        <v>2</v>
      </c>
      <c r="N10" s="4" t="s">
        <v>32</v>
      </c>
      <c r="O10" s="4"/>
      <c r="P10" s="4"/>
    </row>
    <row r="11" spans="3:16" ht="23.25" x14ac:dyDescent="0.25">
      <c r="C11" t="s">
        <v>0</v>
      </c>
      <c r="D11" t="s">
        <v>17</v>
      </c>
      <c r="E11" t="s">
        <v>42</v>
      </c>
      <c r="F11" s="7" t="s">
        <v>44</v>
      </c>
      <c r="G11" t="s">
        <v>0</v>
      </c>
      <c r="H11" s="11" t="s">
        <v>28</v>
      </c>
      <c r="I11" s="11"/>
      <c r="J11" s="4">
        <v>500</v>
      </c>
      <c r="K11" s="5">
        <v>5.3699999999999998E-3</v>
      </c>
      <c r="L11" s="14"/>
      <c r="M11" s="13">
        <f>1000*K11*L5/(J11/1000)</f>
        <v>1.0740000000000001</v>
      </c>
      <c r="N11" s="4" t="s">
        <v>33</v>
      </c>
      <c r="O11" s="4"/>
    </row>
    <row r="12" spans="3:16" x14ac:dyDescent="0.25">
      <c r="C12" t="s">
        <v>0</v>
      </c>
    </row>
    <row r="13" spans="3:16" x14ac:dyDescent="0.25">
      <c r="C13" t="s">
        <v>1</v>
      </c>
      <c r="D13" t="s">
        <v>19</v>
      </c>
      <c r="E13" t="s">
        <v>20</v>
      </c>
    </row>
    <row r="14" spans="3:16" x14ac:dyDescent="0.25">
      <c r="C14" t="s">
        <v>21</v>
      </c>
      <c r="D14" t="s">
        <v>0</v>
      </c>
      <c r="E14" t="s">
        <v>0</v>
      </c>
    </row>
    <row r="15" spans="3:16" x14ac:dyDescent="0.25">
      <c r="C15" t="s">
        <v>22</v>
      </c>
      <c r="D15" t="s">
        <v>0</v>
      </c>
      <c r="E15" t="s">
        <v>0</v>
      </c>
    </row>
    <row r="16" spans="3:16" x14ac:dyDescent="0.25">
      <c r="C16" t="s">
        <v>23</v>
      </c>
    </row>
    <row r="18" spans="3:16" ht="18.75" x14ac:dyDescent="0.3">
      <c r="C18" s="9" t="s">
        <v>24</v>
      </c>
      <c r="D18" t="s">
        <v>2</v>
      </c>
      <c r="E18" t="s">
        <v>3</v>
      </c>
      <c r="F18" t="s">
        <v>38</v>
      </c>
      <c r="G18" t="s">
        <v>4</v>
      </c>
      <c r="H18" t="s">
        <v>5</v>
      </c>
      <c r="I18" t="s">
        <v>6</v>
      </c>
      <c r="J18" t="s">
        <v>7</v>
      </c>
      <c r="K18" t="s">
        <v>49</v>
      </c>
      <c r="L18" t="s">
        <v>65</v>
      </c>
      <c r="M18" t="s">
        <v>46</v>
      </c>
      <c r="N18" t="s">
        <v>30</v>
      </c>
      <c r="O18" t="s">
        <v>47</v>
      </c>
    </row>
    <row r="19" spans="3:16" ht="21" x14ac:dyDescent="0.25">
      <c r="C19" s="3" t="s">
        <v>0</v>
      </c>
      <c r="D19" s="3" t="s">
        <v>8</v>
      </c>
      <c r="E19" s="3" t="s">
        <v>9</v>
      </c>
      <c r="F19" s="8" t="s">
        <v>40</v>
      </c>
      <c r="G19" s="3" t="s">
        <v>0</v>
      </c>
      <c r="H19" s="3">
        <v>380.35</v>
      </c>
      <c r="I19" s="3">
        <v>97</v>
      </c>
      <c r="J19" s="3">
        <f>H19/I19*100</f>
        <v>392.11340206185571</v>
      </c>
      <c r="K19" s="3">
        <v>7.0000000000000001E-3</v>
      </c>
      <c r="L19" s="15">
        <v>0.1</v>
      </c>
      <c r="M19" s="12">
        <f>ROUND(J19*K19*$L$19,4)</f>
        <v>0.27450000000000002</v>
      </c>
      <c r="N19" s="3" t="s">
        <v>31</v>
      </c>
    </row>
    <row r="20" spans="3:16" s="1" customFormat="1" ht="21" x14ac:dyDescent="0.25">
      <c r="C20" s="3" t="s">
        <v>0</v>
      </c>
      <c r="D20" s="3" t="s">
        <v>10</v>
      </c>
      <c r="E20" s="3" t="s">
        <v>9</v>
      </c>
      <c r="F20" s="8" t="s">
        <v>63</v>
      </c>
      <c r="G20" s="3" t="s">
        <v>0</v>
      </c>
      <c r="H20" s="3">
        <v>68.08</v>
      </c>
      <c r="I20" s="3">
        <v>99</v>
      </c>
      <c r="J20" s="3">
        <f t="shared" ref="J20:J23" si="1">H20/I20*100</f>
        <v>68.767676767676761</v>
      </c>
      <c r="K20" s="3">
        <v>0.02</v>
      </c>
      <c r="L20" s="15"/>
      <c r="M20" s="12">
        <f>ROUND(J20*K20*$L$19,4)</f>
        <v>0.13750000000000001</v>
      </c>
      <c r="N20" s="3" t="s">
        <v>31</v>
      </c>
      <c r="O20"/>
    </row>
    <row r="21" spans="3:16" ht="21" x14ac:dyDescent="0.25">
      <c r="C21" s="3" t="s">
        <v>0</v>
      </c>
      <c r="D21" s="3" t="s">
        <v>11</v>
      </c>
      <c r="E21" s="3" t="s">
        <v>9</v>
      </c>
      <c r="F21" s="8" t="s">
        <v>39</v>
      </c>
      <c r="G21" s="3" t="s">
        <v>0</v>
      </c>
      <c r="H21" s="3">
        <v>74.55</v>
      </c>
      <c r="I21" s="3">
        <v>99</v>
      </c>
      <c r="J21" s="3">
        <f t="shared" si="1"/>
        <v>75.303030303030312</v>
      </c>
      <c r="K21" s="3">
        <v>5.4399999999999976E-2</v>
      </c>
      <c r="L21" s="15"/>
      <c r="M21" s="12">
        <f>ROUND(J21*K21*$L$19,4)</f>
        <v>0.40960000000000002</v>
      </c>
      <c r="N21" s="3" t="s">
        <v>31</v>
      </c>
    </row>
    <row r="22" spans="3:16" ht="21" x14ac:dyDescent="0.25">
      <c r="C22" s="3" t="s">
        <v>0</v>
      </c>
      <c r="D22" s="3" t="s">
        <v>12</v>
      </c>
      <c r="E22" s="3" t="s">
        <v>14</v>
      </c>
      <c r="F22" s="8">
        <v>10621714001</v>
      </c>
      <c r="G22" s="3" t="s">
        <v>0</v>
      </c>
      <c r="H22" s="3">
        <v>327.14</v>
      </c>
      <c r="I22" s="3">
        <v>97</v>
      </c>
      <c r="J22" s="3">
        <f t="shared" si="1"/>
        <v>337.25773195876286</v>
      </c>
      <c r="K22" s="3">
        <v>1.4500000000000001E-2</v>
      </c>
      <c r="L22" s="15"/>
      <c r="M22" s="12">
        <f>ROUND(J22*K22*$L$19,4)</f>
        <v>0.48899999999999999</v>
      </c>
      <c r="N22" s="3" t="s">
        <v>31</v>
      </c>
      <c r="P22" s="1"/>
    </row>
    <row r="23" spans="3:16" ht="21" x14ac:dyDescent="0.25">
      <c r="C23" s="3" t="s">
        <v>0</v>
      </c>
      <c r="D23" s="3" t="s">
        <v>13</v>
      </c>
      <c r="E23" s="3" t="s">
        <v>43</v>
      </c>
      <c r="F23" s="8" t="s">
        <v>64</v>
      </c>
      <c r="G23" s="3" t="s">
        <v>0</v>
      </c>
      <c r="H23" s="3">
        <v>551.14</v>
      </c>
      <c r="I23" s="3">
        <v>91</v>
      </c>
      <c r="J23" s="3">
        <f t="shared" si="1"/>
        <v>605.64835164835165</v>
      </c>
      <c r="K23" s="3">
        <v>4.9399999999999999E-3</v>
      </c>
      <c r="L23" s="15"/>
      <c r="M23" s="12">
        <f>ROUND(J23*K23*$L$19,4)</f>
        <v>0.29920000000000002</v>
      </c>
      <c r="N23" s="3" t="s">
        <v>31</v>
      </c>
      <c r="P23" s="4"/>
    </row>
    <row r="24" spans="3:16" ht="21" x14ac:dyDescent="0.25">
      <c r="C24" t="s">
        <v>0</v>
      </c>
      <c r="D24" t="s">
        <v>15</v>
      </c>
      <c r="E24" t="s">
        <v>16</v>
      </c>
      <c r="F24" s="7">
        <v>922006</v>
      </c>
      <c r="G24" t="s">
        <v>0</v>
      </c>
      <c r="H24" s="11" t="s">
        <v>28</v>
      </c>
      <c r="I24" s="11"/>
      <c r="J24" s="4">
        <v>100</v>
      </c>
      <c r="K24" s="4">
        <v>6.3899999999999998E-3</v>
      </c>
      <c r="L24" s="15"/>
      <c r="M24" s="13">
        <f>1000*K24*L19/(J24/1000)</f>
        <v>6.39</v>
      </c>
      <c r="N24" s="4" t="s">
        <v>34</v>
      </c>
      <c r="O24" s="4"/>
      <c r="P24" s="4"/>
    </row>
    <row r="25" spans="3:16" ht="21" x14ac:dyDescent="0.25">
      <c r="C25" t="s">
        <v>0</v>
      </c>
      <c r="D25" t="s">
        <v>17</v>
      </c>
      <c r="E25" t="s">
        <v>18</v>
      </c>
      <c r="F25" s="10" t="s">
        <v>44</v>
      </c>
      <c r="G25" t="s">
        <v>0</v>
      </c>
      <c r="H25" s="11" t="s">
        <v>28</v>
      </c>
      <c r="I25" s="11"/>
      <c r="J25" s="4">
        <v>500</v>
      </c>
      <c r="K25" s="4">
        <v>5.2500000000000003E-3</v>
      </c>
      <c r="L25" s="15"/>
      <c r="M25" s="13">
        <f>1000*K25*L19/(J25/1000)</f>
        <v>1.05</v>
      </c>
      <c r="N25" s="4" t="s">
        <v>33</v>
      </c>
      <c r="O25" s="4"/>
    </row>
    <row r="26" spans="3:16" x14ac:dyDescent="0.25">
      <c r="C26" t="s">
        <v>0</v>
      </c>
    </row>
    <row r="27" spans="3:16" x14ac:dyDescent="0.25">
      <c r="C27" t="s">
        <v>24</v>
      </c>
      <c r="D27" t="s">
        <v>19</v>
      </c>
      <c r="E27" t="s">
        <v>20</v>
      </c>
    </row>
    <row r="28" spans="3:16" x14ac:dyDescent="0.25">
      <c r="C28" t="s">
        <v>21</v>
      </c>
      <c r="D28" t="s">
        <v>0</v>
      </c>
      <c r="E28" t="s">
        <v>0</v>
      </c>
    </row>
    <row r="29" spans="3:16" x14ac:dyDescent="0.25">
      <c r="C29" t="s">
        <v>22</v>
      </c>
      <c r="D29" t="s">
        <v>0</v>
      </c>
      <c r="E29" t="s">
        <v>0</v>
      </c>
    </row>
    <row r="30" spans="3:16" x14ac:dyDescent="0.25">
      <c r="C30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9F24-B841-4E82-800B-F4F5F474221A}">
  <dimension ref="B2:J32"/>
  <sheetViews>
    <sheetView workbookViewId="0">
      <selection activeCell="Q26" sqref="Q26"/>
    </sheetView>
  </sheetViews>
  <sheetFormatPr defaultRowHeight="15" x14ac:dyDescent="0.25"/>
  <cols>
    <col min="4" max="4" width="14.7109375" customWidth="1"/>
    <col min="5" max="5" width="19.140625" customWidth="1"/>
    <col min="8" max="8" width="18" customWidth="1"/>
    <col min="9" max="9" width="5.7109375" customWidth="1"/>
    <col min="10" max="10" width="23" customWidth="1"/>
  </cols>
  <sheetData>
    <row r="2" spans="2:10" x14ac:dyDescent="0.25">
      <c r="B2" s="6" t="s">
        <v>26</v>
      </c>
      <c r="C2" s="6"/>
      <c r="D2" s="6"/>
      <c r="E2" s="6"/>
      <c r="F2" s="6"/>
      <c r="G2" s="6"/>
      <c r="H2" s="6"/>
      <c r="I2" s="6"/>
      <c r="J2" s="6"/>
    </row>
    <row r="3" spans="2:10" x14ac:dyDescent="0.25">
      <c r="B3" s="6" t="s">
        <v>0</v>
      </c>
      <c r="C3" s="6"/>
      <c r="D3" s="6"/>
      <c r="E3" s="6"/>
      <c r="F3" s="6"/>
      <c r="G3" s="6"/>
      <c r="H3" s="6"/>
      <c r="I3" s="6"/>
      <c r="J3" s="6"/>
    </row>
    <row r="4" spans="2:10" x14ac:dyDescent="0.25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27</v>
      </c>
      <c r="I4" s="6" t="s">
        <v>30</v>
      </c>
      <c r="J4" s="6" t="s">
        <v>37</v>
      </c>
    </row>
    <row r="5" spans="2:10" x14ac:dyDescent="0.25">
      <c r="B5" s="6" t="s">
        <v>0</v>
      </c>
      <c r="C5" s="6" t="s">
        <v>8</v>
      </c>
      <c r="D5" s="6" t="s">
        <v>9</v>
      </c>
      <c r="E5" s="6" t="s">
        <v>0</v>
      </c>
      <c r="F5" s="6">
        <v>380.35</v>
      </c>
      <c r="G5" s="6">
        <v>97</v>
      </c>
      <c r="H5" s="6">
        <v>0.27450000000000002</v>
      </c>
      <c r="I5" s="6" t="s">
        <v>31</v>
      </c>
      <c r="J5" s="6"/>
    </row>
    <row r="6" spans="2:10" x14ac:dyDescent="0.25">
      <c r="B6" s="6" t="s">
        <v>0</v>
      </c>
      <c r="C6" s="6" t="s">
        <v>10</v>
      </c>
      <c r="D6" s="6" t="s">
        <v>9</v>
      </c>
      <c r="E6" s="6" t="s">
        <v>0</v>
      </c>
      <c r="F6" s="6">
        <v>68.08</v>
      </c>
      <c r="G6" s="6">
        <v>99</v>
      </c>
      <c r="H6" s="6">
        <v>0.13750000000000001</v>
      </c>
      <c r="I6" s="6" t="s">
        <v>31</v>
      </c>
      <c r="J6" s="6"/>
    </row>
    <row r="7" spans="2:10" x14ac:dyDescent="0.25">
      <c r="B7" s="6" t="s">
        <v>0</v>
      </c>
      <c r="C7" s="6" t="s">
        <v>11</v>
      </c>
      <c r="D7" s="6" t="s">
        <v>9</v>
      </c>
      <c r="E7" s="6" t="s">
        <v>0</v>
      </c>
      <c r="F7" s="6">
        <v>74.56</v>
      </c>
      <c r="G7" s="6">
        <v>99</v>
      </c>
      <c r="H7" s="6">
        <v>0.49709999999999999</v>
      </c>
      <c r="I7" s="6" t="s">
        <v>31</v>
      </c>
      <c r="J7" s="6"/>
    </row>
    <row r="8" spans="2:10" x14ac:dyDescent="0.25">
      <c r="B8" s="6" t="s">
        <v>0</v>
      </c>
      <c r="C8" s="6" t="s">
        <v>12</v>
      </c>
      <c r="D8" s="6" t="s">
        <v>14</v>
      </c>
      <c r="E8" s="6" t="s">
        <v>0</v>
      </c>
      <c r="F8" s="6">
        <v>327.14</v>
      </c>
      <c r="G8" s="6">
        <v>97</v>
      </c>
      <c r="H8" s="6">
        <v>0.48899999999999999</v>
      </c>
      <c r="I8" s="6" t="s">
        <v>31</v>
      </c>
      <c r="J8" s="6"/>
    </row>
    <row r="9" spans="2:10" x14ac:dyDescent="0.25">
      <c r="B9" s="6" t="s">
        <v>0</v>
      </c>
      <c r="C9" s="6" t="s">
        <v>13</v>
      </c>
      <c r="D9" s="6" t="s">
        <v>29</v>
      </c>
      <c r="E9" s="6" t="s">
        <v>0</v>
      </c>
      <c r="F9" s="6">
        <v>551.14</v>
      </c>
      <c r="G9" s="6">
        <v>99</v>
      </c>
      <c r="H9" s="6">
        <v>0.255</v>
      </c>
      <c r="I9" s="6" t="s">
        <v>31</v>
      </c>
      <c r="J9" s="6"/>
    </row>
    <row r="10" spans="2:10" x14ac:dyDescent="0.25">
      <c r="B10" s="6" t="s">
        <v>0</v>
      </c>
      <c r="C10" s="6" t="s">
        <v>15</v>
      </c>
      <c r="D10" s="6" t="s">
        <v>36</v>
      </c>
      <c r="E10" s="6" t="s">
        <v>0</v>
      </c>
      <c r="F10" s="6" t="s">
        <v>28</v>
      </c>
      <c r="G10" s="6"/>
      <c r="H10" s="6">
        <v>18.600000000000001</v>
      </c>
      <c r="I10" s="6" t="s">
        <v>32</v>
      </c>
      <c r="J10" s="6"/>
    </row>
    <row r="11" spans="2:10" x14ac:dyDescent="0.25">
      <c r="B11" s="6" t="s">
        <v>0</v>
      </c>
      <c r="C11" s="6" t="s">
        <v>17</v>
      </c>
      <c r="D11" s="6" t="s">
        <v>35</v>
      </c>
      <c r="E11" s="6" t="s">
        <v>0</v>
      </c>
      <c r="F11" s="6" t="s">
        <v>28</v>
      </c>
      <c r="G11" s="6"/>
      <c r="H11" s="6">
        <v>1.1400000000000001</v>
      </c>
      <c r="I11" s="6" t="s">
        <v>33</v>
      </c>
      <c r="J11" s="6"/>
    </row>
    <row r="12" spans="2:10" x14ac:dyDescent="0.25">
      <c r="B12" s="6" t="s">
        <v>0</v>
      </c>
      <c r="C12" s="6"/>
      <c r="D12" s="6"/>
      <c r="E12" s="6"/>
      <c r="F12" s="6"/>
      <c r="G12" s="6"/>
      <c r="H12" s="6"/>
      <c r="I12" s="6"/>
      <c r="J12" s="6"/>
    </row>
    <row r="13" spans="2:10" x14ac:dyDescent="0.25">
      <c r="B13" s="6" t="s">
        <v>1</v>
      </c>
      <c r="C13" s="6" t="s">
        <v>19</v>
      </c>
      <c r="D13" s="6" t="s">
        <v>20</v>
      </c>
      <c r="E13" s="6"/>
      <c r="F13" s="6"/>
      <c r="G13" s="6"/>
      <c r="H13" s="6"/>
      <c r="I13" s="6"/>
      <c r="J13" s="6"/>
    </row>
    <row r="14" spans="2:10" x14ac:dyDescent="0.25">
      <c r="B14" s="6" t="s">
        <v>21</v>
      </c>
      <c r="C14" s="6" t="s">
        <v>0</v>
      </c>
      <c r="D14" s="6" t="s">
        <v>0</v>
      </c>
      <c r="E14" s="6"/>
      <c r="F14" s="6"/>
      <c r="G14" s="6"/>
      <c r="H14" s="6"/>
      <c r="I14" s="6"/>
      <c r="J14" s="6"/>
    </row>
    <row r="15" spans="2:10" x14ac:dyDescent="0.25">
      <c r="B15" s="6" t="s">
        <v>22</v>
      </c>
      <c r="C15" s="6" t="s">
        <v>0</v>
      </c>
      <c r="D15" s="6" t="s">
        <v>0</v>
      </c>
      <c r="E15" s="6"/>
      <c r="F15" s="6"/>
      <c r="G15" s="6"/>
      <c r="H15" s="6"/>
      <c r="I15" s="6"/>
      <c r="J15" s="6"/>
    </row>
    <row r="16" spans="2:10" x14ac:dyDescent="0.25">
      <c r="B16" s="6" t="s">
        <v>23</v>
      </c>
      <c r="C16" s="6"/>
      <c r="D16" s="6"/>
      <c r="E16" s="6"/>
      <c r="F16" s="6"/>
      <c r="G16" s="6"/>
      <c r="H16" s="6"/>
      <c r="I16" s="6"/>
      <c r="J16" s="6"/>
    </row>
    <row r="17" spans="2:10" x14ac:dyDescent="0.25">
      <c r="B17" s="6"/>
      <c r="C17" s="6"/>
      <c r="D17" s="6"/>
      <c r="E17" s="6"/>
      <c r="F17" s="6"/>
      <c r="G17" s="6"/>
      <c r="H17" s="6"/>
      <c r="I17" s="6"/>
      <c r="J17" s="6"/>
    </row>
    <row r="18" spans="2:10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5">
      <c r="B19" s="6" t="s">
        <v>0</v>
      </c>
      <c r="C19" s="6"/>
      <c r="D19" s="6"/>
      <c r="E19" s="6"/>
      <c r="F19" s="6"/>
      <c r="G19" s="6"/>
      <c r="H19" s="6"/>
      <c r="I19" s="6"/>
      <c r="J19" s="6"/>
    </row>
    <row r="20" spans="2:10" x14ac:dyDescent="0.25">
      <c r="B20" s="6" t="s">
        <v>24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6" t="s">
        <v>27</v>
      </c>
      <c r="I20" s="6" t="s">
        <v>30</v>
      </c>
      <c r="J20" s="6" t="s">
        <v>37</v>
      </c>
    </row>
    <row r="21" spans="2:10" x14ac:dyDescent="0.25">
      <c r="B21" s="6" t="s">
        <v>0</v>
      </c>
      <c r="C21" s="6" t="s">
        <v>8</v>
      </c>
      <c r="D21" s="6" t="s">
        <v>9</v>
      </c>
      <c r="E21" s="6" t="s">
        <v>0</v>
      </c>
      <c r="F21" s="6">
        <v>380.35</v>
      </c>
      <c r="G21" s="6">
        <v>97</v>
      </c>
      <c r="H21" s="6">
        <v>0.27450000000000002</v>
      </c>
      <c r="I21" s="6" t="s">
        <v>31</v>
      </c>
      <c r="J21" s="6"/>
    </row>
    <row r="22" spans="2:10" x14ac:dyDescent="0.25">
      <c r="B22" s="6" t="s">
        <v>0</v>
      </c>
      <c r="C22" s="6" t="s">
        <v>10</v>
      </c>
      <c r="D22" s="6" t="s">
        <v>9</v>
      </c>
      <c r="E22" s="6" t="s">
        <v>0</v>
      </c>
      <c r="F22" s="6">
        <v>68.08</v>
      </c>
      <c r="G22" s="6">
        <v>99</v>
      </c>
      <c r="H22" s="6">
        <v>0.13750000000000001</v>
      </c>
      <c r="I22" s="6" t="s">
        <v>31</v>
      </c>
      <c r="J22" s="6"/>
    </row>
    <row r="23" spans="2:10" x14ac:dyDescent="0.25">
      <c r="B23" s="6" t="s">
        <v>0</v>
      </c>
      <c r="C23" s="6" t="s">
        <v>11</v>
      </c>
      <c r="D23" s="6" t="s">
        <v>9</v>
      </c>
      <c r="E23" s="6" t="s">
        <v>0</v>
      </c>
      <c r="F23" s="6">
        <v>74.56</v>
      </c>
      <c r="G23" s="6">
        <v>99</v>
      </c>
      <c r="H23" s="6">
        <v>0.37659999999999999</v>
      </c>
      <c r="I23" s="6" t="s">
        <v>31</v>
      </c>
      <c r="J23" s="6"/>
    </row>
    <row r="24" spans="2:10" x14ac:dyDescent="0.25">
      <c r="B24" s="6" t="s">
        <v>0</v>
      </c>
      <c r="C24" s="6" t="s">
        <v>12</v>
      </c>
      <c r="D24" s="6" t="s">
        <v>14</v>
      </c>
      <c r="E24" s="6" t="s">
        <v>0</v>
      </c>
      <c r="F24" s="6">
        <v>327.14</v>
      </c>
      <c r="G24" s="6">
        <v>97</v>
      </c>
      <c r="H24" s="6">
        <v>0.48899999999999999</v>
      </c>
      <c r="I24" s="6" t="s">
        <v>31</v>
      </c>
      <c r="J24" s="6"/>
    </row>
    <row r="25" spans="2:10" x14ac:dyDescent="0.25">
      <c r="B25" s="6" t="s">
        <v>0</v>
      </c>
      <c r="C25" s="6" t="s">
        <v>13</v>
      </c>
      <c r="D25" s="6" t="s">
        <v>9</v>
      </c>
      <c r="E25" s="6" t="s">
        <v>0</v>
      </c>
      <c r="F25" s="6">
        <v>551.14</v>
      </c>
      <c r="G25" s="6">
        <v>99</v>
      </c>
      <c r="H25" s="6">
        <v>0.25779999999999997</v>
      </c>
      <c r="I25" s="6" t="s">
        <v>31</v>
      </c>
      <c r="J25" s="6"/>
    </row>
    <row r="26" spans="2:10" x14ac:dyDescent="0.25">
      <c r="B26" s="6" t="s">
        <v>0</v>
      </c>
      <c r="C26" s="6" t="s">
        <v>15</v>
      </c>
      <c r="D26" s="6" t="s">
        <v>36</v>
      </c>
      <c r="E26" s="6" t="s">
        <v>0</v>
      </c>
      <c r="F26" s="6" t="s">
        <v>28</v>
      </c>
      <c r="G26" s="6"/>
      <c r="H26" s="6">
        <v>7.0039999999999996</v>
      </c>
      <c r="I26" s="6" t="s">
        <v>34</v>
      </c>
      <c r="J26" s="6"/>
    </row>
    <row r="27" spans="2:10" x14ac:dyDescent="0.25">
      <c r="B27" s="6" t="s">
        <v>0</v>
      </c>
      <c r="C27" s="6" t="s">
        <v>17</v>
      </c>
      <c r="D27" s="6" t="s">
        <v>35</v>
      </c>
      <c r="E27" s="6" t="s">
        <v>0</v>
      </c>
      <c r="F27" s="6" t="s">
        <v>28</v>
      </c>
      <c r="G27" s="6"/>
      <c r="H27" s="6">
        <v>1.038</v>
      </c>
      <c r="I27" s="6" t="s">
        <v>33</v>
      </c>
      <c r="J27" s="6"/>
    </row>
    <row r="28" spans="2:10" x14ac:dyDescent="0.25">
      <c r="B28" s="6" t="s">
        <v>0</v>
      </c>
      <c r="C28" s="6"/>
      <c r="D28" s="6"/>
      <c r="E28" s="6"/>
      <c r="F28" s="6"/>
      <c r="G28" s="6"/>
      <c r="H28" s="6"/>
      <c r="I28" s="6"/>
      <c r="J28" s="6"/>
    </row>
    <row r="29" spans="2:10" x14ac:dyDescent="0.25">
      <c r="B29" s="6" t="s">
        <v>24</v>
      </c>
      <c r="C29" s="6" t="s">
        <v>19</v>
      </c>
      <c r="D29" s="6" t="s">
        <v>20</v>
      </c>
      <c r="E29" s="6"/>
      <c r="F29" s="6"/>
      <c r="G29" s="6"/>
      <c r="H29" s="6"/>
      <c r="I29" s="6"/>
      <c r="J29" s="6"/>
    </row>
    <row r="30" spans="2:10" x14ac:dyDescent="0.25">
      <c r="B30" s="6" t="s">
        <v>21</v>
      </c>
      <c r="C30" s="6" t="s">
        <v>0</v>
      </c>
      <c r="D30" s="6" t="s">
        <v>0</v>
      </c>
      <c r="E30" s="6"/>
      <c r="F30" s="6"/>
      <c r="G30" s="6"/>
      <c r="H30" s="6"/>
      <c r="I30" s="6"/>
      <c r="J30" s="6"/>
    </row>
    <row r="31" spans="2:10" x14ac:dyDescent="0.25">
      <c r="B31" s="6" t="s">
        <v>22</v>
      </c>
      <c r="C31" s="6" t="s">
        <v>0</v>
      </c>
      <c r="D31" s="6" t="s">
        <v>0</v>
      </c>
      <c r="E31" s="6"/>
      <c r="F31" s="6"/>
      <c r="G31" s="6"/>
      <c r="H31" s="6"/>
      <c r="I31" s="6"/>
      <c r="J31" s="6"/>
    </row>
    <row r="32" spans="2:10" x14ac:dyDescent="0.25">
      <c r="B32" s="6" t="s">
        <v>25</v>
      </c>
      <c r="C32" s="6"/>
      <c r="D32" s="6"/>
      <c r="E32" s="6"/>
      <c r="F32" s="6"/>
      <c r="G32" s="6"/>
      <c r="H32" s="6"/>
      <c r="I32" s="6"/>
      <c r="J32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  <Relationships xmlns="http://schemas.openxmlformats.org/package/2006/relationships">
    <Relationship Id="rId10" Type="http://schemas.openxmlformats.org/officeDocument/2006/relationships/customXmlProps" Target="itemProps2.xml"/>
  </Relationships>
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https://mynotebook.labarchives.com</BaseUri>
  <eid>NDQ4LjV8NjczMzIxLzM0NS9FbnRyeVBhcnQvOTA1MTM1NjgzfDExMzguNQ==</eid>
  <version>1</version>
  <updated-at>2022-02-15T13:58:55-05:00</updated-at>
</LabArchiv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210527-1DCA-4C81-AA09-2D56CA04D43D}"/>
</file>

<file path=customXml/itemProps2.xml><?xml version="1.0" encoding="utf-8"?>
<ds:datastoreItem xmlns:ds="http://schemas.openxmlformats.org/officeDocument/2006/customXml" ds:itemID="{9CA4B52D-3597-4E5D-B322-2A5C081AB8CF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7FF793ED-39D3-47CF-943C-26042DE886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Faruk</dc:creator>
  <cp:keywords/>
  <dc:description/>
  <cp:lastModifiedBy>Faruk</cp:lastModifiedBy>
  <cp:revision/>
  <dcterms:created xsi:type="dcterms:W3CDTF">2018-07-03T20:59:04Z</dcterms:created>
  <dcterms:modified xsi:type="dcterms:W3CDTF">2019-04-04T18:25:54Z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