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4180" tabRatio="500" activeTab="6"/>
  </bookViews>
  <sheets>
    <sheet name="护肤品1000" sheetId="1" r:id="rId1"/>
    <sheet name="彩妆2000" sheetId="4" r:id="rId2"/>
    <sheet name="食品3000" sheetId="2" r:id="rId3"/>
    <sheet name="母婴4000" sheetId="3" r:id="rId4"/>
    <sheet name="保健品5000" sheetId="5" r:id="rId5"/>
    <sheet name="服饰6000" sheetId="6" r:id="rId6"/>
    <sheet name="运动类7000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5" i="7" l="1"/>
  <c r="H15" i="7"/>
  <c r="I15" i="7"/>
  <c r="L15" i="7"/>
  <c r="J15" i="7"/>
  <c r="G15" i="7"/>
  <c r="O21" i="7"/>
  <c r="H21" i="7"/>
  <c r="I21" i="7"/>
  <c r="L21" i="7"/>
  <c r="J21" i="7"/>
  <c r="G21" i="7"/>
  <c r="O20" i="7"/>
  <c r="H20" i="7"/>
  <c r="I20" i="7"/>
  <c r="L20" i="7"/>
  <c r="J20" i="7"/>
  <c r="G20" i="7"/>
  <c r="O14" i="7"/>
  <c r="H14" i="7"/>
  <c r="I14" i="7"/>
  <c r="L14" i="7"/>
  <c r="J14" i="7"/>
  <c r="G14" i="7"/>
  <c r="O19" i="7"/>
  <c r="H19" i="7"/>
  <c r="I19" i="7"/>
  <c r="L19" i="7"/>
  <c r="J19" i="7"/>
  <c r="G19" i="7"/>
  <c r="O18" i="7"/>
  <c r="H18" i="7"/>
  <c r="I18" i="7"/>
  <c r="L18" i="7"/>
  <c r="J18" i="7"/>
  <c r="G18" i="7"/>
  <c r="O17" i="7"/>
  <c r="H17" i="7"/>
  <c r="I17" i="7"/>
  <c r="L17" i="7"/>
  <c r="J17" i="7"/>
  <c r="G17" i="7"/>
  <c r="O16" i="7"/>
  <c r="H16" i="7"/>
  <c r="I16" i="7"/>
  <c r="L16" i="7"/>
  <c r="J16" i="7"/>
  <c r="G16" i="7"/>
  <c r="O13" i="7"/>
  <c r="H13" i="7"/>
  <c r="I13" i="7"/>
  <c r="L13" i="7"/>
  <c r="J13" i="7"/>
  <c r="G13" i="7"/>
  <c r="G33" i="6"/>
  <c r="H33" i="6"/>
  <c r="I33" i="6"/>
  <c r="J33" i="6"/>
  <c r="L33" i="6"/>
  <c r="O33" i="6"/>
  <c r="O11" i="7"/>
  <c r="H11" i="7"/>
  <c r="I11" i="7"/>
  <c r="L11" i="7"/>
  <c r="J11" i="7"/>
  <c r="G11" i="7"/>
  <c r="O10" i="7"/>
  <c r="H10" i="7"/>
  <c r="I10" i="7"/>
  <c r="L10" i="7"/>
  <c r="J10" i="7"/>
  <c r="G10" i="7"/>
  <c r="O9" i="7"/>
  <c r="H9" i="7"/>
  <c r="I9" i="7"/>
  <c r="L9" i="7"/>
  <c r="J9" i="7"/>
  <c r="G9" i="7"/>
  <c r="O8" i="7"/>
  <c r="H8" i="7"/>
  <c r="I8" i="7"/>
  <c r="L8" i="7"/>
  <c r="J8" i="7"/>
  <c r="G8" i="7"/>
  <c r="O7" i="7"/>
  <c r="H7" i="7"/>
  <c r="I7" i="7"/>
  <c r="L7" i="7"/>
  <c r="J7" i="7"/>
  <c r="G7" i="7"/>
  <c r="O6" i="7"/>
  <c r="H6" i="7"/>
  <c r="I6" i="7"/>
  <c r="L6" i="7"/>
  <c r="J6" i="7"/>
  <c r="G6" i="7"/>
  <c r="O5" i="7"/>
  <c r="H5" i="7"/>
  <c r="I5" i="7"/>
  <c r="L5" i="7"/>
  <c r="J5" i="7"/>
  <c r="G5" i="7"/>
  <c r="O4" i="7"/>
  <c r="H4" i="7"/>
  <c r="I4" i="7"/>
  <c r="L4" i="7"/>
  <c r="J4" i="7"/>
  <c r="G4" i="7"/>
  <c r="O3" i="7"/>
  <c r="H3" i="7"/>
  <c r="I3" i="7"/>
  <c r="L3" i="7"/>
  <c r="J3" i="7"/>
  <c r="G3" i="7"/>
  <c r="O37" i="6"/>
  <c r="H37" i="6"/>
  <c r="I37" i="6"/>
  <c r="L37" i="6"/>
  <c r="J37" i="6"/>
  <c r="G37" i="6"/>
  <c r="O44" i="6"/>
  <c r="H44" i="6"/>
  <c r="I44" i="6"/>
  <c r="L44" i="6"/>
  <c r="J44" i="6"/>
  <c r="G44" i="6"/>
  <c r="O43" i="6"/>
  <c r="H43" i="6"/>
  <c r="I43" i="6"/>
  <c r="L43" i="6"/>
  <c r="J43" i="6"/>
  <c r="G43" i="6"/>
  <c r="O42" i="6"/>
  <c r="H42" i="6"/>
  <c r="I42" i="6"/>
  <c r="L42" i="6"/>
  <c r="J42" i="6"/>
  <c r="G42" i="6"/>
  <c r="O41" i="6"/>
  <c r="H41" i="6"/>
  <c r="I41" i="6"/>
  <c r="L41" i="6"/>
  <c r="J41" i="6"/>
  <c r="G41" i="6"/>
  <c r="O40" i="6"/>
  <c r="H40" i="6"/>
  <c r="I40" i="6"/>
  <c r="L40" i="6"/>
  <c r="J40" i="6"/>
  <c r="G40" i="6"/>
  <c r="O39" i="6"/>
  <c r="H39" i="6"/>
  <c r="I39" i="6"/>
  <c r="L39" i="6"/>
  <c r="J39" i="6"/>
  <c r="G39" i="6"/>
  <c r="O38" i="6"/>
  <c r="H38" i="6"/>
  <c r="I38" i="6"/>
  <c r="L38" i="6"/>
  <c r="J38" i="6"/>
  <c r="G38" i="6"/>
  <c r="O36" i="6"/>
  <c r="H36" i="6"/>
  <c r="I36" i="6"/>
  <c r="L36" i="6"/>
  <c r="J36" i="6"/>
  <c r="G36" i="6"/>
  <c r="O32" i="6"/>
  <c r="H32" i="6"/>
  <c r="I32" i="6"/>
  <c r="L32" i="6"/>
  <c r="J32" i="6"/>
  <c r="G32" i="6"/>
  <c r="O35" i="6"/>
  <c r="H35" i="6"/>
  <c r="I35" i="6"/>
  <c r="L35" i="6"/>
  <c r="J35" i="6"/>
  <c r="G35" i="6"/>
  <c r="O34" i="6"/>
  <c r="H34" i="6"/>
  <c r="I34" i="6"/>
  <c r="L34" i="6"/>
  <c r="J34" i="6"/>
  <c r="G34" i="6"/>
  <c r="O30" i="6"/>
  <c r="H30" i="6"/>
  <c r="I30" i="6"/>
  <c r="L30" i="6"/>
  <c r="J30" i="6"/>
  <c r="G30" i="6"/>
  <c r="O29" i="6"/>
  <c r="H29" i="6"/>
  <c r="I29" i="6"/>
  <c r="L29" i="6"/>
  <c r="J29" i="6"/>
  <c r="G29" i="6"/>
  <c r="O28" i="6"/>
  <c r="H28" i="6"/>
  <c r="I28" i="6"/>
  <c r="L28" i="6"/>
  <c r="J28" i="6"/>
  <c r="G28" i="6"/>
  <c r="O27" i="6"/>
  <c r="H27" i="6"/>
  <c r="I27" i="6"/>
  <c r="L27" i="6"/>
  <c r="J27" i="6"/>
  <c r="G27" i="6"/>
  <c r="O26" i="6"/>
  <c r="H26" i="6"/>
  <c r="I26" i="6"/>
  <c r="L26" i="6"/>
  <c r="J26" i="6"/>
  <c r="G26" i="6"/>
  <c r="O25" i="6"/>
  <c r="H25" i="6"/>
  <c r="I25" i="6"/>
  <c r="L25" i="6"/>
  <c r="J25" i="6"/>
  <c r="G25" i="6"/>
  <c r="O24" i="6"/>
  <c r="H24" i="6"/>
  <c r="I24" i="6"/>
  <c r="L24" i="6"/>
  <c r="J24" i="6"/>
  <c r="G24" i="6"/>
  <c r="O23" i="6"/>
  <c r="H23" i="6"/>
  <c r="I23" i="6"/>
  <c r="L23" i="6"/>
  <c r="J23" i="6"/>
  <c r="G23" i="6"/>
  <c r="O22" i="6"/>
  <c r="H22" i="6"/>
  <c r="I22" i="6"/>
  <c r="L22" i="6"/>
  <c r="J22" i="6"/>
  <c r="G22" i="6"/>
  <c r="O21" i="6"/>
  <c r="H21" i="6"/>
  <c r="I21" i="6"/>
  <c r="L21" i="6"/>
  <c r="J21" i="6"/>
  <c r="G21" i="6"/>
  <c r="H18" i="6"/>
  <c r="I18" i="6"/>
  <c r="L18" i="6"/>
  <c r="G18" i="6"/>
  <c r="J18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31" i="6"/>
  <c r="O17" i="6"/>
  <c r="H17" i="6"/>
  <c r="I17" i="6"/>
  <c r="L17" i="6"/>
  <c r="J17" i="6"/>
  <c r="G17" i="6"/>
  <c r="O16" i="6"/>
  <c r="H16" i="6"/>
  <c r="I16" i="6"/>
  <c r="L16" i="6"/>
  <c r="J16" i="6"/>
  <c r="G16" i="6"/>
  <c r="O15" i="6"/>
  <c r="H15" i="6"/>
  <c r="I15" i="6"/>
  <c r="L15" i="6"/>
  <c r="J15" i="6"/>
  <c r="G15" i="6"/>
  <c r="O14" i="6"/>
  <c r="H14" i="6"/>
  <c r="I14" i="6"/>
  <c r="L14" i="6"/>
  <c r="J14" i="6"/>
  <c r="G14" i="6"/>
  <c r="O13" i="6"/>
  <c r="H13" i="6"/>
  <c r="I13" i="6"/>
  <c r="L13" i="6"/>
  <c r="J13" i="6"/>
  <c r="G13" i="6"/>
  <c r="O12" i="6"/>
  <c r="H12" i="6"/>
  <c r="I12" i="6"/>
  <c r="L12" i="6"/>
  <c r="J12" i="6"/>
  <c r="G12" i="6"/>
  <c r="O11" i="6"/>
  <c r="H11" i="6"/>
  <c r="I11" i="6"/>
  <c r="L11" i="6"/>
  <c r="J11" i="6"/>
  <c r="G11" i="6"/>
  <c r="O10" i="6"/>
  <c r="H10" i="6"/>
  <c r="I10" i="6"/>
  <c r="L10" i="6"/>
  <c r="J10" i="6"/>
  <c r="G10" i="6"/>
  <c r="O9" i="6"/>
  <c r="H9" i="6"/>
  <c r="I9" i="6"/>
  <c r="L9" i="6"/>
  <c r="J9" i="6"/>
  <c r="G9" i="6"/>
  <c r="O8" i="6"/>
  <c r="H8" i="6"/>
  <c r="I8" i="6"/>
  <c r="L8" i="6"/>
  <c r="J8" i="6"/>
  <c r="G8" i="6"/>
  <c r="O7" i="6"/>
  <c r="H7" i="6"/>
  <c r="I7" i="6"/>
  <c r="L7" i="6"/>
  <c r="J7" i="6"/>
  <c r="G7" i="6"/>
  <c r="O6" i="6"/>
  <c r="H6" i="6"/>
  <c r="I6" i="6"/>
  <c r="L6" i="6"/>
  <c r="J6" i="6"/>
  <c r="G6" i="6"/>
  <c r="O5" i="6"/>
  <c r="H5" i="6"/>
  <c r="I5" i="6"/>
  <c r="L5" i="6"/>
  <c r="J5" i="6"/>
  <c r="G5" i="6"/>
  <c r="O4" i="6"/>
  <c r="H4" i="6"/>
  <c r="I4" i="6"/>
  <c r="L4" i="6"/>
  <c r="J4" i="6"/>
  <c r="G4" i="6"/>
  <c r="O3" i="6"/>
  <c r="H3" i="6"/>
  <c r="I3" i="6"/>
  <c r="L3" i="6"/>
  <c r="J3" i="6"/>
  <c r="G3" i="6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2" i="1"/>
  <c r="Q53" i="1"/>
  <c r="Q54" i="1"/>
  <c r="Q55" i="1"/>
  <c r="Q57" i="1"/>
  <c r="Q58" i="1"/>
  <c r="Q59" i="1"/>
  <c r="Q60" i="1"/>
  <c r="Q61" i="1"/>
  <c r="Q62" i="1"/>
  <c r="Q63" i="1"/>
  <c r="Q64" i="1"/>
  <c r="Q65" i="1"/>
  <c r="Q66" i="1"/>
  <c r="Q67" i="1"/>
  <c r="Q68" i="1"/>
  <c r="P53" i="1"/>
  <c r="P54" i="1"/>
  <c r="P55" i="1"/>
  <c r="P5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12" i="1"/>
  <c r="Q28" i="1"/>
  <c r="Q27" i="1"/>
  <c r="Q26" i="1"/>
  <c r="Q25" i="1"/>
  <c r="Q24" i="1"/>
  <c r="Q23" i="1"/>
  <c r="Q22" i="1"/>
  <c r="Q21" i="1"/>
  <c r="Q20" i="1"/>
  <c r="Q19" i="1"/>
  <c r="Q18" i="1"/>
  <c r="H4" i="1"/>
  <c r="I4" i="1"/>
  <c r="L4" i="1"/>
  <c r="H5" i="1"/>
  <c r="I5" i="1"/>
  <c r="L5" i="1"/>
  <c r="H6" i="1"/>
  <c r="I6" i="1"/>
  <c r="L6" i="1"/>
  <c r="H7" i="1"/>
  <c r="I7" i="1"/>
  <c r="L7" i="1"/>
  <c r="H8" i="1"/>
  <c r="I8" i="1"/>
  <c r="L8" i="1"/>
  <c r="H9" i="1"/>
  <c r="I9" i="1"/>
  <c r="L9" i="1"/>
  <c r="H10" i="1"/>
  <c r="I10" i="1"/>
  <c r="L10" i="1"/>
  <c r="H12" i="1"/>
  <c r="I12" i="1"/>
  <c r="L12" i="1"/>
  <c r="H13" i="1"/>
  <c r="I13" i="1"/>
  <c r="L13" i="1"/>
  <c r="H14" i="1"/>
  <c r="I14" i="1"/>
  <c r="L14" i="1"/>
  <c r="H15" i="1"/>
  <c r="I15" i="1"/>
  <c r="L15" i="1"/>
  <c r="H16" i="1"/>
  <c r="I16" i="1"/>
  <c r="L16" i="1"/>
  <c r="H17" i="1"/>
  <c r="I17" i="1"/>
  <c r="L17" i="1"/>
  <c r="H18" i="1"/>
  <c r="I18" i="1"/>
  <c r="L18" i="1"/>
  <c r="H19" i="1"/>
  <c r="I19" i="1"/>
  <c r="L19" i="1"/>
  <c r="H20" i="1"/>
  <c r="I20" i="1"/>
  <c r="L20" i="1"/>
  <c r="H21" i="1"/>
  <c r="I21" i="1"/>
  <c r="L21" i="1"/>
  <c r="H22" i="1"/>
  <c r="I22" i="1"/>
  <c r="L22" i="1"/>
  <c r="H23" i="1"/>
  <c r="I23" i="1"/>
  <c r="L23" i="1"/>
  <c r="H24" i="1"/>
  <c r="I24" i="1"/>
  <c r="L24" i="1"/>
  <c r="H25" i="1"/>
  <c r="I25" i="1"/>
  <c r="L25" i="1"/>
  <c r="H26" i="1"/>
  <c r="I26" i="1"/>
  <c r="L26" i="1"/>
  <c r="H27" i="1"/>
  <c r="I27" i="1"/>
  <c r="L27" i="1"/>
  <c r="H28" i="1"/>
  <c r="I28" i="1"/>
  <c r="L28" i="1"/>
  <c r="H30" i="1"/>
  <c r="I30" i="1"/>
  <c r="L30" i="1"/>
  <c r="H31" i="1"/>
  <c r="I31" i="1"/>
  <c r="L31" i="1"/>
  <c r="H32" i="1"/>
  <c r="I32" i="1"/>
  <c r="L32" i="1"/>
  <c r="H33" i="1"/>
  <c r="I33" i="1"/>
  <c r="L33" i="1"/>
  <c r="H34" i="1"/>
  <c r="I34" i="1"/>
  <c r="L34" i="1"/>
  <c r="H35" i="1"/>
  <c r="I35" i="1"/>
  <c r="L35" i="1"/>
  <c r="H36" i="1"/>
  <c r="I36" i="1"/>
  <c r="L36" i="1"/>
  <c r="H38" i="1"/>
  <c r="I38" i="1"/>
  <c r="L38" i="1"/>
  <c r="H39" i="1"/>
  <c r="I39" i="1"/>
  <c r="L39" i="1"/>
  <c r="H40" i="1"/>
  <c r="I40" i="1"/>
  <c r="L40" i="1"/>
  <c r="H41" i="1"/>
  <c r="I41" i="1"/>
  <c r="L41" i="1"/>
  <c r="H42" i="1"/>
  <c r="I42" i="1"/>
  <c r="L42" i="1"/>
  <c r="H43" i="1"/>
  <c r="I43" i="1"/>
  <c r="L43" i="1"/>
  <c r="H45" i="1"/>
  <c r="I45" i="1"/>
  <c r="L45" i="1"/>
  <c r="H46" i="1"/>
  <c r="I46" i="1"/>
  <c r="L46" i="1"/>
  <c r="H47" i="1"/>
  <c r="I47" i="1"/>
  <c r="L47" i="1"/>
  <c r="H48" i="1"/>
  <c r="I48" i="1"/>
  <c r="L48" i="1"/>
  <c r="H49" i="1"/>
  <c r="I49" i="1"/>
  <c r="L49" i="1"/>
  <c r="H50" i="1"/>
  <c r="I50" i="1"/>
  <c r="L50" i="1"/>
  <c r="H52" i="1"/>
  <c r="I52" i="1"/>
  <c r="L52" i="1"/>
  <c r="H53" i="1"/>
  <c r="I53" i="1"/>
  <c r="L53" i="1"/>
  <c r="H54" i="1"/>
  <c r="I54" i="1"/>
  <c r="L54" i="1"/>
  <c r="H55" i="1"/>
  <c r="I55" i="1"/>
  <c r="L55" i="1"/>
  <c r="H57" i="1"/>
  <c r="I57" i="1"/>
  <c r="L57" i="1"/>
  <c r="H58" i="1"/>
  <c r="I58" i="1"/>
  <c r="L58" i="1"/>
  <c r="H59" i="1"/>
  <c r="I59" i="1"/>
  <c r="L59" i="1"/>
  <c r="H60" i="1"/>
  <c r="I60" i="1"/>
  <c r="L60" i="1"/>
  <c r="H61" i="1"/>
  <c r="I61" i="1"/>
  <c r="L61" i="1"/>
  <c r="H62" i="1"/>
  <c r="I62" i="1"/>
  <c r="L62" i="1"/>
  <c r="H63" i="1"/>
  <c r="I63" i="1"/>
  <c r="L63" i="1"/>
  <c r="L64" i="1"/>
  <c r="H65" i="1"/>
  <c r="I65" i="1"/>
  <c r="L65" i="1"/>
  <c r="H66" i="1"/>
  <c r="I66" i="1"/>
  <c r="L66" i="1"/>
  <c r="H67" i="1"/>
  <c r="I67" i="1"/>
  <c r="L67" i="1"/>
  <c r="H68" i="1"/>
  <c r="I68" i="1"/>
  <c r="L68" i="1"/>
  <c r="J4" i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0" i="1"/>
  <c r="J31" i="1"/>
  <c r="J32" i="1"/>
  <c r="J33" i="1"/>
  <c r="J34" i="1"/>
  <c r="J35" i="1"/>
  <c r="J36" i="1"/>
  <c r="J38" i="1"/>
  <c r="J39" i="1"/>
  <c r="J40" i="1"/>
  <c r="J41" i="1"/>
  <c r="J42" i="1"/>
  <c r="J43" i="1"/>
  <c r="J45" i="1"/>
  <c r="J46" i="1"/>
  <c r="J47" i="1"/>
  <c r="J48" i="1"/>
  <c r="J49" i="1"/>
  <c r="J50" i="1"/>
  <c r="J52" i="1"/>
  <c r="J53" i="1"/>
  <c r="J54" i="1"/>
  <c r="J55" i="1"/>
  <c r="J57" i="1"/>
  <c r="J58" i="1"/>
  <c r="J59" i="1"/>
  <c r="J60" i="1"/>
  <c r="J61" i="1"/>
  <c r="J62" i="1"/>
  <c r="J63" i="1"/>
  <c r="J64" i="1"/>
  <c r="J65" i="1"/>
  <c r="J66" i="1"/>
  <c r="J67" i="1"/>
  <c r="J68" i="1"/>
  <c r="H3" i="1"/>
  <c r="I3" i="1"/>
  <c r="J3" i="1"/>
  <c r="Q17" i="1"/>
  <c r="Q16" i="1"/>
  <c r="Q15" i="1"/>
  <c r="Q14" i="1"/>
  <c r="Q13" i="1"/>
  <c r="Q12" i="1"/>
  <c r="Q10" i="1"/>
  <c r="Q9" i="1"/>
  <c r="Q8" i="1"/>
  <c r="Q7" i="1"/>
  <c r="Q6" i="1"/>
  <c r="Q5" i="1"/>
  <c r="Q4" i="1"/>
  <c r="Q3" i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3" i="5"/>
  <c r="L8" i="5"/>
  <c r="G8" i="5"/>
  <c r="H8" i="5"/>
  <c r="I8" i="5"/>
  <c r="L17" i="5"/>
  <c r="L16" i="5"/>
  <c r="N11" i="2"/>
  <c r="N10" i="2"/>
  <c r="N6" i="2"/>
  <c r="N9" i="2"/>
  <c r="N5" i="2"/>
  <c r="H3" i="2"/>
  <c r="I3" i="2"/>
  <c r="M3" i="2"/>
  <c r="H4" i="2"/>
  <c r="I4" i="2"/>
  <c r="M4" i="2"/>
  <c r="H5" i="2"/>
  <c r="I5" i="2"/>
  <c r="M5" i="2"/>
  <c r="H6" i="2"/>
  <c r="I6" i="2"/>
  <c r="M6" i="2"/>
  <c r="H7" i="2"/>
  <c r="I7" i="2"/>
  <c r="M7" i="2"/>
  <c r="H8" i="2"/>
  <c r="I8" i="2"/>
  <c r="M8" i="2"/>
  <c r="H9" i="2"/>
  <c r="I9" i="2"/>
  <c r="M9" i="2"/>
  <c r="H10" i="2"/>
  <c r="I10" i="2"/>
  <c r="M10" i="2"/>
  <c r="H11" i="2"/>
  <c r="I11" i="2"/>
  <c r="M11" i="2"/>
  <c r="H12" i="2"/>
  <c r="I12" i="2"/>
  <c r="M12" i="2"/>
  <c r="H13" i="2"/>
  <c r="I13" i="2"/>
  <c r="M13" i="2"/>
  <c r="H14" i="2"/>
  <c r="I14" i="2"/>
  <c r="M14" i="2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13" i="4"/>
  <c r="J12" i="4"/>
  <c r="J11" i="4"/>
  <c r="J10" i="4"/>
  <c r="J9" i="4"/>
  <c r="J8" i="4"/>
  <c r="J7" i="4"/>
  <c r="J6" i="4"/>
  <c r="J5" i="4"/>
  <c r="J4" i="4"/>
  <c r="J3" i="4"/>
  <c r="H13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1" i="4"/>
  <c r="H22" i="4"/>
  <c r="H23" i="4"/>
  <c r="H24" i="4"/>
  <c r="H25" i="4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H17" i="5"/>
  <c r="I17" i="5"/>
  <c r="H16" i="5"/>
  <c r="I16" i="5"/>
  <c r="H15" i="5"/>
  <c r="I15" i="5"/>
  <c r="H14" i="5"/>
  <c r="I14" i="5"/>
  <c r="H13" i="5"/>
  <c r="I13" i="5"/>
  <c r="H12" i="5"/>
  <c r="I12" i="5"/>
  <c r="H11" i="5"/>
  <c r="I11" i="5"/>
  <c r="H10" i="5"/>
  <c r="I10" i="5"/>
  <c r="H9" i="5"/>
  <c r="I9" i="5"/>
  <c r="H7" i="5"/>
  <c r="I7" i="5"/>
  <c r="H6" i="5"/>
  <c r="I6" i="5"/>
  <c r="H5" i="5"/>
  <c r="I5" i="5"/>
  <c r="H4" i="5"/>
  <c r="I4" i="5"/>
  <c r="H3" i="5"/>
  <c r="I3" i="5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I13" i="3"/>
  <c r="J13" i="3"/>
  <c r="J12" i="3"/>
  <c r="J11" i="3"/>
  <c r="J10" i="3"/>
  <c r="J9" i="3"/>
  <c r="J8" i="3"/>
  <c r="J7" i="3"/>
  <c r="J6" i="3"/>
  <c r="J5" i="3"/>
  <c r="J4" i="3"/>
  <c r="J3" i="3"/>
  <c r="N4" i="2"/>
  <c r="N7" i="2"/>
  <c r="N8" i="2"/>
  <c r="N12" i="2"/>
  <c r="N13" i="2"/>
  <c r="N14" i="2"/>
  <c r="H15" i="2"/>
  <c r="I15" i="2"/>
  <c r="N15" i="2"/>
  <c r="H16" i="2"/>
  <c r="I16" i="2"/>
  <c r="N16" i="2"/>
  <c r="N3" i="2"/>
  <c r="J4" i="2"/>
  <c r="J5" i="2"/>
  <c r="J6" i="2"/>
  <c r="J7" i="2"/>
  <c r="J8" i="2"/>
  <c r="J9" i="2"/>
  <c r="J10" i="2"/>
  <c r="J11" i="2"/>
  <c r="J12" i="2"/>
  <c r="J13" i="2"/>
  <c r="J3" i="2"/>
  <c r="L3" i="1"/>
  <c r="G17" i="5"/>
  <c r="G16" i="5"/>
  <c r="L15" i="5"/>
  <c r="G15" i="5"/>
  <c r="L14" i="5"/>
  <c r="G14" i="5"/>
  <c r="L13" i="5"/>
  <c r="G13" i="5"/>
  <c r="L12" i="5"/>
  <c r="G12" i="5"/>
  <c r="L11" i="5"/>
  <c r="G11" i="5"/>
  <c r="L10" i="5"/>
  <c r="G10" i="5"/>
  <c r="L9" i="5"/>
  <c r="G9" i="5"/>
  <c r="L7" i="5"/>
  <c r="G7" i="5"/>
  <c r="L6" i="5"/>
  <c r="G6" i="5"/>
  <c r="L5" i="5"/>
  <c r="G5" i="5"/>
  <c r="L4" i="5"/>
  <c r="G4" i="5"/>
  <c r="L3" i="5"/>
  <c r="G3" i="5"/>
  <c r="I19" i="4"/>
  <c r="G19" i="4"/>
  <c r="M13" i="3"/>
  <c r="H14" i="3"/>
  <c r="I14" i="3"/>
  <c r="M14" i="3"/>
  <c r="H15" i="3"/>
  <c r="I15" i="3"/>
  <c r="M15" i="3"/>
  <c r="H16" i="3"/>
  <c r="I16" i="3"/>
  <c r="M16" i="3"/>
  <c r="H17" i="3"/>
  <c r="I17" i="3"/>
  <c r="M17" i="3"/>
  <c r="H18" i="3"/>
  <c r="I18" i="3"/>
  <c r="M18" i="3"/>
  <c r="H19" i="3"/>
  <c r="I19" i="3"/>
  <c r="M19" i="3"/>
  <c r="H20" i="3"/>
  <c r="I20" i="3"/>
  <c r="M20" i="3"/>
  <c r="H21" i="3"/>
  <c r="I21" i="3"/>
  <c r="M21" i="3"/>
  <c r="H22" i="3"/>
  <c r="I22" i="3"/>
  <c r="M22" i="3"/>
  <c r="H23" i="3"/>
  <c r="I23" i="3"/>
  <c r="M23" i="3"/>
  <c r="H24" i="3"/>
  <c r="I24" i="3"/>
  <c r="M24" i="3"/>
  <c r="H25" i="3"/>
  <c r="I25" i="3"/>
  <c r="M25" i="3"/>
  <c r="H26" i="3"/>
  <c r="I26" i="3"/>
  <c r="M26" i="3"/>
  <c r="H27" i="3"/>
  <c r="I27" i="3"/>
  <c r="M27" i="3"/>
  <c r="H28" i="3"/>
  <c r="I28" i="3"/>
  <c r="M28" i="3"/>
  <c r="H29" i="3"/>
  <c r="I29" i="3"/>
  <c r="M29" i="3"/>
  <c r="H30" i="3"/>
  <c r="I30" i="3"/>
  <c r="M30" i="3"/>
  <c r="H31" i="3"/>
  <c r="I31" i="3"/>
  <c r="M31" i="3"/>
  <c r="H32" i="3"/>
  <c r="I32" i="3"/>
  <c r="M32" i="3"/>
  <c r="H33" i="3"/>
  <c r="I33" i="3"/>
  <c r="M33" i="3"/>
  <c r="H34" i="3"/>
  <c r="I34" i="3"/>
  <c r="M34" i="3"/>
  <c r="H35" i="3"/>
  <c r="I35" i="3"/>
  <c r="M35" i="3"/>
  <c r="H36" i="3"/>
  <c r="I36" i="3"/>
  <c r="M36" i="3"/>
  <c r="H37" i="3"/>
  <c r="I37" i="3"/>
  <c r="M37" i="3"/>
  <c r="H38" i="3"/>
  <c r="I38" i="3"/>
  <c r="M38" i="3"/>
  <c r="H39" i="3"/>
  <c r="I39" i="3"/>
  <c r="M39" i="3"/>
  <c r="H40" i="3"/>
  <c r="I40" i="3"/>
  <c r="M40" i="3"/>
  <c r="H4" i="3"/>
  <c r="I4" i="3"/>
  <c r="M4" i="3"/>
  <c r="H5" i="3"/>
  <c r="I5" i="3"/>
  <c r="M5" i="3"/>
  <c r="H6" i="3"/>
  <c r="I6" i="3"/>
  <c r="M6" i="3"/>
  <c r="H7" i="3"/>
  <c r="I7" i="3"/>
  <c r="M7" i="3"/>
  <c r="H8" i="3"/>
  <c r="I8" i="3"/>
  <c r="M8" i="3"/>
  <c r="M9" i="3"/>
  <c r="H10" i="3"/>
  <c r="I10" i="3"/>
  <c r="M10" i="3"/>
  <c r="H11" i="3"/>
  <c r="I11" i="3"/>
  <c r="M11" i="3"/>
  <c r="H12" i="3"/>
  <c r="I12" i="3"/>
  <c r="M12" i="3"/>
  <c r="H3" i="3"/>
  <c r="I3" i="3"/>
  <c r="M3" i="3"/>
  <c r="I25" i="4"/>
  <c r="G25" i="4"/>
  <c r="I24" i="4"/>
  <c r="G24" i="4"/>
  <c r="I23" i="4"/>
  <c r="G23" i="4"/>
  <c r="I22" i="4"/>
  <c r="G22" i="4"/>
  <c r="I21" i="4"/>
  <c r="G21" i="4"/>
  <c r="I18" i="4"/>
  <c r="G18" i="4"/>
  <c r="I17" i="4"/>
  <c r="G17" i="4"/>
  <c r="I16" i="4"/>
  <c r="G16" i="4"/>
  <c r="I15" i="4"/>
  <c r="G15" i="4"/>
  <c r="I14" i="4"/>
  <c r="G14" i="4"/>
  <c r="I13" i="4"/>
  <c r="G13" i="4"/>
  <c r="I12" i="4"/>
  <c r="G12" i="4"/>
  <c r="I11" i="4"/>
  <c r="G11" i="4"/>
  <c r="I10" i="4"/>
  <c r="G10" i="4"/>
  <c r="I9" i="4"/>
  <c r="G9" i="4"/>
  <c r="I8" i="4"/>
  <c r="G8" i="4"/>
  <c r="I7" i="4"/>
  <c r="G7" i="4"/>
  <c r="I6" i="4"/>
  <c r="G6" i="4"/>
  <c r="I5" i="4"/>
  <c r="G5" i="4"/>
  <c r="I4" i="4"/>
  <c r="G4" i="4"/>
  <c r="I3" i="4"/>
  <c r="G3" i="4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H45" i="3"/>
  <c r="I45" i="3"/>
  <c r="G45" i="3"/>
  <c r="H44" i="3"/>
  <c r="I44" i="3"/>
  <c r="G44" i="3"/>
  <c r="H43" i="3"/>
  <c r="I43" i="3"/>
  <c r="G43" i="3"/>
  <c r="H42" i="3"/>
  <c r="I42" i="3"/>
  <c r="G42" i="3"/>
  <c r="H41" i="3"/>
  <c r="I41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8" i="3"/>
  <c r="G7" i="3"/>
  <c r="G6" i="3"/>
  <c r="G5" i="3"/>
  <c r="G4" i="3"/>
  <c r="G3" i="3"/>
  <c r="G39" i="1"/>
  <c r="G30" i="1"/>
  <c r="G31" i="1"/>
  <c r="G32" i="1"/>
  <c r="G33" i="1"/>
  <c r="G34" i="1"/>
  <c r="G35" i="1"/>
  <c r="G36" i="1"/>
  <c r="G38" i="1"/>
  <c r="G40" i="1"/>
  <c r="G41" i="1"/>
  <c r="G42" i="1"/>
  <c r="G43" i="1"/>
  <c r="G45" i="1"/>
  <c r="G46" i="1"/>
  <c r="G47" i="1"/>
  <c r="G48" i="1"/>
  <c r="G49" i="1"/>
  <c r="G50" i="1"/>
  <c r="G52" i="1"/>
  <c r="G53" i="1"/>
  <c r="G54" i="1"/>
  <c r="G55" i="1"/>
  <c r="G57" i="1"/>
  <c r="G58" i="1"/>
  <c r="G59" i="1"/>
  <c r="G60" i="1"/>
  <c r="G61" i="1"/>
  <c r="G62" i="1"/>
  <c r="G63" i="1"/>
  <c r="G65" i="1"/>
  <c r="G66" i="1"/>
  <c r="G67" i="1"/>
  <c r="G68" i="1"/>
  <c r="G27" i="1"/>
  <c r="G28" i="1"/>
  <c r="G24" i="1"/>
  <c r="G25" i="1"/>
  <c r="G22" i="1"/>
  <c r="G20" i="1"/>
  <c r="G18" i="1"/>
  <c r="G12" i="1"/>
  <c r="G13" i="1"/>
  <c r="G14" i="1"/>
  <c r="G15" i="1"/>
  <c r="G16" i="1"/>
  <c r="G17" i="1"/>
  <c r="G19" i="1"/>
  <c r="G21" i="1"/>
  <c r="G23" i="1"/>
  <c r="G26" i="1"/>
  <c r="G4" i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<sst xmlns="http://schemas.openxmlformats.org/spreadsheetml/2006/main" count="707" uniqueCount="373">
  <si>
    <t>Fresh</t>
    <phoneticPr fontId="1" type="noConversion"/>
  </si>
  <si>
    <t>品牌</t>
    <phoneticPr fontId="1" type="noConversion"/>
  </si>
  <si>
    <t>产品</t>
    <phoneticPr fontId="1" type="noConversion"/>
  </si>
  <si>
    <t>折扣</t>
    <phoneticPr fontId="1" type="noConversion"/>
  </si>
  <si>
    <t>售价</t>
    <phoneticPr fontId="1" type="noConversion"/>
  </si>
  <si>
    <t>运费</t>
    <phoneticPr fontId="1" type="noConversion"/>
  </si>
  <si>
    <t>首磅</t>
    <phoneticPr fontId="1" type="noConversion"/>
  </si>
  <si>
    <t>2lb</t>
    <phoneticPr fontId="1" type="noConversion"/>
  </si>
  <si>
    <t>3lb</t>
    <phoneticPr fontId="1" type="noConversion"/>
  </si>
  <si>
    <t>规格</t>
    <phoneticPr fontId="1" type="noConversion"/>
  </si>
  <si>
    <t>Kiehl's</t>
    <phoneticPr fontId="1" type="noConversion"/>
  </si>
  <si>
    <t>Lancome</t>
    <phoneticPr fontId="1" type="noConversion"/>
  </si>
  <si>
    <t>Estee Lander</t>
    <phoneticPr fontId="1" type="noConversion"/>
  </si>
  <si>
    <t>Clinique</t>
    <phoneticPr fontId="1" type="noConversion"/>
  </si>
  <si>
    <t>购买数</t>
    <phoneticPr fontId="1" type="noConversion"/>
  </si>
  <si>
    <t>Philosophy</t>
    <phoneticPr fontId="1" type="noConversion"/>
  </si>
  <si>
    <t>Origins</t>
    <phoneticPr fontId="1" type="noConversion"/>
  </si>
  <si>
    <t>GlamGlow</t>
    <phoneticPr fontId="1" type="noConversion"/>
  </si>
  <si>
    <t>YSL</t>
    <phoneticPr fontId="1" type="noConversion"/>
  </si>
  <si>
    <t>Geroge Armani</t>
    <phoneticPr fontId="1" type="noConversion"/>
  </si>
  <si>
    <t>Benefit</t>
    <phoneticPr fontId="1" type="noConversion"/>
  </si>
  <si>
    <t>大豆精华洁面啫喱</t>
    <phoneticPr fontId="1" type="noConversion"/>
  </si>
  <si>
    <t>玫瑰金盏花爽肤水</t>
    <phoneticPr fontId="1" type="noConversion"/>
  </si>
  <si>
    <t>15ml</t>
    <phoneticPr fontId="1" type="noConversion"/>
  </si>
  <si>
    <t>250ml</t>
    <phoneticPr fontId="1" type="noConversion"/>
  </si>
  <si>
    <t>100ml</t>
    <phoneticPr fontId="1" type="noConversion"/>
  </si>
  <si>
    <t>100ml</t>
    <phoneticPr fontId="1" type="noConversion"/>
  </si>
  <si>
    <t>玫瑰润泽保湿面膜</t>
    <phoneticPr fontId="1" type="noConversion"/>
  </si>
  <si>
    <t>红茶抗皱紧致修护面膜</t>
    <phoneticPr fontId="1" type="noConversion"/>
  </si>
  <si>
    <t>黄糖亮采磨砂面膜</t>
    <phoneticPr fontId="1" type="noConversion"/>
  </si>
  <si>
    <t>125g</t>
    <phoneticPr fontId="1" type="noConversion"/>
  </si>
  <si>
    <t>50ml</t>
    <phoneticPr fontId="1" type="noConversion"/>
  </si>
  <si>
    <t>350 - 430</t>
    <phoneticPr fontId="1" type="noConversion"/>
  </si>
  <si>
    <t>350 - 460</t>
    <phoneticPr fontId="1" type="noConversion"/>
  </si>
  <si>
    <t>520 - 670</t>
    <phoneticPr fontId="1" type="noConversion"/>
  </si>
  <si>
    <t>290 - 350</t>
    <phoneticPr fontId="1" type="noConversion"/>
  </si>
  <si>
    <t>250 - 380</t>
    <phoneticPr fontId="1" type="noConversion"/>
  </si>
  <si>
    <t>580 - 650</t>
    <phoneticPr fontId="1" type="noConversion"/>
  </si>
  <si>
    <t>感恩节会有7折及送小样</t>
    <phoneticPr fontId="1" type="noConversion"/>
  </si>
  <si>
    <t>150ml</t>
    <phoneticPr fontId="1" type="noConversion"/>
  </si>
  <si>
    <t>淘宝价(个别低价不考虑)</t>
    <phoneticPr fontId="1" type="noConversion"/>
  </si>
  <si>
    <t>15ml</t>
    <phoneticPr fontId="1" type="noConversion"/>
  </si>
  <si>
    <t>200ml</t>
    <phoneticPr fontId="1" type="noConversion"/>
  </si>
  <si>
    <t>125ml</t>
    <phoneticPr fontId="1" type="noConversion"/>
  </si>
  <si>
    <t>15ml</t>
    <phoneticPr fontId="1" type="noConversion"/>
  </si>
  <si>
    <t>一般会送小样</t>
    <phoneticPr fontId="1" type="noConversion"/>
  </si>
  <si>
    <t>感恩节送小样</t>
    <phoneticPr fontId="1" type="noConversion"/>
  </si>
  <si>
    <t>100ml</t>
    <phoneticPr fontId="1" type="noConversion"/>
  </si>
  <si>
    <t>储水赋活凝乳</t>
    <phoneticPr fontId="1" type="noConversion"/>
  </si>
  <si>
    <t>活力唤亮醒肤凝乳</t>
    <phoneticPr fontId="1" type="noConversion"/>
  </si>
  <si>
    <t>50ml</t>
    <phoneticPr fontId="1" type="noConversion"/>
  </si>
  <si>
    <t>200ml</t>
    <phoneticPr fontId="1" type="noConversion"/>
  </si>
  <si>
    <t>储水赋活面霜</t>
    <phoneticPr fontId="1" type="noConversion"/>
  </si>
  <si>
    <t>$26.5</t>
    <phoneticPr fontId="1" type="noConversion"/>
  </si>
  <si>
    <t>34g</t>
    <phoneticPr fontId="1" type="noConversion"/>
  </si>
  <si>
    <t>50g</t>
    <phoneticPr fontId="1" type="noConversion"/>
  </si>
  <si>
    <t>50g</t>
    <phoneticPr fontId="1" type="noConversion"/>
  </si>
  <si>
    <t>首磅15，5刀续磅</t>
    <phoneticPr fontId="1" type="noConversion"/>
  </si>
  <si>
    <t>4lb</t>
    <phoneticPr fontId="1" type="noConversion"/>
  </si>
  <si>
    <t>150ml</t>
  </si>
  <si>
    <t>50ml</t>
  </si>
  <si>
    <t>50ml</t>
    <phoneticPr fontId="1" type="noConversion"/>
  </si>
  <si>
    <t>125ml</t>
  </si>
  <si>
    <t>14g</t>
    <phoneticPr fontId="1" type="noConversion"/>
  </si>
  <si>
    <t>28g</t>
    <phoneticPr fontId="1" type="noConversion"/>
  </si>
  <si>
    <t>250ml</t>
  </si>
  <si>
    <t>125ml</t>
    <phoneticPr fontId="1" type="noConversion"/>
  </si>
  <si>
    <t>30ml</t>
    <phoneticPr fontId="1" type="noConversion"/>
  </si>
  <si>
    <t>500ml</t>
  </si>
  <si>
    <t>75ml</t>
    <phoneticPr fontId="1" type="noConversion"/>
  </si>
  <si>
    <r>
      <t>250</t>
    </r>
    <r>
      <rPr>
        <sz val="12"/>
        <color theme="1"/>
        <rFont val="微软雅黑"/>
        <family val="2"/>
        <charset val="134"/>
      </rPr>
      <t>ml</t>
    </r>
    <phoneticPr fontId="1" type="noConversion"/>
  </si>
  <si>
    <t>75ml</t>
    <phoneticPr fontId="1" type="noConversion"/>
  </si>
  <si>
    <r>
      <t>200</t>
    </r>
    <r>
      <rPr>
        <sz val="12"/>
        <color theme="1"/>
        <rFont val="微软雅黑"/>
        <family val="2"/>
        <charset val="134"/>
      </rPr>
      <t>ml</t>
    </r>
    <phoneticPr fontId="1" type="noConversion"/>
  </si>
  <si>
    <t>50ml</t>
    <phoneticPr fontId="1" type="noConversion"/>
  </si>
  <si>
    <t>200ml</t>
  </si>
  <si>
    <t>125ml</t>
    <phoneticPr fontId="1" type="noConversion"/>
  </si>
  <si>
    <r>
      <t>240</t>
    </r>
    <r>
      <rPr>
        <sz val="12"/>
        <color theme="1"/>
        <rFont val="微软雅黑"/>
        <family val="2"/>
        <charset val="134"/>
      </rPr>
      <t>ml</t>
    </r>
    <phoneticPr fontId="1" type="noConversion"/>
  </si>
  <si>
    <t>90ml</t>
    <phoneticPr fontId="1" type="noConversion"/>
  </si>
  <si>
    <t>60ml</t>
  </si>
  <si>
    <t>240 - 320</t>
  </si>
  <si>
    <t>220 - 380</t>
  </si>
  <si>
    <t>200 - 250</t>
    <phoneticPr fontId="1" type="noConversion"/>
  </si>
  <si>
    <t>300 - 370</t>
  </si>
  <si>
    <t>160 - 240</t>
    <phoneticPr fontId="1" type="noConversion"/>
  </si>
  <si>
    <t>220-230</t>
    <phoneticPr fontId="1" type="noConversion"/>
  </si>
  <si>
    <t>260左右</t>
    <phoneticPr fontId="1" type="noConversion"/>
  </si>
  <si>
    <t>425-450</t>
    <phoneticPr fontId="1" type="noConversion"/>
  </si>
  <si>
    <t>330-360</t>
    <phoneticPr fontId="1" type="noConversion"/>
  </si>
  <si>
    <t>180-200</t>
    <phoneticPr fontId="1" type="noConversion"/>
  </si>
  <si>
    <t>278-330</t>
    <phoneticPr fontId="1" type="noConversion"/>
  </si>
  <si>
    <t>280-290</t>
    <phoneticPr fontId="1" type="noConversion"/>
  </si>
  <si>
    <t>145-198</t>
    <phoneticPr fontId="1" type="noConversion"/>
  </si>
  <si>
    <r>
      <t>2</t>
    </r>
    <r>
      <rPr>
        <sz val="12"/>
        <color theme="1"/>
        <rFont val="微软雅黑"/>
        <family val="2"/>
        <charset val="134"/>
      </rPr>
      <t>80-390</t>
    </r>
    <phoneticPr fontId="1" type="noConversion"/>
  </si>
  <si>
    <t>洁面皂（带皂盒）</t>
    <phoneticPr fontId="1" type="noConversion"/>
  </si>
  <si>
    <t>倩碧卓越润肤乳</t>
  </si>
  <si>
    <r>
      <t>580</t>
    </r>
    <r>
      <rPr>
        <sz val="12"/>
        <color theme="1"/>
        <rFont val="微软雅黑"/>
        <family val="2"/>
        <charset val="134"/>
      </rPr>
      <t>-880</t>
    </r>
    <phoneticPr fontId="1" type="noConversion"/>
  </si>
  <si>
    <t>420-600</t>
    <phoneticPr fontId="1" type="noConversion"/>
  </si>
  <si>
    <t>亚马逊白泥净致面膜</t>
  </si>
  <si>
    <t>牛油果保湿眼霜</t>
  </si>
  <si>
    <t>金盏花植物爽肤水</t>
    <phoneticPr fontId="1" type="noConversion"/>
  </si>
  <si>
    <t>集焕白均衡亮肤淡斑精华液</t>
  </si>
  <si>
    <t>夜间修护精华液</t>
    <phoneticPr fontId="1" type="noConversion"/>
  </si>
  <si>
    <t>氨基椰香洗发啫喱</t>
  </si>
  <si>
    <t>氨基椰香护发乳液</t>
    <phoneticPr fontId="1" type="noConversion"/>
  </si>
  <si>
    <t>特润修护肌透精华露</t>
  </si>
  <si>
    <t>肌透修护眼部精华霜</t>
  </si>
  <si>
    <t>肌透修护眼部密集精华</t>
    <phoneticPr fontId="1" type="noConversion"/>
  </si>
  <si>
    <t>鲜亮焕采泡沫洁面乳</t>
    <phoneticPr fontId="1" type="noConversion"/>
  </si>
  <si>
    <t>鲜亮焕采精粹水</t>
    <phoneticPr fontId="1" type="noConversion"/>
  </si>
  <si>
    <t>红石榴日霜</t>
  </si>
  <si>
    <t>新精华肌底液</t>
    <phoneticPr fontId="1" type="noConversion"/>
  </si>
  <si>
    <t>精华肌底眼部凝霜</t>
  </si>
  <si>
    <t>清莹洁面洁沫</t>
    <phoneticPr fontId="1" type="noConversion"/>
  </si>
  <si>
    <t>清莹柔肤水(干性)</t>
  </si>
  <si>
    <t>4合1草本精华洁面乳</t>
  </si>
  <si>
    <t>水润畅饮保湿面膜</t>
    <phoneticPr fontId="1" type="noConversion"/>
  </si>
  <si>
    <t>活性炭清透洁肤面膜</t>
  </si>
  <si>
    <t>水润畅饮夜间滋养面膜</t>
  </si>
  <si>
    <t>韦博士灵芝焕能精华水</t>
  </si>
  <si>
    <t>双重焕肤泥浆面膜</t>
  </si>
  <si>
    <t>亮颜去角质泥面膜</t>
  </si>
  <si>
    <t>卸妆清洁面膜</t>
  </si>
  <si>
    <t>天然补水舒缓海泥面膜</t>
  </si>
  <si>
    <t>睡莲滋润活颜面霜</t>
    <phoneticPr fontId="1" type="noConversion"/>
  </si>
  <si>
    <t>货号</t>
    <phoneticPr fontId="1" type="noConversion"/>
  </si>
  <si>
    <t>Urban Decay</t>
    <phoneticPr fontId="1" type="noConversion"/>
  </si>
  <si>
    <t>360 -650</t>
    <phoneticPr fontId="1" type="noConversion"/>
  </si>
  <si>
    <t>300-480</t>
    <phoneticPr fontId="1" type="noConversion"/>
  </si>
  <si>
    <t>300-370</t>
    <phoneticPr fontId="1" type="noConversion"/>
  </si>
  <si>
    <t>150-200</t>
    <phoneticPr fontId="1" type="noConversion"/>
  </si>
  <si>
    <t>液体洗脸皂</t>
    <phoneticPr fontId="1" type="noConversion"/>
  </si>
  <si>
    <t>150g</t>
    <phoneticPr fontId="1" type="noConversion"/>
  </si>
  <si>
    <t>200ml</t>
    <phoneticPr fontId="1" type="noConversion"/>
  </si>
  <si>
    <t>120-150</t>
    <phoneticPr fontId="1" type="noConversion"/>
  </si>
  <si>
    <t>170-220</t>
    <phoneticPr fontId="1" type="noConversion"/>
  </si>
  <si>
    <t>170-220</t>
    <phoneticPr fontId="1" type="noConversion"/>
  </si>
  <si>
    <t>100-170</t>
    <phoneticPr fontId="1" type="noConversion"/>
  </si>
  <si>
    <t>100-170</t>
    <phoneticPr fontId="1" type="noConversion"/>
  </si>
  <si>
    <t>270-320</t>
    <phoneticPr fontId="1" type="noConversion"/>
  </si>
  <si>
    <t>400ml</t>
    <phoneticPr fontId="1" type="noConversion"/>
  </si>
  <si>
    <t>340-390</t>
    <phoneticPr fontId="1" type="noConversion"/>
  </si>
  <si>
    <t>感恩节送小样 + 8折</t>
    <phoneticPr fontId="1" type="noConversion"/>
  </si>
  <si>
    <t>460-760</t>
    <phoneticPr fontId="1" type="noConversion"/>
  </si>
  <si>
    <t>150-200</t>
    <phoneticPr fontId="1" type="noConversion"/>
  </si>
  <si>
    <t>200-320</t>
    <phoneticPr fontId="1" type="noConversion"/>
  </si>
  <si>
    <t>220-320</t>
    <phoneticPr fontId="1" type="noConversion"/>
  </si>
  <si>
    <t>170-270</t>
    <phoneticPr fontId="1" type="noConversion"/>
  </si>
  <si>
    <t>180-320</t>
    <phoneticPr fontId="1" type="noConversion"/>
  </si>
  <si>
    <t>280-320</t>
    <phoneticPr fontId="1" type="noConversion"/>
  </si>
  <si>
    <t>280-320</t>
    <phoneticPr fontId="1" type="noConversion"/>
  </si>
  <si>
    <t>170-230</t>
    <phoneticPr fontId="1" type="noConversion"/>
  </si>
  <si>
    <t>330-400</t>
    <phoneticPr fontId="1" type="noConversion"/>
  </si>
  <si>
    <t>330-400</t>
    <phoneticPr fontId="1" type="noConversion"/>
  </si>
  <si>
    <t>330-400</t>
    <phoneticPr fontId="1" type="noConversion"/>
  </si>
  <si>
    <t>会有8折</t>
    <phoneticPr fontId="1" type="noConversion"/>
  </si>
  <si>
    <t>Godiva</t>
    <phoneticPr fontId="1" type="noConversion"/>
  </si>
  <si>
    <t>牛奶巧克力经典礼盒</t>
  </si>
  <si>
    <t>夹心牛奶巧克力(3件)</t>
    <phoneticPr fontId="1" type="noConversion"/>
  </si>
  <si>
    <t>黑巧克力松露礼盒</t>
  </si>
  <si>
    <t>22pc</t>
    <phoneticPr fontId="1" type="noConversion"/>
  </si>
  <si>
    <t>24pc</t>
    <phoneticPr fontId="1" type="noConversion"/>
  </si>
  <si>
    <t>夹心黑巧克力(3件)</t>
    <phoneticPr fontId="1" type="noConversion"/>
  </si>
  <si>
    <t>部分商品有买一第二件半价</t>
    <phoneticPr fontId="1" type="noConversion"/>
  </si>
  <si>
    <t>白巧克力经典礼盒</t>
  </si>
  <si>
    <t>24pc</t>
    <phoneticPr fontId="1" type="noConversion"/>
  </si>
  <si>
    <t>金装礼盒</t>
    <phoneticPr fontId="1" type="noConversion"/>
  </si>
  <si>
    <t>30pc</t>
    <phoneticPr fontId="1" type="noConversion"/>
  </si>
  <si>
    <t>豪华松露礼盒</t>
  </si>
  <si>
    <t>12pc</t>
    <phoneticPr fontId="1" type="noConversion"/>
  </si>
  <si>
    <t>豪华夹心松露条形礼盒</t>
  </si>
  <si>
    <t>6pc</t>
    <phoneticPr fontId="1" type="noConversion"/>
  </si>
  <si>
    <t>豪华坚果松露条形礼盒</t>
  </si>
  <si>
    <t>6pc</t>
    <phoneticPr fontId="1" type="noConversion"/>
  </si>
  <si>
    <t>纯手工松露巧克力礼盒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</si>
  <si>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</si>
  <si>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</si>
  <si>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</si>
  <si>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</si>
  <si>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</si>
  <si>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</si>
  <si>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</si>
  <si>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</si>
  <si>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3*20pc</t>
    <phoneticPr fontId="1" type="noConversion"/>
  </si>
  <si>
    <t>奶粉/食品</t>
    <phoneticPr fontId="1" type="noConversion"/>
  </si>
  <si>
    <t>Enfamil</t>
  </si>
  <si>
    <t>Similac</t>
  </si>
  <si>
    <t>L'il Critters</t>
  </si>
  <si>
    <t>复合维生素D+钙软糖</t>
  </si>
  <si>
    <t>Omega3+DHA软糖</t>
  </si>
  <si>
    <t>天然果蔬软糖</t>
  </si>
  <si>
    <t>金樽一段婴儿奶粉</t>
  </si>
  <si>
    <t>629g</t>
  </si>
  <si>
    <t>金樽二段婴儿奶粉</t>
  </si>
  <si>
    <t>595g</t>
    <phoneticPr fontId="1" type="noConversion"/>
  </si>
  <si>
    <t>初生婴儿专用奶粉</t>
  </si>
  <si>
    <t>680g</t>
    <phoneticPr fontId="1" type="noConversion"/>
  </si>
  <si>
    <t>金樽三段婴儿奶粉</t>
    <phoneticPr fontId="1" type="noConversion"/>
  </si>
  <si>
    <t>354g</t>
    <phoneticPr fontId="1" type="noConversion"/>
  </si>
  <si>
    <t>354g</t>
    <phoneticPr fontId="1" type="noConversion"/>
  </si>
  <si>
    <t>629g</t>
    <phoneticPr fontId="1" type="noConversion"/>
  </si>
  <si>
    <t>180-250</t>
    <phoneticPr fontId="1" type="noConversion"/>
  </si>
  <si>
    <t>180-250</t>
    <phoneticPr fontId="1" type="noConversion"/>
  </si>
  <si>
    <t>一段婴儿奶粉</t>
  </si>
  <si>
    <t>658g</t>
    <phoneticPr fontId="1" type="noConversion"/>
  </si>
  <si>
    <t>二段婴儿奶粉</t>
    <phoneticPr fontId="1" type="noConversion"/>
  </si>
  <si>
    <t>三段婴儿奶粉</t>
    <phoneticPr fontId="1" type="noConversion"/>
  </si>
  <si>
    <t>624g</t>
    <phoneticPr fontId="1" type="noConversion"/>
  </si>
  <si>
    <t>873g</t>
    <phoneticPr fontId="1" type="noConversion"/>
  </si>
  <si>
    <t>180-230</t>
    <phoneticPr fontId="1" type="noConversion"/>
  </si>
  <si>
    <t>220-250</t>
    <phoneticPr fontId="1" type="noConversion"/>
  </si>
  <si>
    <t>90-120</t>
    <phoneticPr fontId="1" type="noConversion"/>
  </si>
  <si>
    <t>90-120</t>
    <phoneticPr fontId="1" type="noConversion"/>
  </si>
  <si>
    <t>800g</t>
    <phoneticPr fontId="1" type="noConversion"/>
  </si>
  <si>
    <t>黑巧克力礼盒</t>
    <phoneticPr fontId="1" type="noConversion"/>
  </si>
  <si>
    <t>售价-含税美元</t>
  </si>
  <si>
    <t>化妆品</t>
    <phoneticPr fontId="1" type="noConversion"/>
  </si>
  <si>
    <t>超过4磅，5刀续磅</t>
    <phoneticPr fontId="1" type="noConversion"/>
  </si>
  <si>
    <t>酸乳酪希望面霜</t>
    <phoneticPr fontId="1" type="noConversion"/>
  </si>
  <si>
    <t>230-250</t>
    <phoneticPr fontId="1" type="noConversion"/>
  </si>
  <si>
    <t>22ml</t>
    <phoneticPr fontId="1" type="noConversion"/>
  </si>
  <si>
    <t>蒲公英蜜粉</t>
    <phoneticPr fontId="1" type="noConversion"/>
  </si>
  <si>
    <t>7g</t>
    <phoneticPr fontId="1" type="noConversion"/>
  </si>
  <si>
    <t>那个女孩光亮面霜</t>
    <phoneticPr fontId="1" type="noConversion"/>
  </si>
  <si>
    <t>180-220</t>
    <phoneticPr fontId="1" type="noConversion"/>
  </si>
  <si>
    <t>11ml</t>
    <phoneticPr fontId="1" type="noConversion"/>
  </si>
  <si>
    <t>220-240</t>
    <phoneticPr fontId="1" type="noConversion"/>
  </si>
  <si>
    <t>160-280</t>
    <phoneticPr fontId="1" type="noConversion"/>
  </si>
  <si>
    <t>胭脂水</t>
    <phoneticPr fontId="1" type="noConversion"/>
  </si>
  <si>
    <t>12.5ml</t>
    <phoneticPr fontId="1" type="noConversion"/>
  </si>
  <si>
    <t>160-280</t>
    <phoneticPr fontId="1" type="noConversion"/>
  </si>
  <si>
    <t>13ml</t>
    <phoneticPr fontId="1" type="noConversion"/>
  </si>
  <si>
    <t>24g</t>
    <phoneticPr fontId="1" type="noConversion"/>
  </si>
  <si>
    <t>180-220</t>
    <phoneticPr fontId="1" type="noConversion"/>
  </si>
  <si>
    <t>反孔精英脸部底霜</t>
    <phoneticPr fontId="1" type="noConversion"/>
  </si>
  <si>
    <t>花样胭脂水</t>
    <phoneticPr fontId="1" type="noConversion"/>
  </si>
  <si>
    <t>超模粉红光影液</t>
    <phoneticPr fontId="1" type="noConversion"/>
  </si>
  <si>
    <t>好无油虑打底霜</t>
    <phoneticPr fontId="1" type="noConversion"/>
  </si>
  <si>
    <t>GNC</t>
    <phoneticPr fontId="1" type="noConversion"/>
  </si>
  <si>
    <t>60粒</t>
    <phoneticPr fontId="1" type="noConversion"/>
  </si>
  <si>
    <t>100粒</t>
    <phoneticPr fontId="1" type="noConversion"/>
  </si>
  <si>
    <t>红茶精华抗皱紧致眼霜</t>
    <phoneticPr fontId="1" type="noConversion"/>
  </si>
  <si>
    <t>高保湿面霜</t>
    <phoneticPr fontId="1" type="noConversion"/>
  </si>
  <si>
    <t>倩碧润肤乳啫喱配方</t>
    <phoneticPr fontId="1" type="noConversion"/>
  </si>
  <si>
    <t xml:space="preserve">官网价 </t>
    <phoneticPr fontId="1" type="noConversion"/>
  </si>
  <si>
    <t>售价-含税rmb</t>
  </si>
  <si>
    <t>售价-含税rmb</t>
    <phoneticPr fontId="1" type="noConversion"/>
  </si>
  <si>
    <t>$</t>
  </si>
  <si>
    <t>$</t>
    <phoneticPr fontId="1" type="noConversion"/>
  </si>
  <si>
    <t>￥（*6.135)</t>
  </si>
  <si>
    <t>￥（*6.135)</t>
    <phoneticPr fontId="1" type="noConversion"/>
  </si>
  <si>
    <t>原价(不含税)</t>
  </si>
  <si>
    <t>原价(不含税)</t>
    <phoneticPr fontId="1" type="noConversion"/>
  </si>
  <si>
    <t>原价(含税9.5%)</t>
  </si>
  <si>
    <t>原价(含税9.5%)</t>
    <phoneticPr fontId="1" type="noConversion"/>
  </si>
  <si>
    <t xml:space="preserve">官网价 </t>
  </si>
  <si>
    <t>淘宝价(个别低价不考虑)</t>
  </si>
  <si>
    <t>价格比较</t>
    <phoneticPr fontId="1" type="noConversion"/>
  </si>
  <si>
    <t>含税￥*1.15</t>
    <phoneticPr fontId="1" type="noConversion"/>
  </si>
  <si>
    <t>利润率15%</t>
    <phoneticPr fontId="1" type="noConversion"/>
  </si>
  <si>
    <t>根据利润率调整后</t>
  </si>
  <si>
    <t>根据利润率调整后</t>
    <phoneticPr fontId="1" type="noConversion"/>
  </si>
  <si>
    <t>新售价RMB</t>
  </si>
  <si>
    <t>新售价RMB</t>
    <phoneticPr fontId="1" type="noConversion"/>
  </si>
  <si>
    <t>新售价-含税rmb</t>
  </si>
  <si>
    <t>新售价-含税rmb</t>
    <phoneticPr fontId="1" type="noConversion"/>
  </si>
  <si>
    <t>500ml</t>
    <phoneticPr fontId="1" type="noConversion"/>
  </si>
  <si>
    <t>新售价</t>
    <phoneticPr fontId="1" type="noConversion"/>
  </si>
  <si>
    <t>售价RMB</t>
  </si>
  <si>
    <t>折扣价</t>
    <phoneticPr fontId="1" type="noConversion"/>
  </si>
  <si>
    <t>毛利润(L-I)</t>
    <phoneticPr fontId="1" type="noConversion"/>
  </si>
  <si>
    <t>特效维骨力（关节配方）</t>
    <phoneticPr fontId="1" type="noConversion"/>
  </si>
  <si>
    <t>100mg葡萄籽精华</t>
    <phoneticPr fontId="1" type="noConversion"/>
  </si>
  <si>
    <t>螺旋藻</t>
    <phoneticPr fontId="1" type="noConversion"/>
  </si>
  <si>
    <t xml:space="preserve">特价成本 </t>
    <phoneticPr fontId="1" type="noConversion"/>
  </si>
  <si>
    <t>特价利润率20%</t>
    <phoneticPr fontId="1" type="noConversion"/>
  </si>
  <si>
    <t>含税</t>
    <phoneticPr fontId="1" type="noConversion"/>
  </si>
  <si>
    <t>特价定价</t>
    <phoneticPr fontId="1" type="noConversion"/>
  </si>
  <si>
    <t>100mg辅酶Q10</t>
    <phoneticPr fontId="1" type="noConversion"/>
  </si>
  <si>
    <t>60粒</t>
    <phoneticPr fontId="1" type="noConversion"/>
  </si>
  <si>
    <t>鱼油</t>
    <phoneticPr fontId="1" type="noConversion"/>
  </si>
  <si>
    <t>90粒</t>
    <phoneticPr fontId="1" type="noConversion"/>
  </si>
  <si>
    <t>男士专用多维缓释片</t>
    <phoneticPr fontId="1" type="noConversion"/>
  </si>
  <si>
    <t>女士专用多维缓释片</t>
    <phoneticPr fontId="1" type="noConversion"/>
  </si>
  <si>
    <t>120粒</t>
    <phoneticPr fontId="1" type="noConversion"/>
  </si>
  <si>
    <t>60mg银杏精华</t>
    <phoneticPr fontId="1" type="noConversion"/>
  </si>
  <si>
    <t>300粒</t>
    <phoneticPr fontId="1" type="noConversion"/>
  </si>
  <si>
    <t>30mg番茄红素</t>
    <phoneticPr fontId="1" type="noConversion"/>
  </si>
  <si>
    <t>100粒</t>
    <phoneticPr fontId="1" type="noConversion"/>
  </si>
  <si>
    <t>1300mg女性夜间月见草油</t>
    <phoneticPr fontId="1" type="noConversion"/>
  </si>
  <si>
    <t>20mg纯天然叶黄素</t>
    <phoneticPr fontId="1" type="noConversion"/>
  </si>
  <si>
    <t>600mgDHA 软胶囊</t>
    <phoneticPr fontId="1" type="noConversion"/>
  </si>
  <si>
    <t>孕妇专用维生素（不含铁）</t>
    <phoneticPr fontId="1" type="noConversion"/>
  </si>
  <si>
    <t>180粒</t>
    <phoneticPr fontId="1" type="noConversion"/>
  </si>
  <si>
    <t>1200mg三重卵磷脂</t>
    <phoneticPr fontId="1" type="noConversion"/>
  </si>
  <si>
    <t>三倍强度鱼油</t>
    <phoneticPr fontId="1" type="noConversion"/>
  </si>
  <si>
    <t>Columbia</t>
    <phoneticPr fontId="1" type="noConversion"/>
  </si>
  <si>
    <t>S/M/L/XL</t>
    <phoneticPr fontId="1" type="noConversion"/>
  </si>
  <si>
    <t>M/XL</t>
    <phoneticPr fontId="1" type="noConversion"/>
  </si>
  <si>
    <t>S/M</t>
    <phoneticPr fontId="1" type="noConversion"/>
  </si>
  <si>
    <t>XS/S/M/L</t>
    <phoneticPr fontId="1" type="noConversion"/>
  </si>
  <si>
    <t>S/M/L/XL</t>
    <phoneticPr fontId="1" type="noConversion"/>
  </si>
  <si>
    <t>CK</t>
    <phoneticPr fontId="1" type="noConversion"/>
  </si>
  <si>
    <t>L/XL</t>
    <phoneticPr fontId="1" type="noConversion"/>
  </si>
  <si>
    <t>男士白色平角内裤(3件装)</t>
    <phoneticPr fontId="1" type="noConversion"/>
  </si>
  <si>
    <t>男士黑色平角内裤(3件装)</t>
    <phoneticPr fontId="1" type="noConversion"/>
  </si>
  <si>
    <t>男士白色长款内裤(3件装)</t>
    <phoneticPr fontId="1" type="noConversion"/>
  </si>
  <si>
    <t>男士黑色长款内裤(4件装)</t>
    <phoneticPr fontId="1" type="noConversion"/>
  </si>
  <si>
    <t>M/L</t>
    <phoneticPr fontId="1" type="noConversion"/>
  </si>
  <si>
    <t>女士黑色三角内裤(3件装)</t>
    <phoneticPr fontId="1" type="noConversion"/>
  </si>
  <si>
    <t>女士白色三角内裤(3件装)</t>
    <phoneticPr fontId="1" type="noConversion"/>
  </si>
  <si>
    <t>L</t>
    <phoneticPr fontId="1" type="noConversion"/>
  </si>
  <si>
    <t>L</t>
    <phoneticPr fontId="1" type="noConversion"/>
  </si>
  <si>
    <t>女士黑色平角内裤(3件装)</t>
    <phoneticPr fontId="1" type="noConversion"/>
  </si>
  <si>
    <t>女士白色平角内裤(3件装)</t>
    <phoneticPr fontId="1" type="noConversion"/>
  </si>
  <si>
    <t>男士黑色三角内裤(3件装)</t>
    <phoneticPr fontId="1" type="noConversion"/>
  </si>
  <si>
    <t>男士防雨防风冲锋衣-黑色</t>
  </si>
  <si>
    <t>男士防雨防风冲锋衣-灰色</t>
  </si>
  <si>
    <t>男士防雨防风冲锋衣-亮红</t>
  </si>
  <si>
    <t>男士羽绒内胆冲锋衣-黄灰</t>
    <phoneticPr fontId="1" type="noConversion"/>
  </si>
  <si>
    <t>男士羽绒内胆冲锋衣-橙色</t>
    <phoneticPr fontId="1" type="noConversion"/>
  </si>
  <si>
    <t>男士羽绒内胆冲锋衣-红橙</t>
    <phoneticPr fontId="1" type="noConversion"/>
  </si>
  <si>
    <t>男士羽绒内胆冲锋衣-深蓝</t>
    <phoneticPr fontId="1" type="noConversion"/>
  </si>
  <si>
    <t>男士羽绒内胆冲锋衣-红色</t>
    <phoneticPr fontId="1" type="noConversion"/>
  </si>
  <si>
    <t>男士防雨防风冲锋衣-暗红</t>
    <phoneticPr fontId="1" type="noConversion"/>
  </si>
  <si>
    <t>男士柔软内绒外套-深蓝</t>
  </si>
  <si>
    <t>男士柔软内绒外套-灰色</t>
  </si>
  <si>
    <t>女士防雨防风冲锋衣-白色</t>
  </si>
  <si>
    <t>女士防雨防风冲锋衣-玫红</t>
  </si>
  <si>
    <t>女士防雨防风冲锋衣-红色</t>
  </si>
  <si>
    <t>女士防雨防风冲锋衣-蓝色</t>
  </si>
  <si>
    <t>女士柔软内绒外套-玫红</t>
  </si>
  <si>
    <t>5/5.5/6/6.5/7/7.5/8</t>
  </si>
  <si>
    <t>5/5.5/6/6.5/7/7.5/8</t>
    <phoneticPr fontId="1" type="noConversion"/>
  </si>
  <si>
    <t>5/5.5/6/6.5/7/7.5/8</t>
    <phoneticPr fontId="1" type="noConversion"/>
  </si>
  <si>
    <t>帆布平底鞋_米色</t>
    <phoneticPr fontId="1" type="noConversion"/>
  </si>
  <si>
    <t>Minnetonka</t>
    <phoneticPr fontId="1" type="noConversion"/>
  </si>
  <si>
    <t>麂皮绒平底鞋</t>
    <phoneticPr fontId="1" type="noConversion"/>
  </si>
  <si>
    <t>皮革鞋</t>
    <phoneticPr fontId="1" type="noConversion"/>
  </si>
  <si>
    <t>软底平底鞋(宽版)</t>
    <phoneticPr fontId="1" type="noConversion"/>
  </si>
  <si>
    <t>克里斯内绒鞋</t>
    <phoneticPr fontId="1" type="noConversion"/>
  </si>
  <si>
    <t>内绒流苏靴</t>
    <phoneticPr fontId="1" type="noConversion"/>
  </si>
  <si>
    <t>Jawbone</t>
    <phoneticPr fontId="1" type="noConversion"/>
  </si>
  <si>
    <t>运动手环-黑</t>
    <phoneticPr fontId="1" type="noConversion"/>
  </si>
  <si>
    <t>运动手环-红</t>
    <phoneticPr fontId="1" type="noConversion"/>
  </si>
  <si>
    <t>运动手环-蓝</t>
    <phoneticPr fontId="1" type="noConversion"/>
  </si>
  <si>
    <t>运动手环-银</t>
    <phoneticPr fontId="1" type="noConversion"/>
  </si>
  <si>
    <t>2代运动手环-黑</t>
    <phoneticPr fontId="1" type="noConversion"/>
  </si>
  <si>
    <t>2代运动手环-蓝</t>
    <phoneticPr fontId="1" type="noConversion"/>
  </si>
  <si>
    <t>2代运动手环-红</t>
    <phoneticPr fontId="1" type="noConversion"/>
  </si>
  <si>
    <t>2代运动手环-粉</t>
    <phoneticPr fontId="1" type="noConversion"/>
  </si>
  <si>
    <t>2代运动手环-橙</t>
    <phoneticPr fontId="1" type="noConversion"/>
  </si>
  <si>
    <t>S/M/L</t>
    <phoneticPr fontId="1" type="noConversion"/>
  </si>
  <si>
    <t>S/M/L</t>
    <phoneticPr fontId="1" type="noConversion"/>
  </si>
  <si>
    <t>迷你短靴</t>
    <phoneticPr fontId="1" type="noConversion"/>
  </si>
  <si>
    <t>帆布平底鞋_牛仔</t>
    <phoneticPr fontId="1" type="noConversion"/>
  </si>
  <si>
    <t>HelloKitty系列平底鞋</t>
    <phoneticPr fontId="1" type="noConversion"/>
  </si>
  <si>
    <t>蝴蝶结步行便鞋</t>
  </si>
  <si>
    <t>船鞋</t>
    <phoneticPr fontId="1" type="noConversion"/>
  </si>
  <si>
    <t>流苏牛皮单鞋</t>
  </si>
  <si>
    <t>牛皮流苏小短靴</t>
  </si>
  <si>
    <t>Nike</t>
    <phoneticPr fontId="1" type="noConversion"/>
  </si>
  <si>
    <t>8/8.5/9/9.5/10/10.5</t>
    <phoneticPr fontId="1" type="noConversion"/>
  </si>
  <si>
    <t>8/8.5/9/10/10.5</t>
    <phoneticPr fontId="1" type="noConversion"/>
  </si>
  <si>
    <t>科比9代篮球鞋</t>
    <phoneticPr fontId="1" type="noConversion"/>
  </si>
  <si>
    <t>科比9代自定义篮球鞋</t>
    <phoneticPr fontId="1" type="noConversion"/>
  </si>
  <si>
    <t>勒布朗12代篮球鞋</t>
    <phoneticPr fontId="1" type="noConversion"/>
  </si>
  <si>
    <t>8.5/9/9.5/10/10.5</t>
    <phoneticPr fontId="1" type="noConversion"/>
  </si>
  <si>
    <t>科比9代专业篮球鞋-红</t>
    <phoneticPr fontId="1" type="noConversion"/>
  </si>
  <si>
    <t>科比10代专业篮球鞋-灰</t>
    <phoneticPr fontId="1" type="noConversion"/>
  </si>
  <si>
    <t>9/9.5/10/10.5</t>
    <phoneticPr fontId="1" type="noConversion"/>
  </si>
  <si>
    <t>勒布朗12号自定义篮球鞋-灰</t>
    <phoneticPr fontId="1" type="noConversion"/>
  </si>
  <si>
    <t>勒布朗12号自定义篮球鞋-绿</t>
    <phoneticPr fontId="1" type="noConversion"/>
  </si>
  <si>
    <t>8/8.5/9/9.5/10/10.5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</si>
</sst>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24" formatCode="\$#,##0_);[Red]\(\$#,##0\)"/>
    <numFmt numFmtId="26" formatCode="\$#,##0.00_);[Red]\(\$#,##0.00\)"/>
    <numFmt numFmtId="176" formatCode="_ &quot;¥&quot;* #,##0.00_ ;_ &quot;¥&quot;* \-#,##0.00_ ;_ &quot;¥&quot;* &quot;-&quot;??_ ;_ @_ "/>
    <numFmt numFmtId="177" formatCode="_-\$* #,##0.00_ ;_-\$* \-#,##0.00\ ;_-\$* &quot;-&quot;??_ ;_-@_ "/>
    <numFmt numFmtId="178" formatCode="_ [$￥-804]* #,##0.00_ ;_ [$￥-804]* \-#,##0.00_ ;_ [$￥-804]* &quot;-&quot;??_ ;_ @_ "/>
    <numFmt numFmtId="179" formatCode="&quot;¥&quot;#,##0.00_);[Red]\(&quot;¥&quot;#,##0.00\)"/>
  </numFmts>
  <fonts count="11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3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3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Abadi MT Condensed Extra Bold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9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1">
    <xf numFmtId="0" fontId="0" fillId="0" borderId="0" xfId="0"/>
    <xf numFmtId="0" fontId="2" fillId="0" borderId="0" xfId="0" applyFont="1" applyAlignment="1">
      <alignment horizontal="center"/>
    </xf>
    <xf numFmtId="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77" fontId="2" fillId="2" borderId="2" xfId="0" applyNumberFormat="1" applyFont="1" applyFill="1" applyBorder="1" applyAlignment="1">
      <alignment horizontal="center"/>
    </xf>
    <xf numFmtId="178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77" fontId="2" fillId="2" borderId="5" xfId="0" applyNumberFormat="1" applyFont="1" applyFill="1" applyBorder="1" applyAlignment="1">
      <alignment horizontal="center"/>
    </xf>
    <xf numFmtId="178" fontId="2" fillId="2" borderId="5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177" fontId="5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24" fontId="5" fillId="2" borderId="5" xfId="0" applyNumberFormat="1" applyFont="1" applyFill="1" applyBorder="1" applyAlignment="1">
      <alignment horizontal="center"/>
    </xf>
    <xf numFmtId="24" fontId="2" fillId="2" borderId="5" xfId="0" applyNumberFormat="1" applyFont="1" applyFill="1" applyBorder="1" applyAlignment="1">
      <alignment horizontal="center"/>
    </xf>
    <xf numFmtId="6" fontId="2" fillId="2" borderId="5" xfId="0" applyNumberFormat="1" applyFont="1" applyFill="1" applyBorder="1" applyAlignment="1">
      <alignment horizontal="center"/>
    </xf>
    <xf numFmtId="178" fontId="5" fillId="2" borderId="5" xfId="0" applyNumberFormat="1" applyFont="1" applyFill="1" applyBorder="1" applyAlignment="1">
      <alignment horizontal="center"/>
    </xf>
    <xf numFmtId="26" fontId="5" fillId="2" borderId="5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6" fontId="2" fillId="2" borderId="8" xfId="0" applyNumberFormat="1" applyFont="1" applyFill="1" applyBorder="1" applyAlignment="1">
      <alignment horizontal="center"/>
    </xf>
    <xf numFmtId="177" fontId="2" fillId="2" borderId="8" xfId="0" applyNumberFormat="1" applyFont="1" applyFill="1" applyBorder="1" applyAlignment="1">
      <alignment horizontal="center"/>
    </xf>
    <xf numFmtId="178" fontId="2" fillId="2" borderId="8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177" fontId="2" fillId="4" borderId="8" xfId="0" applyNumberFormat="1" applyFont="1" applyFill="1" applyBorder="1" applyAlignment="1">
      <alignment horizontal="center"/>
    </xf>
    <xf numFmtId="177" fontId="2" fillId="5" borderId="8" xfId="0" applyNumberFormat="1" applyFont="1" applyFill="1" applyBorder="1" applyAlignment="1">
      <alignment horizontal="center"/>
    </xf>
    <xf numFmtId="177" fontId="2" fillId="3" borderId="8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77" fontId="2" fillId="4" borderId="2" xfId="0" applyNumberFormat="1" applyFont="1" applyFill="1" applyBorder="1" applyAlignment="1">
      <alignment horizontal="center"/>
    </xf>
    <xf numFmtId="178" fontId="2" fillId="3" borderId="8" xfId="0" applyNumberFormat="1" applyFont="1" applyFill="1" applyBorder="1" applyAlignment="1">
      <alignment horizontal="center"/>
    </xf>
    <xf numFmtId="178" fontId="2" fillId="4" borderId="8" xfId="0" applyNumberFormat="1" applyFont="1" applyFill="1" applyBorder="1" applyAlignment="1">
      <alignment horizontal="center"/>
    </xf>
    <xf numFmtId="178" fontId="2" fillId="5" borderId="8" xfId="0" applyNumberFormat="1" applyFont="1" applyFill="1" applyBorder="1" applyAlignment="1">
      <alignment horizontal="center"/>
    </xf>
    <xf numFmtId="177" fontId="2" fillId="5" borderId="10" xfId="0" applyNumberFormat="1" applyFont="1" applyFill="1" applyBorder="1" applyAlignment="1">
      <alignment horizontal="center"/>
    </xf>
    <xf numFmtId="178" fontId="2" fillId="5" borderId="10" xfId="0" applyNumberFormat="1" applyFont="1" applyFill="1" applyBorder="1" applyAlignment="1">
      <alignment horizontal="center"/>
    </xf>
    <xf numFmtId="178" fontId="2" fillId="4" borderId="10" xfId="0" applyNumberFormat="1" applyFont="1" applyFill="1" applyBorder="1" applyAlignment="1">
      <alignment horizontal="center"/>
    </xf>
    <xf numFmtId="177" fontId="2" fillId="3" borderId="10" xfId="0" applyNumberFormat="1" applyFont="1" applyFill="1" applyBorder="1" applyAlignment="1">
      <alignment horizontal="center"/>
    </xf>
    <xf numFmtId="178" fontId="2" fillId="3" borderId="10" xfId="0" applyNumberFormat="1" applyFont="1" applyFill="1" applyBorder="1" applyAlignment="1">
      <alignment horizontal="center"/>
    </xf>
    <xf numFmtId="6" fontId="2" fillId="5" borderId="5" xfId="0" applyNumberFormat="1" applyFont="1" applyFill="1" applyBorder="1" applyAlignment="1">
      <alignment horizontal="center"/>
    </xf>
    <xf numFmtId="177" fontId="2" fillId="5" borderId="2" xfId="0" applyNumberFormat="1" applyFont="1" applyFill="1" applyBorder="1" applyAlignment="1">
      <alignment horizontal="center"/>
    </xf>
    <xf numFmtId="178" fontId="2" fillId="5" borderId="2" xfId="0" applyNumberFormat="1" applyFont="1" applyFill="1" applyBorder="1" applyAlignment="1">
      <alignment horizontal="center"/>
    </xf>
    <xf numFmtId="6" fontId="2" fillId="5" borderId="2" xfId="0" applyNumberFormat="1" applyFont="1" applyFill="1" applyBorder="1" applyAlignment="1">
      <alignment horizontal="center"/>
    </xf>
    <xf numFmtId="178" fontId="2" fillId="4" borderId="3" xfId="0" applyNumberFormat="1" applyFont="1" applyFill="1" applyBorder="1" applyAlignment="1">
      <alignment horizontal="center"/>
    </xf>
    <xf numFmtId="178" fontId="2" fillId="5" borderId="3" xfId="0" applyNumberFormat="1" applyFont="1" applyFill="1" applyBorder="1" applyAlignment="1">
      <alignment horizontal="center"/>
    </xf>
    <xf numFmtId="6" fontId="2" fillId="3" borderId="5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39" fontId="8" fillId="0" borderId="0" xfId="0" applyNumberFormat="1" applyFont="1" applyAlignment="1">
      <alignment horizontal="center" vertical="center" wrapText="1"/>
    </xf>
    <xf numFmtId="39" fontId="2" fillId="2" borderId="3" xfId="0" applyNumberFormat="1" applyFont="1" applyFill="1" applyBorder="1" applyAlignment="1">
      <alignment horizontal="center"/>
    </xf>
    <xf numFmtId="39" fontId="2" fillId="0" borderId="0" xfId="0" applyNumberFormat="1" applyFont="1" applyAlignment="1">
      <alignment horizontal="center"/>
    </xf>
    <xf numFmtId="39" fontId="8" fillId="6" borderId="0" xfId="0" applyNumberFormat="1" applyFont="1" applyFill="1" applyAlignment="1">
      <alignment horizontal="center" vertical="center" wrapText="1"/>
    </xf>
    <xf numFmtId="39" fontId="2" fillId="6" borderId="3" xfId="0" applyNumberFormat="1" applyFont="1" applyFill="1" applyBorder="1" applyAlignment="1">
      <alignment horizontal="center"/>
    </xf>
    <xf numFmtId="39" fontId="2" fillId="6" borderId="0" xfId="0" applyNumberFormat="1" applyFont="1" applyFill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178" fontId="2" fillId="4" borderId="11" xfId="0" applyNumberFormat="1" applyFont="1" applyFill="1" applyBorder="1" applyAlignment="1">
      <alignment horizontal="center"/>
    </xf>
    <xf numFmtId="178" fontId="2" fillId="4" borderId="5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39" fontId="6" fillId="0" borderId="0" xfId="0" applyNumberFormat="1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2" fillId="7" borderId="3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0" fillId="7" borderId="0" xfId="0" applyFill="1"/>
    <xf numFmtId="24" fontId="2" fillId="4" borderId="2" xfId="0" applyNumberFormat="1" applyFont="1" applyFill="1" applyBorder="1" applyAlignment="1">
      <alignment horizontal="center"/>
    </xf>
    <xf numFmtId="179" fontId="2" fillId="4" borderId="2" xfId="0" applyNumberFormat="1" applyFont="1" applyFill="1" applyBorder="1" applyAlignment="1">
      <alignment horizontal="center"/>
    </xf>
    <xf numFmtId="24" fontId="2" fillId="4" borderId="5" xfId="0" applyNumberFormat="1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6" fillId="8" borderId="0" xfId="0" applyFont="1" applyFill="1" applyAlignment="1">
      <alignment horizontal="center" vertical="center" wrapText="1"/>
    </xf>
    <xf numFmtId="0" fontId="2" fillId="8" borderId="3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0" fillId="8" borderId="0" xfId="0" applyFill="1"/>
    <xf numFmtId="176" fontId="6" fillId="0" borderId="0" xfId="0" applyNumberFormat="1" applyFont="1" applyAlignment="1">
      <alignment horizontal="center" vertical="center" wrapText="1"/>
    </xf>
    <xf numFmtId="176" fontId="2" fillId="4" borderId="3" xfId="0" applyNumberFormat="1" applyFont="1" applyFill="1" applyBorder="1" applyAlignment="1">
      <alignment horizontal="center"/>
    </xf>
    <xf numFmtId="176" fontId="2" fillId="4" borderId="9" xfId="0" applyNumberFormat="1" applyFont="1" applyFill="1" applyBorder="1" applyAlignment="1">
      <alignment horizontal="center"/>
    </xf>
    <xf numFmtId="176" fontId="0" fillId="0" borderId="0" xfId="0" applyNumberFormat="1"/>
    <xf numFmtId="0" fontId="2" fillId="8" borderId="5" xfId="0" applyFont="1" applyFill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39" fontId="2" fillId="6" borderId="5" xfId="0" applyNumberFormat="1" applyFont="1" applyFill="1" applyBorder="1" applyAlignment="1">
      <alignment horizontal="center"/>
    </xf>
    <xf numFmtId="176" fontId="2" fillId="4" borderId="8" xfId="0" applyNumberFormat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 vertical="center" wrapText="1"/>
    </xf>
    <xf numFmtId="179" fontId="2" fillId="4" borderId="8" xfId="0" applyNumberFormat="1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0" borderId="8" xfId="0" applyBorder="1"/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39" fontId="2" fillId="6" borderId="11" xfId="0" applyNumberFormat="1" applyFont="1" applyFill="1" applyBorder="1" applyAlignment="1">
      <alignment horizontal="center"/>
    </xf>
    <xf numFmtId="179" fontId="2" fillId="4" borderId="10" xfId="0" applyNumberFormat="1" applyFont="1" applyFill="1" applyBorder="1" applyAlignment="1">
      <alignment horizontal="center"/>
    </xf>
    <xf numFmtId="0" fontId="0" fillId="0" borderId="5" xfId="0" applyBorder="1"/>
    <xf numFmtId="177" fontId="2" fillId="4" borderId="5" xfId="0" applyNumberFormat="1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 wrapText="1"/>
    </xf>
    <xf numFmtId="179" fontId="2" fillId="4" borderId="5" xfId="0" applyNumberFormat="1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</cellXfs>
  <cellStyles count="9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29" builtinId="9" hidden="1"/>
    <cellStyle name="访问过的超链接" xfId="30" builtinId="9" hidden="1"/>
    <cellStyle name="访问过的超链接" xfId="31" builtinId="9" hidden="1"/>
    <cellStyle name="访问过的超链接" xfId="32" builtinId="9" hidden="1"/>
    <cellStyle name="访问过的超链接" xfId="33" builtinId="9" hidden="1"/>
    <cellStyle name="访问过的超链接" xfId="34" builtinId="9" hidden="1"/>
    <cellStyle name="访问过的超链接" xfId="35" builtinId="9" hidden="1"/>
    <cellStyle name="访问过的超链接" xfId="36" builtinId="9" hidden="1"/>
    <cellStyle name="访问过的超链接" xfId="37" builtinId="9" hidden="1"/>
    <cellStyle name="访问过的超链接" xfId="38" builtinId="9" hidden="1"/>
    <cellStyle name="访问过的超链接" xfId="39" builtinId="9" hidden="1"/>
    <cellStyle name="访问过的超链接" xfId="40" builtinId="9" hidden="1"/>
    <cellStyle name="访问过的超链接" xfId="41" builtinId="9" hidden="1"/>
    <cellStyle name="访问过的超链接" xfId="42" builtinId="9" hidden="1"/>
    <cellStyle name="访问过的超链接" xfId="43" builtinId="9" hidden="1"/>
    <cellStyle name="访问过的超链接" xfId="44" builtinId="9" hidden="1"/>
    <cellStyle name="访问过的超链接" xfId="45" builtinId="9" hidden="1"/>
    <cellStyle name="访问过的超链接" xfId="46" builtinId="9" hidden="1"/>
    <cellStyle name="访问过的超链接" xfId="47" builtinId="9" hidden="1"/>
    <cellStyle name="访问过的超链接" xfId="48" builtinId="9" hidden="1"/>
    <cellStyle name="访问过的超链接" xfId="49" builtinId="9" hidden="1"/>
    <cellStyle name="访问过的超链接" xfId="50" builtinId="9" hidden="1"/>
    <cellStyle name="访问过的超链接" xfId="51" builtinId="9" hidden="1"/>
    <cellStyle name="访问过的超链接" xfId="52" builtinId="9" hidden="1"/>
    <cellStyle name="访问过的超链接" xfId="53" builtinId="9" hidden="1"/>
    <cellStyle name="访问过的超链接" xfId="54" builtinId="9" hidden="1"/>
    <cellStyle name="访问过的超链接" xfId="55" builtinId="9" hidden="1"/>
    <cellStyle name="访问过的超链接" xfId="56" builtinId="9" hidden="1"/>
    <cellStyle name="访问过的超链接" xfId="57" builtinId="9" hidden="1"/>
    <cellStyle name="访问过的超链接" xfId="58" builtinId="9" hidden="1"/>
    <cellStyle name="访问过的超链接" xfId="59" builtinId="9" hidden="1"/>
    <cellStyle name="访问过的超链接" xfId="60" builtinId="9" hidden="1"/>
    <cellStyle name="访问过的超链接" xfId="61" builtinId="9" hidden="1"/>
    <cellStyle name="访问过的超链接" xfId="62" builtinId="9" hidden="1"/>
    <cellStyle name="访问过的超链接" xfId="63" builtinId="9" hidden="1"/>
    <cellStyle name="访问过的超链接" xfId="64" builtinId="9" hidden="1"/>
    <cellStyle name="访问过的超链接" xfId="65" builtinId="9" hidden="1"/>
    <cellStyle name="访问过的超链接" xfId="66" builtinId="9" hidden="1"/>
    <cellStyle name="访问过的超链接" xfId="67" builtinId="9" hidden="1"/>
    <cellStyle name="访问过的超链接" xfId="68" builtinId="9" hidden="1"/>
    <cellStyle name="访问过的超链接" xfId="69" builtinId="9" hidden="1"/>
    <cellStyle name="访问过的超链接" xfId="70" builtinId="9" hidden="1"/>
    <cellStyle name="访问过的超链接" xfId="71" builtinId="9" hidden="1"/>
    <cellStyle name="访问过的超链接" xfId="72" builtinId="9" hidden="1"/>
    <cellStyle name="访问过的超链接" xfId="73" builtinId="9" hidden="1"/>
    <cellStyle name="访问过的超链接" xfId="74" builtinId="9" hidden="1"/>
    <cellStyle name="访问过的超链接" xfId="75" builtinId="9" hidden="1"/>
    <cellStyle name="访问过的超链接" xfId="76" builtinId="9" hidden="1"/>
    <cellStyle name="访问过的超链接" xfId="77" builtinId="9" hidden="1"/>
    <cellStyle name="访问过的超链接" xfId="78" builtinId="9" hidden="1"/>
    <cellStyle name="访问过的超链接" xfId="79" builtinId="9" hidden="1"/>
    <cellStyle name="访问过的超链接" xfId="80" builtinId="9" hidden="1"/>
    <cellStyle name="访问过的超链接" xfId="81" builtinId="9" hidden="1"/>
    <cellStyle name="访问过的超链接" xfId="82" builtinId="9" hidden="1"/>
    <cellStyle name="访问过的超链接" xfId="83" builtinId="9" hidden="1"/>
    <cellStyle name="访问过的超链接" xfId="84" builtinId="9" hidden="1"/>
    <cellStyle name="访问过的超链接" xfId="85" builtinId="9" hidden="1"/>
    <cellStyle name="访问过的超链接" xfId="86" builtinId="9" hidden="1"/>
    <cellStyle name="访问过的超链接" xfId="87" builtinId="9" hidden="1"/>
    <cellStyle name="访问过的超链接" xfId="88" builtinId="9" hidden="1"/>
    <cellStyle name="访问过的超链接" xfId="89" builtinId="9" hidden="1"/>
    <cellStyle name="访问过的超链接" xfId="90" builtinId="9" hidden="1"/>
    <cellStyle name="访问过的超链接" xfId="91" builtinId="9" hidden="1"/>
    <cellStyle name="访问过的超链接" xfId="9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nefitcosmetics.com.cn/product/view/high-beam" TargetMode="External"/><Relationship Id="rId2" Type="http://schemas.openxmlformats.org/officeDocument/2006/relationships/hyperlink" Target="http://www.benefitcosmetics.com.cn/product/view/dr-feelgo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93"/>
  <sheetViews>
    <sheetView workbookViewId="0">
      <pane ySplit="2" topLeftCell="A25" activePane="bottomLeft" state="frozen"/>
      <selection activeCell="D1" sqref="D1"/>
      <selection pane="bottomLeft" activeCell="D11" sqref="D11"/>
    </sheetView>
  </sheetViews>
  <sheetFormatPr baseColWidth="10" defaultColWidth="10.83203125" defaultRowHeight="22" customHeight="1" x14ac:dyDescent="0"/>
  <cols>
    <col min="1" max="1" width="4.5" style="1" customWidth="1"/>
    <col min="2" max="2" width="16.5" style="1" customWidth="1"/>
    <col min="3" max="3" width="8.1640625" style="1" customWidth="1"/>
    <col min="4" max="4" width="24.83203125" style="1" customWidth="1"/>
    <col min="5" max="5" width="8.33203125" style="1" customWidth="1"/>
    <col min="6" max="6" width="9.83203125" style="1" customWidth="1"/>
    <col min="7" max="7" width="10.5" style="1" customWidth="1"/>
    <col min="8" max="9" width="10.6640625" style="1" customWidth="1"/>
    <col min="10" max="10" width="10.83203125" style="82"/>
    <col min="11" max="11" width="10.83203125" style="1"/>
    <col min="12" max="12" width="10.83203125" style="79"/>
    <col min="13" max="13" width="9.1640625" style="1" customWidth="1"/>
    <col min="14" max="14" width="12.5" style="1" customWidth="1"/>
    <col min="15" max="15" width="13.6640625" style="1" customWidth="1"/>
    <col min="18" max="18" width="10.83203125" style="108"/>
    <col min="19" max="20" width="10.83203125" style="1"/>
    <col min="21" max="21" width="16.33203125" style="1" customWidth="1"/>
    <col min="22" max="24" width="10.83203125" style="1"/>
    <col min="25" max="25" width="20.1640625" style="1" customWidth="1"/>
    <col min="26" max="16384" width="10.83203125" style="1"/>
  </cols>
  <sheetData>
    <row r="1" spans="2:25" s="3" customFormat="1" ht="36" customHeight="1">
      <c r="B1" s="3" t="s">
        <v>1</v>
      </c>
      <c r="C1" s="3" t="s">
        <v>124</v>
      </c>
      <c r="D1" s="3" t="s">
        <v>2</v>
      </c>
      <c r="E1" s="3" t="s">
        <v>9</v>
      </c>
      <c r="F1" s="132" t="s">
        <v>251</v>
      </c>
      <c r="G1" s="132"/>
      <c r="H1" s="132" t="s">
        <v>253</v>
      </c>
      <c r="I1" s="132"/>
      <c r="J1" s="80" t="s">
        <v>258</v>
      </c>
      <c r="K1" s="76" t="s">
        <v>262</v>
      </c>
      <c r="L1" s="77" t="s">
        <v>264</v>
      </c>
      <c r="M1" s="3" t="s">
        <v>3</v>
      </c>
      <c r="N1" s="132" t="s">
        <v>256</v>
      </c>
      <c r="O1" s="132"/>
      <c r="P1" s="88" t="s">
        <v>273</v>
      </c>
      <c r="Q1" s="88" t="s">
        <v>274</v>
      </c>
      <c r="R1" s="104" t="s">
        <v>276</v>
      </c>
      <c r="S1" s="3" t="s">
        <v>14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58</v>
      </c>
    </row>
    <row r="2" spans="2:25" s="3" customFormat="1" ht="55.5" customHeight="1">
      <c r="F2" s="76" t="s">
        <v>247</v>
      </c>
      <c r="G2" s="76" t="s">
        <v>249</v>
      </c>
      <c r="H2" s="76" t="s">
        <v>247</v>
      </c>
      <c r="I2" s="76" t="s">
        <v>249</v>
      </c>
      <c r="J2" s="80" t="s">
        <v>257</v>
      </c>
      <c r="K2" s="76" t="s">
        <v>260</v>
      </c>
      <c r="L2" s="77"/>
      <c r="N2" s="3" t="s">
        <v>254</v>
      </c>
      <c r="O2" s="3" t="s">
        <v>255</v>
      </c>
      <c r="P2" s="88"/>
      <c r="Q2" s="88" t="s">
        <v>275</v>
      </c>
      <c r="R2" s="104"/>
    </row>
    <row r="3" spans="2:25" ht="22" customHeight="1">
      <c r="B3" s="4" t="s">
        <v>0</v>
      </c>
      <c r="C3" s="5">
        <v>1101</v>
      </c>
      <c r="D3" s="5" t="s">
        <v>21</v>
      </c>
      <c r="E3" s="6" t="s">
        <v>61</v>
      </c>
      <c r="F3" s="7">
        <v>15</v>
      </c>
      <c r="G3" s="8">
        <f t="shared" ref="G3:G10" si="0">F3*6.135</f>
        <v>92.024999999999991</v>
      </c>
      <c r="H3" s="7">
        <f t="shared" ref="H3:H10" si="1">F3*(1+0.095)</f>
        <v>16.425000000000001</v>
      </c>
      <c r="I3" s="8">
        <f t="shared" ref="I3:I10" si="2">H3*6.135</f>
        <v>100.767375</v>
      </c>
      <c r="J3" s="81">
        <f>I3*1.15+8</f>
        <v>123.88248125</v>
      </c>
      <c r="K3" s="9">
        <v>125</v>
      </c>
      <c r="L3" s="78">
        <f t="shared" ref="L3:L10" si="3">K3-I3</f>
        <v>24.232624999999999</v>
      </c>
      <c r="M3" s="5"/>
      <c r="N3" s="8"/>
      <c r="O3" s="6">
        <v>110</v>
      </c>
      <c r="P3" s="11"/>
      <c r="Q3" s="11">
        <f>P3*6.125*1.2+8</f>
        <v>8</v>
      </c>
      <c r="R3" s="113"/>
      <c r="S3" s="9"/>
      <c r="U3" s="1" t="s">
        <v>183</v>
      </c>
      <c r="V3" s="2">
        <v>15</v>
      </c>
      <c r="W3" s="2">
        <v>17</v>
      </c>
      <c r="X3" s="2">
        <v>19</v>
      </c>
      <c r="Y3" s="1" t="s">
        <v>216</v>
      </c>
    </row>
    <row r="4" spans="2:25" ht="22" customHeight="1">
      <c r="B4" s="4" t="s">
        <v>0</v>
      </c>
      <c r="C4" s="11">
        <v>1102</v>
      </c>
      <c r="D4" s="5" t="s">
        <v>21</v>
      </c>
      <c r="E4" s="11" t="s">
        <v>59</v>
      </c>
      <c r="F4" s="12">
        <v>38</v>
      </c>
      <c r="G4" s="13">
        <f t="shared" si="0"/>
        <v>233.13</v>
      </c>
      <c r="H4" s="12">
        <f t="shared" si="1"/>
        <v>41.61</v>
      </c>
      <c r="I4" s="13">
        <f t="shared" si="2"/>
        <v>255.27734999999998</v>
      </c>
      <c r="J4" s="81">
        <f t="shared" ref="J4:J67" si="4">I4*1.15+8</f>
        <v>301.56895249999997</v>
      </c>
      <c r="K4" s="83">
        <v>299</v>
      </c>
      <c r="L4" s="78">
        <f t="shared" si="3"/>
        <v>43.722650000000016</v>
      </c>
      <c r="M4" s="11"/>
      <c r="N4" s="13">
        <v>340</v>
      </c>
      <c r="O4" s="11" t="s">
        <v>79</v>
      </c>
      <c r="P4" s="11"/>
      <c r="Q4" s="11">
        <f t="shared" ref="Q4:Q67" si="5">P4*6.125*1.2+8</f>
        <v>8</v>
      </c>
      <c r="R4" s="113"/>
      <c r="S4" s="14"/>
      <c r="U4" s="1" t="s">
        <v>215</v>
      </c>
      <c r="V4" s="2">
        <v>15</v>
      </c>
      <c r="W4" s="2">
        <v>20</v>
      </c>
      <c r="X4" s="2">
        <v>25</v>
      </c>
      <c r="Y4" s="1" t="s">
        <v>57</v>
      </c>
    </row>
    <row r="5" spans="2:25" ht="22" customHeight="1">
      <c r="B5" s="4" t="s">
        <v>0</v>
      </c>
      <c r="C5" s="11">
        <v>1103</v>
      </c>
      <c r="D5" s="11" t="s">
        <v>22</v>
      </c>
      <c r="E5" s="11" t="s">
        <v>24</v>
      </c>
      <c r="F5" s="12">
        <v>38</v>
      </c>
      <c r="G5" s="13">
        <f t="shared" si="0"/>
        <v>233.13</v>
      </c>
      <c r="H5" s="12">
        <f t="shared" si="1"/>
        <v>41.61</v>
      </c>
      <c r="I5" s="13">
        <f t="shared" si="2"/>
        <v>255.27734999999998</v>
      </c>
      <c r="J5" s="81">
        <f t="shared" si="4"/>
        <v>301.56895249999997</v>
      </c>
      <c r="K5" s="83">
        <v>299</v>
      </c>
      <c r="L5" s="78">
        <f t="shared" si="3"/>
        <v>43.722650000000016</v>
      </c>
      <c r="M5" s="11"/>
      <c r="N5" s="13">
        <v>350</v>
      </c>
      <c r="O5" s="11" t="s">
        <v>35</v>
      </c>
      <c r="P5" s="11"/>
      <c r="Q5" s="11">
        <f t="shared" si="5"/>
        <v>8</v>
      </c>
      <c r="R5" s="113"/>
      <c r="S5" s="14"/>
    </row>
    <row r="6" spans="2:25" ht="22" customHeight="1">
      <c r="B6" s="4" t="s">
        <v>0</v>
      </c>
      <c r="C6" s="11">
        <v>1104</v>
      </c>
      <c r="D6" s="11" t="s">
        <v>123</v>
      </c>
      <c r="E6" s="11" t="s">
        <v>31</v>
      </c>
      <c r="F6" s="12">
        <v>42</v>
      </c>
      <c r="G6" s="13">
        <f t="shared" si="0"/>
        <v>257.67</v>
      </c>
      <c r="H6" s="12">
        <f t="shared" si="1"/>
        <v>45.99</v>
      </c>
      <c r="I6" s="13">
        <f t="shared" si="2"/>
        <v>282.14864999999998</v>
      </c>
      <c r="J6" s="81">
        <f t="shared" si="4"/>
        <v>332.47094749999997</v>
      </c>
      <c r="K6" s="83">
        <v>329</v>
      </c>
      <c r="L6" s="78">
        <f t="shared" si="3"/>
        <v>46.851350000000025</v>
      </c>
      <c r="M6" s="11"/>
      <c r="N6" s="13">
        <v>440</v>
      </c>
      <c r="O6" s="11" t="s">
        <v>36</v>
      </c>
      <c r="P6" s="11"/>
      <c r="Q6" s="11">
        <f t="shared" si="5"/>
        <v>8</v>
      </c>
      <c r="R6" s="113"/>
      <c r="S6" s="14"/>
    </row>
    <row r="7" spans="2:25" ht="22" customHeight="1">
      <c r="B7" s="4" t="s">
        <v>0</v>
      </c>
      <c r="C7" s="11">
        <v>1105</v>
      </c>
      <c r="D7" s="11" t="s">
        <v>240</v>
      </c>
      <c r="E7" s="11" t="s">
        <v>23</v>
      </c>
      <c r="F7" s="12">
        <v>85</v>
      </c>
      <c r="G7" s="13">
        <f t="shared" si="0"/>
        <v>521.47500000000002</v>
      </c>
      <c r="H7" s="12">
        <f t="shared" si="1"/>
        <v>93.075000000000003</v>
      </c>
      <c r="I7" s="13">
        <f t="shared" si="2"/>
        <v>571.01512500000001</v>
      </c>
      <c r="J7" s="81">
        <f t="shared" si="4"/>
        <v>664.66739374999997</v>
      </c>
      <c r="K7" s="83">
        <v>639</v>
      </c>
      <c r="L7" s="78">
        <f t="shared" si="3"/>
        <v>67.984874999999988</v>
      </c>
      <c r="M7" s="11"/>
      <c r="N7" s="13">
        <v>760</v>
      </c>
      <c r="O7" s="11" t="s">
        <v>37</v>
      </c>
      <c r="P7" s="11"/>
      <c r="Q7" s="11">
        <f t="shared" si="5"/>
        <v>8</v>
      </c>
      <c r="R7" s="113"/>
      <c r="S7" s="14"/>
    </row>
    <row r="8" spans="2:25" ht="22" customHeight="1">
      <c r="B8" s="4" t="s">
        <v>0</v>
      </c>
      <c r="C8" s="11">
        <v>1106</v>
      </c>
      <c r="D8" s="11" t="s">
        <v>29</v>
      </c>
      <c r="E8" s="11" t="s">
        <v>30</v>
      </c>
      <c r="F8" s="12">
        <v>58</v>
      </c>
      <c r="G8" s="13">
        <f t="shared" si="0"/>
        <v>355.83</v>
      </c>
      <c r="H8" s="12">
        <f t="shared" si="1"/>
        <v>63.51</v>
      </c>
      <c r="I8" s="13">
        <f t="shared" si="2"/>
        <v>389.63385</v>
      </c>
      <c r="J8" s="81">
        <f t="shared" si="4"/>
        <v>456.07892749999996</v>
      </c>
      <c r="K8" s="83">
        <v>439</v>
      </c>
      <c r="L8" s="78">
        <f t="shared" si="3"/>
        <v>49.366150000000005</v>
      </c>
      <c r="M8" s="11"/>
      <c r="N8" s="13">
        <v>520</v>
      </c>
      <c r="O8" s="11" t="s">
        <v>32</v>
      </c>
      <c r="P8" s="11"/>
      <c r="Q8" s="11">
        <f t="shared" si="5"/>
        <v>8</v>
      </c>
      <c r="R8" s="113"/>
      <c r="S8" s="14"/>
    </row>
    <row r="9" spans="2:25" ht="22" customHeight="1">
      <c r="B9" s="4" t="s">
        <v>0</v>
      </c>
      <c r="C9" s="11">
        <v>1107</v>
      </c>
      <c r="D9" s="11" t="s">
        <v>28</v>
      </c>
      <c r="E9" s="11" t="s">
        <v>25</v>
      </c>
      <c r="F9" s="12">
        <v>88</v>
      </c>
      <c r="G9" s="13">
        <f t="shared" si="0"/>
        <v>539.88</v>
      </c>
      <c r="H9" s="12">
        <f t="shared" si="1"/>
        <v>96.36</v>
      </c>
      <c r="I9" s="13">
        <f t="shared" si="2"/>
        <v>591.16859999999997</v>
      </c>
      <c r="J9" s="81">
        <f t="shared" si="4"/>
        <v>687.84388999999987</v>
      </c>
      <c r="K9" s="83">
        <v>649</v>
      </c>
      <c r="L9" s="78">
        <f t="shared" si="3"/>
        <v>57.831400000000031</v>
      </c>
      <c r="M9" s="11"/>
      <c r="N9" s="13">
        <v>800</v>
      </c>
      <c r="O9" s="11" t="s">
        <v>34</v>
      </c>
      <c r="P9" s="11"/>
      <c r="Q9" s="11">
        <f t="shared" si="5"/>
        <v>8</v>
      </c>
      <c r="R9" s="113"/>
      <c r="S9" s="14"/>
    </row>
    <row r="10" spans="2:25" ht="22" customHeight="1">
      <c r="B10" s="4" t="s">
        <v>0</v>
      </c>
      <c r="C10" s="11">
        <v>1108</v>
      </c>
      <c r="D10" s="11" t="s">
        <v>27</v>
      </c>
      <c r="E10" s="11" t="s">
        <v>26</v>
      </c>
      <c r="F10" s="12">
        <v>58</v>
      </c>
      <c r="G10" s="13">
        <f t="shared" si="0"/>
        <v>355.83</v>
      </c>
      <c r="H10" s="12">
        <f t="shared" si="1"/>
        <v>63.51</v>
      </c>
      <c r="I10" s="13">
        <f t="shared" si="2"/>
        <v>389.63385</v>
      </c>
      <c r="J10" s="81">
        <f t="shared" si="4"/>
        <v>456.07892749999996</v>
      </c>
      <c r="K10" s="83">
        <v>439</v>
      </c>
      <c r="L10" s="78">
        <f t="shared" si="3"/>
        <v>49.366150000000005</v>
      </c>
      <c r="M10" s="11"/>
      <c r="N10" s="13">
        <v>520</v>
      </c>
      <c r="O10" s="11" t="s">
        <v>33</v>
      </c>
      <c r="P10" s="11"/>
      <c r="Q10" s="11">
        <f t="shared" si="5"/>
        <v>8</v>
      </c>
      <c r="R10" s="113"/>
      <c r="S10" s="14"/>
    </row>
    <row r="11" spans="2:25" ht="22" customHeight="1">
      <c r="B11" s="10"/>
      <c r="C11" s="11"/>
      <c r="D11" s="11"/>
      <c r="E11" s="11"/>
      <c r="F11" s="11"/>
      <c r="G11" s="13"/>
      <c r="H11" s="12"/>
      <c r="I11" s="13"/>
      <c r="J11" s="9"/>
      <c r="K11" s="9"/>
      <c r="L11" s="78"/>
      <c r="M11" s="11"/>
      <c r="N11" s="13"/>
      <c r="O11" s="11"/>
      <c r="P11" s="11"/>
      <c r="Q11" s="11"/>
      <c r="R11" s="113"/>
      <c r="S11" s="14"/>
    </row>
    <row r="12" spans="2:25" ht="22" customHeight="1">
      <c r="B12" s="10" t="s">
        <v>10</v>
      </c>
      <c r="C12" s="11">
        <v>1201</v>
      </c>
      <c r="D12" s="11" t="s">
        <v>241</v>
      </c>
      <c r="E12" s="15" t="s">
        <v>31</v>
      </c>
      <c r="F12" s="12">
        <v>26.5</v>
      </c>
      <c r="G12" s="13">
        <f t="shared" ref="G12:G28" si="6">F12*6.135</f>
        <v>162.57749999999999</v>
      </c>
      <c r="H12" s="12">
        <f t="shared" ref="H12:H28" si="7">F12*(1+0.095)</f>
        <v>29.017499999999998</v>
      </c>
      <c r="I12" s="13">
        <f t="shared" ref="I12:I28" si="8">H12*6.135</f>
        <v>178.02236249999999</v>
      </c>
      <c r="J12" s="81">
        <f t="shared" si="4"/>
        <v>212.72571687499996</v>
      </c>
      <c r="K12" s="9">
        <v>219</v>
      </c>
      <c r="L12" s="78">
        <f t="shared" ref="L12:L28" si="9">K12-I12</f>
        <v>40.977637500000014</v>
      </c>
      <c r="M12" s="136" t="s">
        <v>38</v>
      </c>
      <c r="N12" s="13">
        <v>300</v>
      </c>
      <c r="O12" s="15" t="s">
        <v>81</v>
      </c>
      <c r="P12" s="12">
        <f>H12*0.7</f>
        <v>20.312249999999999</v>
      </c>
      <c r="Q12" s="11">
        <f t="shared" si="5"/>
        <v>157.29503749999998</v>
      </c>
      <c r="R12" s="113">
        <v>169</v>
      </c>
      <c r="S12" s="14"/>
    </row>
    <row r="13" spans="2:25" ht="22" customHeight="1">
      <c r="B13" s="10" t="s">
        <v>10</v>
      </c>
      <c r="C13" s="11">
        <v>1202</v>
      </c>
      <c r="D13" s="11" t="s">
        <v>241</v>
      </c>
      <c r="E13" s="11" t="s">
        <v>62</v>
      </c>
      <c r="F13" s="12">
        <v>46.5</v>
      </c>
      <c r="G13" s="13">
        <f t="shared" si="6"/>
        <v>285.27749999999997</v>
      </c>
      <c r="H13" s="12">
        <f t="shared" si="7"/>
        <v>50.917499999999997</v>
      </c>
      <c r="I13" s="13">
        <f t="shared" si="8"/>
        <v>312.37886249999997</v>
      </c>
      <c r="J13" s="81">
        <f t="shared" si="4"/>
        <v>367.23569187499993</v>
      </c>
      <c r="K13" s="83">
        <v>359</v>
      </c>
      <c r="L13" s="78">
        <f t="shared" si="9"/>
        <v>46.621137500000032</v>
      </c>
      <c r="M13" s="137"/>
      <c r="N13" s="13"/>
      <c r="O13" s="11" t="s">
        <v>80</v>
      </c>
      <c r="P13" s="12">
        <f t="shared" ref="P13:P28" si="10">H13*0.7</f>
        <v>35.642249999999997</v>
      </c>
      <c r="Q13" s="11">
        <f t="shared" si="5"/>
        <v>269.97053749999998</v>
      </c>
      <c r="R13" s="113">
        <v>279</v>
      </c>
      <c r="S13" s="14"/>
    </row>
    <row r="14" spans="2:25" ht="22" customHeight="1">
      <c r="B14" s="10" t="s">
        <v>10</v>
      </c>
      <c r="C14" s="11">
        <v>1203</v>
      </c>
      <c r="D14" s="11" t="s">
        <v>98</v>
      </c>
      <c r="E14" s="15" t="s">
        <v>63</v>
      </c>
      <c r="F14" s="12">
        <v>28.5</v>
      </c>
      <c r="G14" s="13">
        <f t="shared" si="6"/>
        <v>174.8475</v>
      </c>
      <c r="H14" s="12">
        <f t="shared" si="7"/>
        <v>31.2075</v>
      </c>
      <c r="I14" s="13">
        <f t="shared" si="8"/>
        <v>191.4580125</v>
      </c>
      <c r="J14" s="81">
        <f t="shared" si="4"/>
        <v>228.17671437499999</v>
      </c>
      <c r="K14" s="9">
        <v>229</v>
      </c>
      <c r="L14" s="78">
        <f t="shared" si="9"/>
        <v>37.541987500000005</v>
      </c>
      <c r="M14" s="137"/>
      <c r="N14" s="13">
        <v>300</v>
      </c>
      <c r="O14" s="15" t="s">
        <v>83</v>
      </c>
      <c r="P14" s="12">
        <f t="shared" si="10"/>
        <v>21.84525</v>
      </c>
      <c r="Q14" s="11">
        <f t="shared" si="5"/>
        <v>168.56258749999998</v>
      </c>
      <c r="R14" s="113">
        <v>179</v>
      </c>
      <c r="S14" s="14"/>
    </row>
    <row r="15" spans="2:25" ht="22" customHeight="1">
      <c r="B15" s="10" t="s">
        <v>10</v>
      </c>
      <c r="C15" s="11">
        <v>1204</v>
      </c>
      <c r="D15" s="11" t="s">
        <v>98</v>
      </c>
      <c r="E15" s="15" t="s">
        <v>64</v>
      </c>
      <c r="F15" s="12">
        <v>47</v>
      </c>
      <c r="G15" s="13">
        <f t="shared" si="6"/>
        <v>288.34499999999997</v>
      </c>
      <c r="H15" s="12">
        <f t="shared" si="7"/>
        <v>51.464999999999996</v>
      </c>
      <c r="I15" s="13">
        <f t="shared" si="8"/>
        <v>315.73777499999994</v>
      </c>
      <c r="J15" s="81">
        <f t="shared" si="4"/>
        <v>371.09844124999989</v>
      </c>
      <c r="K15" s="83">
        <v>359</v>
      </c>
      <c r="L15" s="78">
        <f t="shared" si="9"/>
        <v>43.262225000000058</v>
      </c>
      <c r="M15" s="137"/>
      <c r="N15" s="13"/>
      <c r="O15" s="11" t="s">
        <v>82</v>
      </c>
      <c r="P15" s="12">
        <f t="shared" si="10"/>
        <v>36.025499999999994</v>
      </c>
      <c r="Q15" s="11">
        <f t="shared" si="5"/>
        <v>272.78742499999993</v>
      </c>
      <c r="R15" s="113">
        <v>279</v>
      </c>
      <c r="S15" s="14"/>
    </row>
    <row r="16" spans="2:25" ht="22" customHeight="1">
      <c r="B16" s="10" t="s">
        <v>10</v>
      </c>
      <c r="C16" s="11">
        <v>1205</v>
      </c>
      <c r="D16" s="11" t="s">
        <v>97</v>
      </c>
      <c r="E16" s="11" t="s">
        <v>39</v>
      </c>
      <c r="F16" s="12">
        <v>23</v>
      </c>
      <c r="G16" s="13">
        <f t="shared" si="6"/>
        <v>141.10499999999999</v>
      </c>
      <c r="H16" s="12">
        <f t="shared" si="7"/>
        <v>25.184999999999999</v>
      </c>
      <c r="I16" s="13">
        <f t="shared" si="8"/>
        <v>154.509975</v>
      </c>
      <c r="J16" s="81">
        <f t="shared" si="4"/>
        <v>185.68647124999998</v>
      </c>
      <c r="K16" s="9">
        <v>199</v>
      </c>
      <c r="L16" s="78">
        <f t="shared" si="9"/>
        <v>44.490025000000003</v>
      </c>
      <c r="M16" s="137"/>
      <c r="N16" s="13">
        <v>280</v>
      </c>
      <c r="O16" s="15" t="s">
        <v>84</v>
      </c>
      <c r="P16" s="12">
        <f t="shared" si="10"/>
        <v>17.629499999999997</v>
      </c>
      <c r="Q16" s="11">
        <f t="shared" si="5"/>
        <v>137.57682499999996</v>
      </c>
      <c r="R16" s="113">
        <v>149</v>
      </c>
      <c r="S16" s="14"/>
    </row>
    <row r="17" spans="2:19" ht="22" customHeight="1">
      <c r="B17" s="10" t="s">
        <v>10</v>
      </c>
      <c r="C17" s="11">
        <v>1206</v>
      </c>
      <c r="D17" s="11" t="s">
        <v>99</v>
      </c>
      <c r="E17" s="15" t="s">
        <v>66</v>
      </c>
      <c r="F17" s="12">
        <v>21</v>
      </c>
      <c r="G17" s="13">
        <f t="shared" si="6"/>
        <v>128.83500000000001</v>
      </c>
      <c r="H17" s="12">
        <f t="shared" si="7"/>
        <v>22.995000000000001</v>
      </c>
      <c r="I17" s="13">
        <f t="shared" si="8"/>
        <v>141.07432499999999</v>
      </c>
      <c r="J17" s="81">
        <f t="shared" si="4"/>
        <v>170.23547374999998</v>
      </c>
      <c r="K17" s="9">
        <v>179</v>
      </c>
      <c r="L17" s="78">
        <f t="shared" si="9"/>
        <v>37.925675000000012</v>
      </c>
      <c r="M17" s="137"/>
      <c r="N17" s="13"/>
      <c r="O17" s="11"/>
      <c r="P17" s="12">
        <f t="shared" si="10"/>
        <v>16.096499999999999</v>
      </c>
      <c r="Q17" s="11">
        <f t="shared" si="5"/>
        <v>126.30927499999999</v>
      </c>
      <c r="R17" s="113">
        <v>129</v>
      </c>
      <c r="S17" s="14"/>
    </row>
    <row r="18" spans="2:19" ht="22" customHeight="1">
      <c r="B18" s="10" t="s">
        <v>10</v>
      </c>
      <c r="C18" s="11">
        <v>1207</v>
      </c>
      <c r="D18" s="11" t="s">
        <v>99</v>
      </c>
      <c r="E18" s="11" t="s">
        <v>65</v>
      </c>
      <c r="F18" s="12">
        <v>35</v>
      </c>
      <c r="G18" s="13">
        <f t="shared" si="6"/>
        <v>214.72499999999999</v>
      </c>
      <c r="H18" s="12">
        <f t="shared" si="7"/>
        <v>38.324999999999996</v>
      </c>
      <c r="I18" s="13">
        <f t="shared" si="8"/>
        <v>235.12387499999997</v>
      </c>
      <c r="J18" s="81">
        <f t="shared" si="4"/>
        <v>278.39245624999995</v>
      </c>
      <c r="K18" s="9">
        <v>279</v>
      </c>
      <c r="L18" s="78">
        <f t="shared" si="9"/>
        <v>43.87612500000003</v>
      </c>
      <c r="M18" s="137"/>
      <c r="N18" s="13">
        <v>330</v>
      </c>
      <c r="O18" s="11" t="s">
        <v>85</v>
      </c>
      <c r="P18" s="12">
        <f t="shared" si="10"/>
        <v>26.827499999999997</v>
      </c>
      <c r="Q18" s="11">
        <f t="shared" si="5"/>
        <v>205.18212499999998</v>
      </c>
      <c r="R18" s="113">
        <v>209</v>
      </c>
      <c r="S18" s="14"/>
    </row>
    <row r="19" spans="2:19" ht="22" customHeight="1">
      <c r="B19" s="10" t="s">
        <v>10</v>
      </c>
      <c r="C19" s="11">
        <v>1208</v>
      </c>
      <c r="D19" s="11" t="s">
        <v>100</v>
      </c>
      <c r="E19" s="15" t="s">
        <v>67</v>
      </c>
      <c r="F19" s="12">
        <v>49.5</v>
      </c>
      <c r="G19" s="13">
        <f t="shared" si="6"/>
        <v>303.6825</v>
      </c>
      <c r="H19" s="12">
        <f t="shared" si="7"/>
        <v>54.202500000000001</v>
      </c>
      <c r="I19" s="13">
        <f t="shared" si="8"/>
        <v>332.53233749999998</v>
      </c>
      <c r="J19" s="81">
        <f t="shared" si="4"/>
        <v>390.41218812499994</v>
      </c>
      <c r="K19" s="9">
        <v>399</v>
      </c>
      <c r="L19" s="78">
        <f t="shared" si="9"/>
        <v>66.467662500000017</v>
      </c>
      <c r="M19" s="137"/>
      <c r="N19" s="13">
        <v>520</v>
      </c>
      <c r="O19" s="11" t="s">
        <v>86</v>
      </c>
      <c r="P19" s="12">
        <f t="shared" si="10"/>
        <v>37.941749999999999</v>
      </c>
      <c r="Q19" s="11">
        <f t="shared" si="5"/>
        <v>286.87186249999996</v>
      </c>
      <c r="R19" s="113">
        <v>289</v>
      </c>
      <c r="S19" s="14"/>
    </row>
    <row r="20" spans="2:19" ht="22" customHeight="1">
      <c r="B20" s="10" t="s">
        <v>10</v>
      </c>
      <c r="C20" s="11">
        <v>1209</v>
      </c>
      <c r="D20" s="11" t="s">
        <v>100</v>
      </c>
      <c r="E20" s="11" t="s">
        <v>60</v>
      </c>
      <c r="F20" s="12">
        <v>76</v>
      </c>
      <c r="G20" s="13">
        <f t="shared" si="6"/>
        <v>466.26</v>
      </c>
      <c r="H20" s="12">
        <f t="shared" si="7"/>
        <v>83.22</v>
      </c>
      <c r="I20" s="13">
        <f t="shared" si="8"/>
        <v>510.55469999999997</v>
      </c>
      <c r="J20" s="81">
        <f t="shared" si="4"/>
        <v>595.13790499999993</v>
      </c>
      <c r="K20" s="83">
        <v>579</v>
      </c>
      <c r="L20" s="78">
        <f t="shared" si="9"/>
        <v>68.445300000000032</v>
      </c>
      <c r="M20" s="137"/>
      <c r="N20" s="13"/>
      <c r="O20" s="11">
        <v>509</v>
      </c>
      <c r="P20" s="12">
        <f t="shared" si="10"/>
        <v>58.253999999999998</v>
      </c>
      <c r="Q20" s="11">
        <f t="shared" si="5"/>
        <v>436.1669</v>
      </c>
      <c r="R20" s="113">
        <v>439</v>
      </c>
      <c r="S20" s="14"/>
    </row>
    <row r="21" spans="2:19" ht="22" customHeight="1">
      <c r="B21" s="10" t="s">
        <v>10</v>
      </c>
      <c r="C21" s="11">
        <v>1210</v>
      </c>
      <c r="D21" s="11" t="s">
        <v>101</v>
      </c>
      <c r="E21" s="15" t="s">
        <v>67</v>
      </c>
      <c r="F21" s="12">
        <v>46</v>
      </c>
      <c r="G21" s="13">
        <f t="shared" si="6"/>
        <v>282.20999999999998</v>
      </c>
      <c r="H21" s="12">
        <f t="shared" si="7"/>
        <v>50.37</v>
      </c>
      <c r="I21" s="13">
        <f t="shared" si="8"/>
        <v>309.01994999999999</v>
      </c>
      <c r="J21" s="81">
        <f t="shared" si="4"/>
        <v>363.37294249999997</v>
      </c>
      <c r="K21" s="83">
        <v>359</v>
      </c>
      <c r="L21" s="78">
        <f t="shared" si="9"/>
        <v>49.980050000000006</v>
      </c>
      <c r="M21" s="137"/>
      <c r="N21" s="13">
        <v>450</v>
      </c>
      <c r="O21" s="11" t="s">
        <v>87</v>
      </c>
      <c r="P21" s="12">
        <f t="shared" si="10"/>
        <v>35.258999999999993</v>
      </c>
      <c r="Q21" s="11">
        <f t="shared" si="5"/>
        <v>267.15364999999991</v>
      </c>
      <c r="R21" s="113">
        <v>279</v>
      </c>
      <c r="S21" s="14"/>
    </row>
    <row r="22" spans="2:19" ht="22" customHeight="1">
      <c r="B22" s="10" t="s">
        <v>10</v>
      </c>
      <c r="C22" s="11">
        <v>1211</v>
      </c>
      <c r="D22" s="11" t="s">
        <v>101</v>
      </c>
      <c r="E22" s="11" t="s">
        <v>60</v>
      </c>
      <c r="F22" s="12">
        <v>70</v>
      </c>
      <c r="G22" s="13">
        <f t="shared" si="6"/>
        <v>429.45</v>
      </c>
      <c r="H22" s="12">
        <f t="shared" si="7"/>
        <v>76.649999999999991</v>
      </c>
      <c r="I22" s="13">
        <f t="shared" si="8"/>
        <v>470.24774999999994</v>
      </c>
      <c r="J22" s="81">
        <f t="shared" si="4"/>
        <v>548.7849124999999</v>
      </c>
      <c r="K22" s="83">
        <v>539</v>
      </c>
      <c r="L22" s="78">
        <f t="shared" si="9"/>
        <v>68.75225000000006</v>
      </c>
      <c r="M22" s="137"/>
      <c r="N22" s="13"/>
      <c r="O22" s="11"/>
      <c r="P22" s="12">
        <f t="shared" si="10"/>
        <v>53.654999999999994</v>
      </c>
      <c r="Q22" s="11">
        <f t="shared" si="5"/>
        <v>402.36424999999997</v>
      </c>
      <c r="R22" s="113">
        <v>409</v>
      </c>
      <c r="S22" s="14"/>
    </row>
    <row r="23" spans="2:19" ht="22" customHeight="1">
      <c r="B23" s="10" t="s">
        <v>10</v>
      </c>
      <c r="C23" s="11">
        <v>1212</v>
      </c>
      <c r="D23" s="11" t="s">
        <v>102</v>
      </c>
      <c r="E23" s="15" t="s">
        <v>69</v>
      </c>
      <c r="F23" s="12">
        <v>7</v>
      </c>
      <c r="G23" s="13">
        <f t="shared" si="6"/>
        <v>42.945</v>
      </c>
      <c r="H23" s="12">
        <f t="shared" si="7"/>
        <v>7.665</v>
      </c>
      <c r="I23" s="13">
        <f t="shared" si="8"/>
        <v>47.024774999999998</v>
      </c>
      <c r="J23" s="81">
        <f t="shared" si="4"/>
        <v>62.078491249999992</v>
      </c>
      <c r="K23" s="9">
        <v>69</v>
      </c>
      <c r="L23" s="78">
        <f t="shared" si="9"/>
        <v>21.975225000000002</v>
      </c>
      <c r="M23" s="137"/>
      <c r="N23" s="13"/>
      <c r="O23" s="11">
        <v>65</v>
      </c>
      <c r="P23" s="12">
        <f t="shared" si="10"/>
        <v>5.3654999999999999</v>
      </c>
      <c r="Q23" s="11">
        <f t="shared" si="5"/>
        <v>47.436424999999993</v>
      </c>
      <c r="R23" s="113">
        <v>49</v>
      </c>
      <c r="S23" s="14"/>
    </row>
    <row r="24" spans="2:19" ht="22" customHeight="1">
      <c r="B24" s="10" t="s">
        <v>10</v>
      </c>
      <c r="C24" s="11">
        <v>1213</v>
      </c>
      <c r="D24" s="11" t="s">
        <v>102</v>
      </c>
      <c r="E24" s="15" t="s">
        <v>70</v>
      </c>
      <c r="F24" s="12">
        <v>18</v>
      </c>
      <c r="G24" s="13">
        <f t="shared" si="6"/>
        <v>110.42999999999999</v>
      </c>
      <c r="H24" s="12">
        <f t="shared" si="7"/>
        <v>19.71</v>
      </c>
      <c r="I24" s="13">
        <f t="shared" si="8"/>
        <v>120.92085</v>
      </c>
      <c r="J24" s="81">
        <f t="shared" si="4"/>
        <v>147.0589775</v>
      </c>
      <c r="K24" s="9">
        <v>149</v>
      </c>
      <c r="L24" s="78">
        <f t="shared" si="9"/>
        <v>28.079149999999998</v>
      </c>
      <c r="M24" s="137"/>
      <c r="N24" s="13">
        <v>180</v>
      </c>
      <c r="O24" s="11" t="s">
        <v>88</v>
      </c>
      <c r="P24" s="12">
        <f t="shared" si="10"/>
        <v>13.797000000000001</v>
      </c>
      <c r="Q24" s="11">
        <f t="shared" si="5"/>
        <v>109.40795</v>
      </c>
      <c r="R24" s="113">
        <v>119</v>
      </c>
      <c r="S24" s="14"/>
    </row>
    <row r="25" spans="2:19" ht="22" customHeight="1">
      <c r="B25" s="10" t="s">
        <v>10</v>
      </c>
      <c r="C25" s="11">
        <v>1214</v>
      </c>
      <c r="D25" s="11" t="s">
        <v>102</v>
      </c>
      <c r="E25" s="11" t="s">
        <v>68</v>
      </c>
      <c r="F25" s="12">
        <v>28</v>
      </c>
      <c r="G25" s="13">
        <f t="shared" si="6"/>
        <v>171.78</v>
      </c>
      <c r="H25" s="12">
        <f t="shared" si="7"/>
        <v>30.66</v>
      </c>
      <c r="I25" s="13">
        <f t="shared" si="8"/>
        <v>188.09909999999999</v>
      </c>
      <c r="J25" s="81">
        <f t="shared" si="4"/>
        <v>224.31396499999997</v>
      </c>
      <c r="K25" s="9">
        <v>239</v>
      </c>
      <c r="L25" s="78">
        <f t="shared" si="9"/>
        <v>50.900900000000007</v>
      </c>
      <c r="M25" s="137"/>
      <c r="N25" s="13">
        <v>340</v>
      </c>
      <c r="O25" s="11" t="s">
        <v>89</v>
      </c>
      <c r="P25" s="12">
        <f t="shared" si="10"/>
        <v>21.462</v>
      </c>
      <c r="Q25" s="11">
        <f t="shared" si="5"/>
        <v>165.74569999999997</v>
      </c>
      <c r="R25" s="113">
        <v>179</v>
      </c>
      <c r="S25" s="14"/>
    </row>
    <row r="26" spans="2:19" ht="22" customHeight="1">
      <c r="B26" s="10" t="s">
        <v>10</v>
      </c>
      <c r="C26" s="11">
        <v>1215</v>
      </c>
      <c r="D26" s="11" t="s">
        <v>103</v>
      </c>
      <c r="E26" s="15" t="s">
        <v>71</v>
      </c>
      <c r="F26" s="16">
        <v>7</v>
      </c>
      <c r="G26" s="13">
        <f t="shared" si="6"/>
        <v>42.945</v>
      </c>
      <c r="H26" s="12">
        <f t="shared" si="7"/>
        <v>7.665</v>
      </c>
      <c r="I26" s="13">
        <f t="shared" si="8"/>
        <v>47.024774999999998</v>
      </c>
      <c r="J26" s="81">
        <f t="shared" si="4"/>
        <v>62.078491249999992</v>
      </c>
      <c r="K26" s="9">
        <v>69</v>
      </c>
      <c r="L26" s="78">
        <f t="shared" si="9"/>
        <v>21.975225000000002</v>
      </c>
      <c r="M26" s="137"/>
      <c r="N26" s="13"/>
      <c r="O26" s="11"/>
      <c r="P26" s="12">
        <f t="shared" si="10"/>
        <v>5.3654999999999999</v>
      </c>
      <c r="Q26" s="11">
        <f t="shared" si="5"/>
        <v>47.436424999999993</v>
      </c>
      <c r="R26" s="113">
        <v>49</v>
      </c>
      <c r="S26" s="14"/>
    </row>
    <row r="27" spans="2:19" ht="22" customHeight="1">
      <c r="B27" s="10" t="s">
        <v>10</v>
      </c>
      <c r="C27" s="11">
        <v>1216</v>
      </c>
      <c r="D27" s="11" t="s">
        <v>103</v>
      </c>
      <c r="E27" s="15" t="s">
        <v>72</v>
      </c>
      <c r="F27" s="12">
        <v>19</v>
      </c>
      <c r="G27" s="13">
        <f t="shared" si="6"/>
        <v>116.565</v>
      </c>
      <c r="H27" s="12">
        <f t="shared" si="7"/>
        <v>20.805</v>
      </c>
      <c r="I27" s="13">
        <f t="shared" si="8"/>
        <v>127.63867499999999</v>
      </c>
      <c r="J27" s="81">
        <f t="shared" si="4"/>
        <v>154.78447624999998</v>
      </c>
      <c r="K27" s="9">
        <v>159</v>
      </c>
      <c r="L27" s="78">
        <f t="shared" si="9"/>
        <v>31.361325000000008</v>
      </c>
      <c r="M27" s="137"/>
      <c r="N27" s="13">
        <v>220</v>
      </c>
      <c r="O27" s="11" t="s">
        <v>91</v>
      </c>
      <c r="P27" s="12">
        <f t="shared" si="10"/>
        <v>14.563499999999999</v>
      </c>
      <c r="Q27" s="11">
        <f t="shared" si="5"/>
        <v>115.041725</v>
      </c>
      <c r="R27" s="113">
        <v>119</v>
      </c>
      <c r="S27" s="14"/>
    </row>
    <row r="28" spans="2:19" ht="22" customHeight="1">
      <c r="B28" s="10" t="s">
        <v>10</v>
      </c>
      <c r="C28" s="11">
        <v>1217</v>
      </c>
      <c r="D28" s="11" t="s">
        <v>103</v>
      </c>
      <c r="E28" s="15" t="s">
        <v>265</v>
      </c>
      <c r="F28" s="12">
        <v>30</v>
      </c>
      <c r="G28" s="13">
        <f t="shared" si="6"/>
        <v>184.04999999999998</v>
      </c>
      <c r="H28" s="12">
        <f t="shared" si="7"/>
        <v>32.85</v>
      </c>
      <c r="I28" s="13">
        <f t="shared" si="8"/>
        <v>201.53475</v>
      </c>
      <c r="J28" s="81">
        <f t="shared" si="4"/>
        <v>239.7649625</v>
      </c>
      <c r="K28" s="9">
        <v>259</v>
      </c>
      <c r="L28" s="78">
        <f t="shared" si="9"/>
        <v>57.465249999999997</v>
      </c>
      <c r="M28" s="138"/>
      <c r="N28" s="13">
        <v>360</v>
      </c>
      <c r="O28" s="11" t="s">
        <v>90</v>
      </c>
      <c r="P28" s="12">
        <f t="shared" si="10"/>
        <v>22.995000000000001</v>
      </c>
      <c r="Q28" s="11">
        <f t="shared" si="5"/>
        <v>177.01325</v>
      </c>
      <c r="R28" s="113">
        <v>179</v>
      </c>
      <c r="S28" s="14"/>
    </row>
    <row r="29" spans="2:19" ht="22" customHeight="1">
      <c r="B29" s="10"/>
      <c r="C29" s="11"/>
      <c r="D29" s="11"/>
      <c r="E29" s="11"/>
      <c r="F29" s="12"/>
      <c r="G29" s="13"/>
      <c r="H29" s="12"/>
      <c r="I29" s="13"/>
      <c r="J29" s="81"/>
      <c r="K29" s="9"/>
      <c r="L29" s="78"/>
      <c r="M29" s="17"/>
      <c r="N29" s="13"/>
      <c r="O29" s="11"/>
      <c r="P29" s="11"/>
      <c r="Q29" s="11">
        <f t="shared" si="5"/>
        <v>8</v>
      </c>
      <c r="R29" s="113"/>
      <c r="S29" s="14"/>
    </row>
    <row r="30" spans="2:19" ht="22" customHeight="1">
      <c r="B30" s="10" t="s">
        <v>12</v>
      </c>
      <c r="C30" s="11">
        <v>1301</v>
      </c>
      <c r="D30" s="11" t="s">
        <v>104</v>
      </c>
      <c r="E30" s="15" t="s">
        <v>67</v>
      </c>
      <c r="F30" s="18">
        <v>62</v>
      </c>
      <c r="G30" s="13">
        <f t="shared" ref="G30:G36" si="11">F30*6.135</f>
        <v>380.37</v>
      </c>
      <c r="H30" s="12">
        <f t="shared" ref="H30:H36" si="12">F30*(1+0.095)</f>
        <v>67.89</v>
      </c>
      <c r="I30" s="13">
        <f t="shared" ref="I30:I36" si="13">H30*6.135</f>
        <v>416.50515000000001</v>
      </c>
      <c r="J30" s="81">
        <f t="shared" si="4"/>
        <v>486.98092249999996</v>
      </c>
      <c r="K30" s="9">
        <v>489</v>
      </c>
      <c r="L30" s="78">
        <f t="shared" ref="L30:L36" si="14">K30-I30</f>
        <v>72.494849999999985</v>
      </c>
      <c r="M30" s="135" t="s">
        <v>46</v>
      </c>
      <c r="N30" s="13">
        <v>660</v>
      </c>
      <c r="O30" s="15" t="s">
        <v>96</v>
      </c>
      <c r="P30" s="11"/>
      <c r="Q30" s="11">
        <f t="shared" si="5"/>
        <v>8</v>
      </c>
      <c r="R30" s="113"/>
      <c r="S30" s="14"/>
    </row>
    <row r="31" spans="2:19" ht="22" customHeight="1">
      <c r="B31" s="10" t="s">
        <v>12</v>
      </c>
      <c r="C31" s="11">
        <v>1302</v>
      </c>
      <c r="D31" s="11" t="s">
        <v>104</v>
      </c>
      <c r="E31" s="11" t="s">
        <v>60</v>
      </c>
      <c r="F31" s="19">
        <v>92</v>
      </c>
      <c r="G31" s="13">
        <f t="shared" si="11"/>
        <v>564.41999999999996</v>
      </c>
      <c r="H31" s="12">
        <f t="shared" si="12"/>
        <v>100.74</v>
      </c>
      <c r="I31" s="13">
        <f t="shared" si="13"/>
        <v>618.03989999999999</v>
      </c>
      <c r="J31" s="81">
        <f t="shared" si="4"/>
        <v>718.74588499999993</v>
      </c>
      <c r="K31" s="9">
        <v>719</v>
      </c>
      <c r="L31" s="78">
        <f t="shared" si="14"/>
        <v>100.96010000000001</v>
      </c>
      <c r="M31" s="135"/>
      <c r="N31" s="13">
        <v>950</v>
      </c>
      <c r="O31" s="15" t="s">
        <v>95</v>
      </c>
      <c r="P31" s="11"/>
      <c r="Q31" s="11">
        <f t="shared" si="5"/>
        <v>8</v>
      </c>
      <c r="R31" s="113"/>
      <c r="S31" s="14"/>
    </row>
    <row r="32" spans="2:19" ht="22" customHeight="1">
      <c r="B32" s="10" t="s">
        <v>12</v>
      </c>
      <c r="C32" s="11">
        <v>1303</v>
      </c>
      <c r="D32" s="11" t="s">
        <v>105</v>
      </c>
      <c r="E32" s="11" t="s">
        <v>41</v>
      </c>
      <c r="F32" s="20">
        <v>58</v>
      </c>
      <c r="G32" s="13">
        <f t="shared" si="11"/>
        <v>355.83</v>
      </c>
      <c r="H32" s="12">
        <f t="shared" si="12"/>
        <v>63.51</v>
      </c>
      <c r="I32" s="13">
        <f t="shared" si="13"/>
        <v>389.63385</v>
      </c>
      <c r="J32" s="81">
        <f t="shared" si="4"/>
        <v>456.07892749999996</v>
      </c>
      <c r="K32" s="9">
        <v>449</v>
      </c>
      <c r="L32" s="78">
        <f t="shared" si="14"/>
        <v>59.366150000000005</v>
      </c>
      <c r="M32" s="135"/>
      <c r="N32" s="13">
        <v>560</v>
      </c>
      <c r="O32" s="15" t="s">
        <v>92</v>
      </c>
      <c r="P32" s="11"/>
      <c r="Q32" s="11">
        <f t="shared" si="5"/>
        <v>8</v>
      </c>
      <c r="R32" s="113"/>
      <c r="S32" s="14"/>
    </row>
    <row r="33" spans="2:19" ht="22" customHeight="1">
      <c r="B33" s="10" t="s">
        <v>12</v>
      </c>
      <c r="C33" s="11">
        <v>1304</v>
      </c>
      <c r="D33" s="11" t="s">
        <v>106</v>
      </c>
      <c r="E33" s="11" t="s">
        <v>23</v>
      </c>
      <c r="F33" s="20">
        <v>65</v>
      </c>
      <c r="G33" s="13">
        <f t="shared" si="11"/>
        <v>398.77499999999998</v>
      </c>
      <c r="H33" s="12">
        <f t="shared" si="12"/>
        <v>71.174999999999997</v>
      </c>
      <c r="I33" s="13">
        <f t="shared" si="13"/>
        <v>436.65862499999997</v>
      </c>
      <c r="J33" s="81">
        <f t="shared" si="4"/>
        <v>510.15741874999992</v>
      </c>
      <c r="K33" s="9">
        <v>510</v>
      </c>
      <c r="L33" s="78">
        <f t="shared" si="14"/>
        <v>73.341375000000028</v>
      </c>
      <c r="M33" s="135"/>
      <c r="N33" s="13">
        <v>650</v>
      </c>
      <c r="O33" s="11" t="s">
        <v>126</v>
      </c>
      <c r="P33" s="11"/>
      <c r="Q33" s="11">
        <f t="shared" si="5"/>
        <v>8</v>
      </c>
      <c r="R33" s="113"/>
      <c r="S33" s="14"/>
    </row>
    <row r="34" spans="2:19" ht="22" customHeight="1">
      <c r="B34" s="10" t="s">
        <v>12</v>
      </c>
      <c r="C34" s="11">
        <v>1305</v>
      </c>
      <c r="D34" s="11" t="s">
        <v>107</v>
      </c>
      <c r="E34" s="11" t="s">
        <v>43</v>
      </c>
      <c r="F34" s="20">
        <v>30</v>
      </c>
      <c r="G34" s="13">
        <f t="shared" si="11"/>
        <v>184.04999999999998</v>
      </c>
      <c r="H34" s="12">
        <f t="shared" si="12"/>
        <v>32.85</v>
      </c>
      <c r="I34" s="13">
        <f t="shared" si="13"/>
        <v>201.53475</v>
      </c>
      <c r="J34" s="81">
        <f t="shared" si="4"/>
        <v>239.7649625</v>
      </c>
      <c r="K34" s="9">
        <v>249</v>
      </c>
      <c r="L34" s="78">
        <f t="shared" si="14"/>
        <v>47.465249999999997</v>
      </c>
      <c r="M34" s="135"/>
      <c r="N34" s="13">
        <v>280</v>
      </c>
      <c r="O34" s="11"/>
      <c r="P34" s="11"/>
      <c r="Q34" s="11">
        <f t="shared" si="5"/>
        <v>8</v>
      </c>
      <c r="R34" s="113"/>
      <c r="S34" s="14"/>
    </row>
    <row r="35" spans="2:19" ht="22" customHeight="1">
      <c r="B35" s="10" t="s">
        <v>12</v>
      </c>
      <c r="C35" s="11">
        <v>1306</v>
      </c>
      <c r="D35" s="11" t="s">
        <v>108</v>
      </c>
      <c r="E35" s="11" t="s">
        <v>42</v>
      </c>
      <c r="F35" s="20">
        <v>55</v>
      </c>
      <c r="G35" s="13">
        <f t="shared" si="11"/>
        <v>337.42500000000001</v>
      </c>
      <c r="H35" s="12">
        <f t="shared" si="12"/>
        <v>60.225000000000001</v>
      </c>
      <c r="I35" s="13">
        <f t="shared" si="13"/>
        <v>369.48037499999998</v>
      </c>
      <c r="J35" s="81">
        <f t="shared" si="4"/>
        <v>432.90243124999995</v>
      </c>
      <c r="K35" s="9">
        <v>409</v>
      </c>
      <c r="L35" s="78">
        <f t="shared" si="14"/>
        <v>39.519625000000019</v>
      </c>
      <c r="M35" s="135"/>
      <c r="N35" s="13">
        <v>480</v>
      </c>
      <c r="O35" s="11" t="s">
        <v>127</v>
      </c>
      <c r="P35" s="11"/>
      <c r="Q35" s="11">
        <f t="shared" si="5"/>
        <v>8</v>
      </c>
      <c r="R35" s="113"/>
      <c r="S35" s="14"/>
    </row>
    <row r="36" spans="2:19" ht="22" customHeight="1">
      <c r="B36" s="10" t="s">
        <v>12</v>
      </c>
      <c r="C36" s="11">
        <v>1307</v>
      </c>
      <c r="D36" s="11" t="s">
        <v>109</v>
      </c>
      <c r="E36" s="11" t="s">
        <v>31</v>
      </c>
      <c r="F36" s="20">
        <v>60</v>
      </c>
      <c r="G36" s="13">
        <f t="shared" si="11"/>
        <v>368.09999999999997</v>
      </c>
      <c r="H36" s="12">
        <f t="shared" si="12"/>
        <v>65.7</v>
      </c>
      <c r="I36" s="13">
        <f t="shared" si="13"/>
        <v>403.06950000000001</v>
      </c>
      <c r="J36" s="81">
        <f t="shared" si="4"/>
        <v>471.52992499999999</v>
      </c>
      <c r="K36" s="84">
        <v>459</v>
      </c>
      <c r="L36" s="78">
        <f t="shared" si="14"/>
        <v>55.930499999999995</v>
      </c>
      <c r="M36" s="135"/>
      <c r="N36" s="13">
        <v>590</v>
      </c>
      <c r="O36" s="11" t="s">
        <v>128</v>
      </c>
      <c r="P36" s="11"/>
      <c r="Q36" s="11">
        <f t="shared" si="5"/>
        <v>8</v>
      </c>
      <c r="R36" s="113"/>
      <c r="S36" s="14"/>
    </row>
    <row r="37" spans="2:19" ht="22" customHeight="1">
      <c r="B37" s="10"/>
      <c r="C37" s="11"/>
      <c r="D37" s="11"/>
      <c r="E37" s="11"/>
      <c r="F37" s="11"/>
      <c r="G37" s="13"/>
      <c r="H37" s="12"/>
      <c r="I37" s="13"/>
      <c r="J37" s="81"/>
      <c r="K37" s="9"/>
      <c r="L37" s="78"/>
      <c r="M37" s="11"/>
      <c r="N37" s="13"/>
      <c r="O37" s="11"/>
      <c r="P37" s="11"/>
      <c r="Q37" s="11">
        <f t="shared" si="5"/>
        <v>8</v>
      </c>
      <c r="R37" s="113"/>
      <c r="S37" s="14"/>
    </row>
    <row r="38" spans="2:19" ht="22" customHeight="1">
      <c r="B38" s="10" t="s">
        <v>13</v>
      </c>
      <c r="C38" s="11">
        <v>1401</v>
      </c>
      <c r="D38" s="11" t="s">
        <v>130</v>
      </c>
      <c r="E38" s="11" t="s">
        <v>132</v>
      </c>
      <c r="F38" s="20">
        <v>17</v>
      </c>
      <c r="G38" s="13">
        <f t="shared" ref="G38:G43" si="15">F38*6.135</f>
        <v>104.295</v>
      </c>
      <c r="H38" s="12">
        <f>F38*(1+0+0.095)</f>
        <v>18.614999999999998</v>
      </c>
      <c r="I38" s="13">
        <f t="shared" ref="I38:I43" si="16">H38*6.135</f>
        <v>114.20302499999998</v>
      </c>
      <c r="J38" s="81">
        <f t="shared" si="4"/>
        <v>139.33347874999998</v>
      </c>
      <c r="K38" s="9">
        <v>139</v>
      </c>
      <c r="L38" s="78">
        <f t="shared" ref="L38:L43" si="17">K38-I38</f>
        <v>24.796975000000018</v>
      </c>
      <c r="M38" s="135" t="s">
        <v>45</v>
      </c>
      <c r="N38" s="21">
        <v>200</v>
      </c>
      <c r="O38" s="11" t="s">
        <v>133</v>
      </c>
      <c r="P38" s="11"/>
      <c r="Q38" s="11">
        <f t="shared" si="5"/>
        <v>8</v>
      </c>
      <c r="R38" s="113"/>
      <c r="S38" s="14"/>
    </row>
    <row r="39" spans="2:19" ht="22" customHeight="1">
      <c r="B39" s="10" t="s">
        <v>13</v>
      </c>
      <c r="C39" s="11">
        <v>1402</v>
      </c>
      <c r="D39" s="15" t="s">
        <v>93</v>
      </c>
      <c r="E39" s="11" t="s">
        <v>131</v>
      </c>
      <c r="F39" s="20">
        <v>14</v>
      </c>
      <c r="G39" s="13">
        <f t="shared" si="15"/>
        <v>85.89</v>
      </c>
      <c r="H39" s="12">
        <f>F39*(1+0.095)</f>
        <v>15.33</v>
      </c>
      <c r="I39" s="13">
        <f t="shared" si="16"/>
        <v>94.049549999999996</v>
      </c>
      <c r="J39" s="81">
        <f t="shared" si="4"/>
        <v>116.15698249999998</v>
      </c>
      <c r="K39" s="9">
        <v>119</v>
      </c>
      <c r="L39" s="78">
        <f t="shared" si="17"/>
        <v>24.950450000000004</v>
      </c>
      <c r="M39" s="135"/>
      <c r="N39" s="13">
        <v>160</v>
      </c>
      <c r="O39" s="11" t="s">
        <v>129</v>
      </c>
      <c r="P39" s="11"/>
      <c r="Q39" s="11">
        <f t="shared" si="5"/>
        <v>8</v>
      </c>
      <c r="R39" s="113"/>
      <c r="S39" s="14"/>
    </row>
    <row r="40" spans="2:19" ht="22" customHeight="1">
      <c r="B40" s="10" t="s">
        <v>13</v>
      </c>
      <c r="C40" s="11">
        <v>1403</v>
      </c>
      <c r="D40" s="11" t="s">
        <v>94</v>
      </c>
      <c r="E40" s="15" t="s">
        <v>73</v>
      </c>
      <c r="F40" s="22">
        <v>14.5</v>
      </c>
      <c r="G40" s="13">
        <f t="shared" si="15"/>
        <v>88.957499999999996</v>
      </c>
      <c r="H40" s="12">
        <f>F40*(1+0.095)</f>
        <v>15.8775</v>
      </c>
      <c r="I40" s="13">
        <f t="shared" si="16"/>
        <v>97.408462499999999</v>
      </c>
      <c r="J40" s="81">
        <f t="shared" si="4"/>
        <v>120.01973187499999</v>
      </c>
      <c r="K40" s="9">
        <v>119</v>
      </c>
      <c r="L40" s="78">
        <f t="shared" si="17"/>
        <v>21.591537500000001</v>
      </c>
      <c r="M40" s="135"/>
      <c r="N40" s="13"/>
      <c r="O40" s="11" t="s">
        <v>136</v>
      </c>
      <c r="P40" s="11"/>
      <c r="Q40" s="11">
        <f t="shared" si="5"/>
        <v>8</v>
      </c>
      <c r="R40" s="113"/>
      <c r="S40" s="14"/>
    </row>
    <row r="41" spans="2:19" ht="22" customHeight="1">
      <c r="B41" s="10" t="s">
        <v>13</v>
      </c>
      <c r="C41" s="11">
        <v>1404</v>
      </c>
      <c r="D41" s="11" t="s">
        <v>94</v>
      </c>
      <c r="E41" s="11" t="s">
        <v>62</v>
      </c>
      <c r="F41" s="19">
        <v>26</v>
      </c>
      <c r="G41" s="13">
        <f t="shared" si="15"/>
        <v>159.51</v>
      </c>
      <c r="H41" s="12">
        <f>F41*(1+0.095)</f>
        <v>28.47</v>
      </c>
      <c r="I41" s="13">
        <f t="shared" si="16"/>
        <v>174.66344999999998</v>
      </c>
      <c r="J41" s="81">
        <f t="shared" si="4"/>
        <v>208.86296749999997</v>
      </c>
      <c r="K41" s="9">
        <v>209</v>
      </c>
      <c r="L41" s="78">
        <f t="shared" si="17"/>
        <v>34.336550000000017</v>
      </c>
      <c r="M41" s="135"/>
      <c r="N41" s="13">
        <v>340</v>
      </c>
      <c r="O41" s="11" t="s">
        <v>134</v>
      </c>
      <c r="P41" s="11"/>
      <c r="Q41" s="11">
        <f t="shared" si="5"/>
        <v>8</v>
      </c>
      <c r="R41" s="113"/>
      <c r="S41" s="14"/>
    </row>
    <row r="42" spans="2:19" ht="22" customHeight="1">
      <c r="B42" s="10" t="s">
        <v>13</v>
      </c>
      <c r="C42" s="11">
        <v>1405</v>
      </c>
      <c r="D42" s="11" t="s">
        <v>242</v>
      </c>
      <c r="E42" s="15" t="s">
        <v>31</v>
      </c>
      <c r="F42" s="22">
        <v>14.5</v>
      </c>
      <c r="G42" s="13">
        <f t="shared" si="15"/>
        <v>88.957499999999996</v>
      </c>
      <c r="H42" s="12">
        <f>F42*(1+0.095)</f>
        <v>15.8775</v>
      </c>
      <c r="I42" s="13">
        <f t="shared" si="16"/>
        <v>97.408462499999999</v>
      </c>
      <c r="J42" s="81">
        <f t="shared" si="4"/>
        <v>120.01973187499999</v>
      </c>
      <c r="K42" s="9">
        <v>119</v>
      </c>
      <c r="L42" s="78">
        <f t="shared" si="17"/>
        <v>21.591537500000001</v>
      </c>
      <c r="M42" s="135"/>
      <c r="N42" s="13"/>
      <c r="O42" s="11" t="s">
        <v>137</v>
      </c>
      <c r="P42" s="11"/>
      <c r="Q42" s="11">
        <f t="shared" si="5"/>
        <v>8</v>
      </c>
      <c r="R42" s="113"/>
      <c r="S42" s="14"/>
    </row>
    <row r="43" spans="2:19" ht="22" customHeight="1">
      <c r="B43" s="10" t="s">
        <v>13</v>
      </c>
      <c r="C43" s="11">
        <v>1406</v>
      </c>
      <c r="D43" s="11" t="s">
        <v>242</v>
      </c>
      <c r="E43" s="11" t="s">
        <v>62</v>
      </c>
      <c r="F43" s="19">
        <v>26</v>
      </c>
      <c r="G43" s="13">
        <f t="shared" si="15"/>
        <v>159.51</v>
      </c>
      <c r="H43" s="12">
        <f>F43*(1+0.095)</f>
        <v>28.47</v>
      </c>
      <c r="I43" s="13">
        <f t="shared" si="16"/>
        <v>174.66344999999998</v>
      </c>
      <c r="J43" s="81">
        <f t="shared" si="4"/>
        <v>208.86296749999997</v>
      </c>
      <c r="K43" s="9">
        <v>209</v>
      </c>
      <c r="L43" s="78">
        <f t="shared" si="17"/>
        <v>34.336550000000017</v>
      </c>
      <c r="M43" s="135"/>
      <c r="N43" s="13">
        <v>340</v>
      </c>
      <c r="O43" s="11" t="s">
        <v>135</v>
      </c>
      <c r="P43" s="11"/>
      <c r="Q43" s="11">
        <f t="shared" si="5"/>
        <v>8</v>
      </c>
      <c r="R43" s="113"/>
      <c r="S43" s="14"/>
    </row>
    <row r="44" spans="2:19" ht="22" customHeight="1">
      <c r="B44" s="10"/>
      <c r="C44" s="11"/>
      <c r="D44" s="11"/>
      <c r="E44" s="11"/>
      <c r="F44" s="19"/>
      <c r="G44" s="13"/>
      <c r="H44" s="12"/>
      <c r="I44" s="13"/>
      <c r="J44" s="81"/>
      <c r="K44" s="9"/>
      <c r="L44" s="78"/>
      <c r="M44" s="11"/>
      <c r="N44" s="13"/>
      <c r="O44" s="11"/>
      <c r="P44" s="11"/>
      <c r="Q44" s="11">
        <f t="shared" si="5"/>
        <v>8</v>
      </c>
      <c r="R44" s="113"/>
      <c r="S44" s="14"/>
    </row>
    <row r="45" spans="2:19" ht="22" customHeight="1">
      <c r="B45" s="10" t="s">
        <v>11</v>
      </c>
      <c r="C45" s="11">
        <v>1501</v>
      </c>
      <c r="D45" s="11" t="s">
        <v>112</v>
      </c>
      <c r="E45" s="15" t="s">
        <v>75</v>
      </c>
      <c r="F45" s="18">
        <v>25</v>
      </c>
      <c r="G45" s="13">
        <f t="shared" ref="G45:G50" si="18">F45*6.135</f>
        <v>153.375</v>
      </c>
      <c r="H45" s="12">
        <f t="shared" ref="H45:H50" si="19">F45*(1+0.095)</f>
        <v>27.375</v>
      </c>
      <c r="I45" s="13">
        <f t="shared" ref="I45:I50" si="20">H45*6.135</f>
        <v>167.94562500000001</v>
      </c>
      <c r="J45" s="81">
        <f t="shared" si="4"/>
        <v>201.13746874999998</v>
      </c>
      <c r="K45" s="9">
        <v>229</v>
      </c>
      <c r="L45" s="78">
        <f t="shared" ref="L45:L50" si="21">K45-I45</f>
        <v>61.054374999999993</v>
      </c>
      <c r="M45" s="136" t="s">
        <v>141</v>
      </c>
      <c r="N45" s="13">
        <v>320</v>
      </c>
      <c r="O45" s="11"/>
      <c r="P45" s="11"/>
      <c r="Q45" s="11">
        <f t="shared" si="5"/>
        <v>8</v>
      </c>
      <c r="R45" s="113"/>
      <c r="S45" s="14"/>
    </row>
    <row r="46" spans="2:19" ht="22" customHeight="1">
      <c r="B46" s="10" t="s">
        <v>11</v>
      </c>
      <c r="C46" s="11">
        <v>1502</v>
      </c>
      <c r="D46" s="11" t="s">
        <v>112</v>
      </c>
      <c r="E46" s="11" t="s">
        <v>74</v>
      </c>
      <c r="F46" s="19">
        <v>36</v>
      </c>
      <c r="G46" s="13">
        <f t="shared" si="18"/>
        <v>220.85999999999999</v>
      </c>
      <c r="H46" s="12">
        <f t="shared" si="19"/>
        <v>39.42</v>
      </c>
      <c r="I46" s="13">
        <f t="shared" si="20"/>
        <v>241.8417</v>
      </c>
      <c r="J46" s="81">
        <f t="shared" si="4"/>
        <v>286.11795499999999</v>
      </c>
      <c r="K46" s="83">
        <v>279</v>
      </c>
      <c r="L46" s="78">
        <f t="shared" si="21"/>
        <v>37.158299999999997</v>
      </c>
      <c r="M46" s="137"/>
      <c r="N46" s="13"/>
      <c r="O46" s="11"/>
      <c r="P46" s="11"/>
      <c r="Q46" s="11">
        <f t="shared" si="5"/>
        <v>8</v>
      </c>
      <c r="R46" s="113"/>
      <c r="S46" s="14"/>
    </row>
    <row r="47" spans="2:19" ht="22" customHeight="1">
      <c r="B47" s="10" t="s">
        <v>11</v>
      </c>
      <c r="C47" s="11">
        <v>1503</v>
      </c>
      <c r="D47" s="11" t="s">
        <v>113</v>
      </c>
      <c r="E47" s="11" t="s">
        <v>139</v>
      </c>
      <c r="F47" s="20">
        <v>43</v>
      </c>
      <c r="G47" s="13">
        <f t="shared" si="18"/>
        <v>263.80500000000001</v>
      </c>
      <c r="H47" s="12">
        <f t="shared" si="19"/>
        <v>47.085000000000001</v>
      </c>
      <c r="I47" s="13">
        <f t="shared" si="20"/>
        <v>288.86647499999998</v>
      </c>
      <c r="J47" s="81">
        <f t="shared" si="4"/>
        <v>340.19644624999995</v>
      </c>
      <c r="K47" s="83">
        <v>329</v>
      </c>
      <c r="L47" s="78">
        <f t="shared" si="21"/>
        <v>40.13352500000002</v>
      </c>
      <c r="M47" s="137"/>
      <c r="N47" s="13">
        <v>320</v>
      </c>
      <c r="O47" s="11" t="s">
        <v>138</v>
      </c>
      <c r="P47" s="11"/>
      <c r="Q47" s="11">
        <f t="shared" si="5"/>
        <v>8</v>
      </c>
      <c r="R47" s="113"/>
      <c r="S47" s="14"/>
    </row>
    <row r="48" spans="2:19" ht="22" customHeight="1">
      <c r="B48" s="10" t="s">
        <v>11</v>
      </c>
      <c r="C48" s="11">
        <v>1504</v>
      </c>
      <c r="D48" s="11" t="s">
        <v>111</v>
      </c>
      <c r="E48" s="11" t="s">
        <v>44</v>
      </c>
      <c r="F48" s="20">
        <v>65</v>
      </c>
      <c r="G48" s="13">
        <f t="shared" si="18"/>
        <v>398.77499999999998</v>
      </c>
      <c r="H48" s="12">
        <f t="shared" si="19"/>
        <v>71.174999999999997</v>
      </c>
      <c r="I48" s="13">
        <f t="shared" si="20"/>
        <v>436.65862499999997</v>
      </c>
      <c r="J48" s="81">
        <f t="shared" si="4"/>
        <v>510.15741874999992</v>
      </c>
      <c r="K48" s="83">
        <v>479</v>
      </c>
      <c r="L48" s="78">
        <f t="shared" si="21"/>
        <v>42.341375000000028</v>
      </c>
      <c r="M48" s="137"/>
      <c r="N48" s="13">
        <v>560</v>
      </c>
      <c r="O48" s="11" t="s">
        <v>140</v>
      </c>
      <c r="P48" s="11"/>
      <c r="Q48" s="11">
        <f t="shared" si="5"/>
        <v>8</v>
      </c>
      <c r="R48" s="113"/>
      <c r="S48" s="14"/>
    </row>
    <row r="49" spans="2:19" ht="22" customHeight="1">
      <c r="B49" s="10" t="s">
        <v>11</v>
      </c>
      <c r="C49" s="11">
        <v>1505</v>
      </c>
      <c r="D49" s="11" t="s">
        <v>110</v>
      </c>
      <c r="E49" s="15" t="s">
        <v>67</v>
      </c>
      <c r="F49" s="18">
        <v>84</v>
      </c>
      <c r="G49" s="13">
        <f t="shared" si="18"/>
        <v>515.34</v>
      </c>
      <c r="H49" s="12">
        <f t="shared" si="19"/>
        <v>91.98</v>
      </c>
      <c r="I49" s="13">
        <f t="shared" si="20"/>
        <v>564.29729999999995</v>
      </c>
      <c r="J49" s="81">
        <f t="shared" si="4"/>
        <v>656.94189499999993</v>
      </c>
      <c r="K49" s="83">
        <v>639</v>
      </c>
      <c r="L49" s="78">
        <f t="shared" si="21"/>
        <v>74.70270000000005</v>
      </c>
      <c r="M49" s="137"/>
      <c r="N49" s="13">
        <v>780</v>
      </c>
      <c r="O49" s="11"/>
      <c r="P49" s="11"/>
      <c r="Q49" s="11">
        <f t="shared" si="5"/>
        <v>8</v>
      </c>
      <c r="R49" s="113"/>
      <c r="S49" s="14"/>
    </row>
    <row r="50" spans="2:19" ht="22" customHeight="1">
      <c r="B50" s="10" t="s">
        <v>11</v>
      </c>
      <c r="C50" s="11">
        <v>1506</v>
      </c>
      <c r="D50" s="11" t="s">
        <v>110</v>
      </c>
      <c r="E50" s="11" t="s">
        <v>60</v>
      </c>
      <c r="F50" s="19">
        <v>104</v>
      </c>
      <c r="G50" s="13">
        <f t="shared" si="18"/>
        <v>638.04</v>
      </c>
      <c r="H50" s="12">
        <f t="shared" si="19"/>
        <v>113.88</v>
      </c>
      <c r="I50" s="13">
        <f t="shared" si="20"/>
        <v>698.65379999999993</v>
      </c>
      <c r="J50" s="81">
        <f t="shared" si="4"/>
        <v>811.45186999999987</v>
      </c>
      <c r="K50" s="83">
        <v>769</v>
      </c>
      <c r="L50" s="78">
        <f t="shared" si="21"/>
        <v>70.346200000000067</v>
      </c>
      <c r="M50" s="137"/>
      <c r="N50" s="13">
        <v>1080</v>
      </c>
      <c r="O50" s="11" t="s">
        <v>142</v>
      </c>
      <c r="P50" s="11"/>
      <c r="Q50" s="11">
        <f t="shared" si="5"/>
        <v>8</v>
      </c>
      <c r="R50" s="113"/>
      <c r="S50" s="14"/>
    </row>
    <row r="51" spans="2:19" ht="22" customHeight="1">
      <c r="B51" s="10"/>
      <c r="C51" s="11"/>
      <c r="D51" s="11"/>
      <c r="E51" s="11"/>
      <c r="F51" s="11"/>
      <c r="G51" s="13"/>
      <c r="H51" s="12"/>
      <c r="I51" s="13"/>
      <c r="J51" s="81"/>
      <c r="K51" s="9"/>
      <c r="L51" s="78"/>
      <c r="M51" s="38"/>
      <c r="N51" s="13"/>
      <c r="O51" s="11"/>
      <c r="P51" s="11"/>
      <c r="Q51" s="11"/>
      <c r="R51" s="113"/>
      <c r="S51" s="14"/>
    </row>
    <row r="52" spans="2:19" ht="22" customHeight="1">
      <c r="B52" s="10" t="s">
        <v>15</v>
      </c>
      <c r="C52" s="11">
        <v>1601</v>
      </c>
      <c r="D52" s="15" t="s">
        <v>114</v>
      </c>
      <c r="E52" s="15" t="s">
        <v>77</v>
      </c>
      <c r="F52" s="18">
        <v>10</v>
      </c>
      <c r="G52" s="13">
        <f>F52*6.135</f>
        <v>61.349999999999994</v>
      </c>
      <c r="H52" s="12">
        <f>F52*(1+0.095)</f>
        <v>10.95</v>
      </c>
      <c r="I52" s="13">
        <f>H52*6.135</f>
        <v>67.178249999999991</v>
      </c>
      <c r="J52" s="81">
        <f t="shared" si="4"/>
        <v>85.254987499999984</v>
      </c>
      <c r="K52" s="9">
        <v>89</v>
      </c>
      <c r="L52" s="78">
        <f>K52-I52</f>
        <v>21.821750000000009</v>
      </c>
      <c r="M52" s="17"/>
      <c r="N52" s="13">
        <v>161</v>
      </c>
      <c r="O52" s="11"/>
      <c r="P52" s="12">
        <f>H52*0.8</f>
        <v>8.76</v>
      </c>
      <c r="Q52" s="11">
        <f t="shared" si="5"/>
        <v>72.385999999999996</v>
      </c>
      <c r="R52" s="113">
        <v>79</v>
      </c>
      <c r="S52" s="14"/>
    </row>
    <row r="53" spans="2:19" ht="22" customHeight="1">
      <c r="B53" s="10" t="s">
        <v>15</v>
      </c>
      <c r="C53" s="11">
        <v>1602</v>
      </c>
      <c r="D53" s="15" t="s">
        <v>114</v>
      </c>
      <c r="E53" s="15" t="s">
        <v>76</v>
      </c>
      <c r="F53" s="19">
        <v>23</v>
      </c>
      <c r="G53" s="13">
        <f>F53*6.135</f>
        <v>141.10499999999999</v>
      </c>
      <c r="H53" s="12">
        <f>F53*(1+0.095)</f>
        <v>25.184999999999999</v>
      </c>
      <c r="I53" s="13">
        <f>H53*6.135</f>
        <v>154.509975</v>
      </c>
      <c r="J53" s="81">
        <f t="shared" si="4"/>
        <v>185.68647124999998</v>
      </c>
      <c r="K53" s="9">
        <v>189</v>
      </c>
      <c r="L53" s="78">
        <f>K53-I53</f>
        <v>34.490025000000003</v>
      </c>
      <c r="M53" s="11"/>
      <c r="N53" s="13">
        <v>242</v>
      </c>
      <c r="O53" s="11" t="s">
        <v>143</v>
      </c>
      <c r="P53" s="12">
        <f t="shared" ref="P53:P55" si="22">H53*0.8</f>
        <v>20.148</v>
      </c>
      <c r="Q53" s="11">
        <f t="shared" si="5"/>
        <v>156.08779999999999</v>
      </c>
      <c r="R53" s="113">
        <v>159</v>
      </c>
      <c r="S53" s="14"/>
    </row>
    <row r="54" spans="2:19" ht="22" customHeight="1">
      <c r="B54" s="10" t="s">
        <v>15</v>
      </c>
      <c r="C54" s="11">
        <v>1604</v>
      </c>
      <c r="D54" s="11" t="s">
        <v>217</v>
      </c>
      <c r="E54" s="15" t="s">
        <v>67</v>
      </c>
      <c r="F54" s="18">
        <v>30</v>
      </c>
      <c r="G54" s="13">
        <f>F54*6.135</f>
        <v>184.04999999999998</v>
      </c>
      <c r="H54" s="12">
        <f>F54*(1+0.095)</f>
        <v>32.85</v>
      </c>
      <c r="I54" s="13">
        <f>H54*6.135</f>
        <v>201.53475</v>
      </c>
      <c r="J54" s="81">
        <f t="shared" si="4"/>
        <v>239.7649625</v>
      </c>
      <c r="K54" s="9">
        <v>239</v>
      </c>
      <c r="L54" s="78">
        <f>K54-I54</f>
        <v>37.465249999999997</v>
      </c>
      <c r="M54" s="11"/>
      <c r="N54" s="13">
        <v>364</v>
      </c>
      <c r="O54" s="11"/>
      <c r="P54" s="12">
        <f t="shared" si="22"/>
        <v>26.28</v>
      </c>
      <c r="Q54" s="11">
        <f t="shared" si="5"/>
        <v>201.15799999999999</v>
      </c>
      <c r="R54" s="113">
        <v>205</v>
      </c>
      <c r="S54" s="14"/>
    </row>
    <row r="55" spans="2:19" ht="22" customHeight="1">
      <c r="B55" s="10" t="s">
        <v>15</v>
      </c>
      <c r="C55" s="11">
        <v>1605</v>
      </c>
      <c r="D55" s="11" t="s">
        <v>217</v>
      </c>
      <c r="E55" s="11" t="s">
        <v>78</v>
      </c>
      <c r="F55" s="19">
        <v>42</v>
      </c>
      <c r="G55" s="13">
        <f>F55*6.135</f>
        <v>257.67</v>
      </c>
      <c r="H55" s="12">
        <f>F55*(1+0.095)</f>
        <v>45.99</v>
      </c>
      <c r="I55" s="13">
        <f>H55*6.135</f>
        <v>282.14864999999998</v>
      </c>
      <c r="J55" s="81">
        <f t="shared" si="4"/>
        <v>332.47094749999997</v>
      </c>
      <c r="K55" s="9">
        <v>329</v>
      </c>
      <c r="L55" s="78">
        <f>K55-I55</f>
        <v>46.851350000000025</v>
      </c>
      <c r="M55" s="11"/>
      <c r="N55" s="13">
        <v>455</v>
      </c>
      <c r="O55" s="11" t="s">
        <v>144</v>
      </c>
      <c r="P55" s="12">
        <f t="shared" si="22"/>
        <v>36.792000000000002</v>
      </c>
      <c r="Q55" s="11">
        <f t="shared" si="5"/>
        <v>278.4212</v>
      </c>
      <c r="R55" s="113">
        <v>279</v>
      </c>
      <c r="S55" s="14"/>
    </row>
    <row r="56" spans="2:19" ht="22" customHeight="1">
      <c r="B56" s="10"/>
      <c r="C56" s="11"/>
      <c r="D56" s="11"/>
      <c r="E56" s="11"/>
      <c r="F56" s="11"/>
      <c r="G56" s="13"/>
      <c r="H56" s="12"/>
      <c r="I56" s="13"/>
      <c r="J56" s="81"/>
      <c r="K56" s="9"/>
      <c r="L56" s="78"/>
      <c r="M56" s="11"/>
      <c r="N56" s="13"/>
      <c r="O56" s="11"/>
      <c r="P56" s="11"/>
      <c r="Q56" s="11"/>
      <c r="R56" s="113"/>
      <c r="S56" s="14"/>
    </row>
    <row r="57" spans="2:19" ht="22" customHeight="1">
      <c r="B57" s="10" t="s">
        <v>16</v>
      </c>
      <c r="C57" s="11">
        <v>1701</v>
      </c>
      <c r="D57" s="11" t="s">
        <v>115</v>
      </c>
      <c r="E57" s="11" t="s">
        <v>47</v>
      </c>
      <c r="F57" s="20">
        <v>25</v>
      </c>
      <c r="G57" s="13">
        <f t="shared" ref="G57:G63" si="23">F57*6.135</f>
        <v>153.375</v>
      </c>
      <c r="H57" s="12">
        <f t="shared" ref="H57:H63" si="24">F57*(1+0.095)</f>
        <v>27.375</v>
      </c>
      <c r="I57" s="13">
        <f t="shared" ref="I57:I63" si="25">H57*6.135</f>
        <v>167.94562500000001</v>
      </c>
      <c r="J57" s="81">
        <f t="shared" si="4"/>
        <v>201.13746874999998</v>
      </c>
      <c r="K57" s="9">
        <v>209</v>
      </c>
      <c r="L57" s="78">
        <f t="shared" ref="L57:L68" si="26">K57-I57</f>
        <v>41.054374999999993</v>
      </c>
      <c r="M57" s="11"/>
      <c r="N57" s="13">
        <v>270</v>
      </c>
      <c r="O57" s="11" t="s">
        <v>146</v>
      </c>
      <c r="P57" s="11"/>
      <c r="Q57" s="11">
        <f t="shared" si="5"/>
        <v>8</v>
      </c>
      <c r="R57" s="113"/>
      <c r="S57" s="14"/>
    </row>
    <row r="58" spans="2:19" ht="22" customHeight="1">
      <c r="B58" s="10" t="s">
        <v>16</v>
      </c>
      <c r="C58" s="11">
        <v>1702</v>
      </c>
      <c r="D58" s="11" t="s">
        <v>116</v>
      </c>
      <c r="E58" s="11" t="s">
        <v>26</v>
      </c>
      <c r="F58" s="20">
        <v>25</v>
      </c>
      <c r="G58" s="13">
        <f t="shared" si="23"/>
        <v>153.375</v>
      </c>
      <c r="H58" s="12">
        <f t="shared" si="24"/>
        <v>27.375</v>
      </c>
      <c r="I58" s="13">
        <f t="shared" si="25"/>
        <v>167.94562500000001</v>
      </c>
      <c r="J58" s="81">
        <f t="shared" si="4"/>
        <v>201.13746874999998</v>
      </c>
      <c r="K58" s="9">
        <v>209</v>
      </c>
      <c r="L58" s="78">
        <f t="shared" si="26"/>
        <v>41.054374999999993</v>
      </c>
      <c r="M58" s="11"/>
      <c r="N58" s="13">
        <v>270</v>
      </c>
      <c r="O58" s="11" t="s">
        <v>146</v>
      </c>
      <c r="P58" s="11"/>
      <c r="Q58" s="11">
        <f t="shared" si="5"/>
        <v>8</v>
      </c>
      <c r="R58" s="113"/>
      <c r="S58" s="14"/>
    </row>
    <row r="59" spans="2:19" ht="22" customHeight="1">
      <c r="B59" s="10" t="s">
        <v>16</v>
      </c>
      <c r="C59" s="11">
        <v>1703</v>
      </c>
      <c r="D59" s="11" t="s">
        <v>117</v>
      </c>
      <c r="E59" s="11" t="s">
        <v>26</v>
      </c>
      <c r="F59" s="20">
        <v>25</v>
      </c>
      <c r="G59" s="13">
        <f t="shared" si="23"/>
        <v>153.375</v>
      </c>
      <c r="H59" s="12">
        <f t="shared" si="24"/>
        <v>27.375</v>
      </c>
      <c r="I59" s="13">
        <f t="shared" si="25"/>
        <v>167.94562500000001</v>
      </c>
      <c r="J59" s="81">
        <f t="shared" si="4"/>
        <v>201.13746874999998</v>
      </c>
      <c r="K59" s="9">
        <v>209</v>
      </c>
      <c r="L59" s="78">
        <f t="shared" si="26"/>
        <v>41.054374999999993</v>
      </c>
      <c r="M59" s="11"/>
      <c r="N59" s="13">
        <v>320</v>
      </c>
      <c r="O59" s="11" t="s">
        <v>147</v>
      </c>
      <c r="P59" s="11"/>
      <c r="Q59" s="11">
        <f t="shared" si="5"/>
        <v>8</v>
      </c>
      <c r="R59" s="113"/>
      <c r="S59" s="14"/>
    </row>
    <row r="60" spans="2:19" ht="22" customHeight="1">
      <c r="B60" s="10" t="s">
        <v>16</v>
      </c>
      <c r="C60" s="11">
        <v>1704</v>
      </c>
      <c r="D60" s="11" t="s">
        <v>118</v>
      </c>
      <c r="E60" s="11" t="s">
        <v>51</v>
      </c>
      <c r="F60" s="20">
        <v>31</v>
      </c>
      <c r="G60" s="13">
        <f t="shared" si="23"/>
        <v>190.185</v>
      </c>
      <c r="H60" s="12">
        <f t="shared" si="24"/>
        <v>33.945</v>
      </c>
      <c r="I60" s="13">
        <f t="shared" si="25"/>
        <v>208.25257500000001</v>
      </c>
      <c r="J60" s="81">
        <f t="shared" si="4"/>
        <v>247.49046124999998</v>
      </c>
      <c r="K60" s="9">
        <v>249</v>
      </c>
      <c r="L60" s="78">
        <f t="shared" si="26"/>
        <v>40.747424999999993</v>
      </c>
      <c r="M60" s="11"/>
      <c r="N60" s="13">
        <v>320</v>
      </c>
      <c r="O60" s="11" t="s">
        <v>145</v>
      </c>
      <c r="P60" s="11"/>
      <c r="Q60" s="11">
        <f t="shared" si="5"/>
        <v>8</v>
      </c>
      <c r="R60" s="113"/>
      <c r="S60" s="14"/>
    </row>
    <row r="61" spans="2:19" ht="22" customHeight="1">
      <c r="B61" s="10" t="s">
        <v>16</v>
      </c>
      <c r="C61" s="11">
        <v>1705</v>
      </c>
      <c r="D61" s="11" t="s">
        <v>48</v>
      </c>
      <c r="E61" s="11" t="s">
        <v>31</v>
      </c>
      <c r="F61" s="20">
        <v>41</v>
      </c>
      <c r="G61" s="13">
        <f t="shared" si="23"/>
        <v>251.535</v>
      </c>
      <c r="H61" s="12">
        <f t="shared" si="24"/>
        <v>44.894999999999996</v>
      </c>
      <c r="I61" s="13">
        <f t="shared" si="25"/>
        <v>275.43082499999997</v>
      </c>
      <c r="J61" s="81">
        <f t="shared" si="4"/>
        <v>324.74544874999992</v>
      </c>
      <c r="K61" s="9">
        <v>329</v>
      </c>
      <c r="L61" s="78">
        <f t="shared" si="26"/>
        <v>53.56917500000003</v>
      </c>
      <c r="M61" s="11"/>
      <c r="N61" s="13">
        <v>410</v>
      </c>
      <c r="O61" s="11" t="s">
        <v>148</v>
      </c>
      <c r="P61" s="11"/>
      <c r="Q61" s="11">
        <f t="shared" si="5"/>
        <v>8</v>
      </c>
      <c r="R61" s="113"/>
      <c r="S61" s="14"/>
    </row>
    <row r="62" spans="2:19" ht="22" customHeight="1">
      <c r="B62" s="10" t="s">
        <v>16</v>
      </c>
      <c r="C62" s="11">
        <v>1706</v>
      </c>
      <c r="D62" s="11" t="s">
        <v>52</v>
      </c>
      <c r="E62" s="11" t="s">
        <v>50</v>
      </c>
      <c r="F62" s="20">
        <v>41</v>
      </c>
      <c r="G62" s="13">
        <f t="shared" si="23"/>
        <v>251.535</v>
      </c>
      <c r="H62" s="12">
        <f t="shared" si="24"/>
        <v>44.894999999999996</v>
      </c>
      <c r="I62" s="13">
        <f t="shared" si="25"/>
        <v>275.43082499999997</v>
      </c>
      <c r="J62" s="81">
        <f t="shared" si="4"/>
        <v>324.74544874999992</v>
      </c>
      <c r="K62" s="9">
        <v>329</v>
      </c>
      <c r="L62" s="78">
        <f t="shared" si="26"/>
        <v>53.56917500000003</v>
      </c>
      <c r="M62" s="11"/>
      <c r="N62" s="13">
        <v>410</v>
      </c>
      <c r="O62" s="11" t="s">
        <v>149</v>
      </c>
      <c r="P62" s="11"/>
      <c r="Q62" s="11">
        <f t="shared" si="5"/>
        <v>8</v>
      </c>
      <c r="R62" s="113"/>
      <c r="S62" s="14"/>
    </row>
    <row r="63" spans="2:19" ht="22" customHeight="1">
      <c r="B63" s="10" t="s">
        <v>16</v>
      </c>
      <c r="C63" s="11">
        <v>1707</v>
      </c>
      <c r="D63" s="11" t="s">
        <v>49</v>
      </c>
      <c r="E63" s="11" t="s">
        <v>50</v>
      </c>
      <c r="F63" s="23" t="s">
        <v>53</v>
      </c>
      <c r="G63" s="13">
        <f t="shared" si="23"/>
        <v>162.57749999999999</v>
      </c>
      <c r="H63" s="12">
        <f t="shared" si="24"/>
        <v>29.017499999999998</v>
      </c>
      <c r="I63" s="13">
        <f t="shared" si="25"/>
        <v>178.02236249999999</v>
      </c>
      <c r="J63" s="81">
        <f t="shared" si="4"/>
        <v>212.72571687499996</v>
      </c>
      <c r="K63" s="9">
        <v>219</v>
      </c>
      <c r="L63" s="78">
        <f t="shared" si="26"/>
        <v>40.977637500000014</v>
      </c>
      <c r="M63" s="11"/>
      <c r="N63" s="13">
        <v>280</v>
      </c>
      <c r="O63" s="11" t="s">
        <v>150</v>
      </c>
      <c r="P63" s="11"/>
      <c r="Q63" s="11">
        <f t="shared" si="5"/>
        <v>8</v>
      </c>
      <c r="R63" s="113"/>
      <c r="S63" s="14"/>
    </row>
    <row r="64" spans="2:19" ht="22" customHeight="1">
      <c r="B64" s="10"/>
      <c r="C64" s="11"/>
      <c r="D64" s="11"/>
      <c r="E64" s="11"/>
      <c r="F64" s="11"/>
      <c r="G64" s="13"/>
      <c r="H64" s="12"/>
      <c r="I64" s="13"/>
      <c r="J64" s="81">
        <f t="shared" si="4"/>
        <v>8</v>
      </c>
      <c r="K64" s="9"/>
      <c r="L64" s="78">
        <f t="shared" si="26"/>
        <v>0</v>
      </c>
      <c r="M64" s="11"/>
      <c r="N64" s="13"/>
      <c r="O64" s="11"/>
      <c r="P64" s="11"/>
      <c r="Q64" s="11">
        <f t="shared" si="5"/>
        <v>8</v>
      </c>
      <c r="R64" s="113"/>
      <c r="S64" s="14"/>
    </row>
    <row r="65" spans="2:19" ht="22" customHeight="1">
      <c r="B65" s="10" t="s">
        <v>17</v>
      </c>
      <c r="C65" s="11">
        <v>1801</v>
      </c>
      <c r="D65" s="11" t="s">
        <v>119</v>
      </c>
      <c r="E65" s="11" t="s">
        <v>54</v>
      </c>
      <c r="F65" s="20">
        <v>69</v>
      </c>
      <c r="G65" s="13">
        <f>F65*6.135</f>
        <v>423.315</v>
      </c>
      <c r="H65" s="12">
        <f>F65*(1+0.095)</f>
        <v>75.554999999999993</v>
      </c>
      <c r="I65" s="13">
        <f>H65*6.135</f>
        <v>463.52992499999993</v>
      </c>
      <c r="J65" s="81">
        <f t="shared" si="4"/>
        <v>541.05941374999986</v>
      </c>
      <c r="K65" s="84">
        <v>539</v>
      </c>
      <c r="L65" s="78">
        <f t="shared" si="26"/>
        <v>75.470075000000065</v>
      </c>
      <c r="M65" s="133" t="s">
        <v>154</v>
      </c>
      <c r="N65" s="13">
        <v>490</v>
      </c>
      <c r="O65" s="11" t="s">
        <v>151</v>
      </c>
      <c r="P65" s="11"/>
      <c r="Q65" s="11">
        <f t="shared" si="5"/>
        <v>8</v>
      </c>
      <c r="R65" s="113"/>
      <c r="S65" s="14"/>
    </row>
    <row r="66" spans="2:19" ht="22" customHeight="1">
      <c r="B66" s="10" t="s">
        <v>17</v>
      </c>
      <c r="C66" s="11">
        <v>1802</v>
      </c>
      <c r="D66" s="11" t="s">
        <v>120</v>
      </c>
      <c r="E66" s="11" t="s">
        <v>55</v>
      </c>
      <c r="F66" s="20">
        <v>69</v>
      </c>
      <c r="G66" s="13">
        <f>F66*6.135</f>
        <v>423.315</v>
      </c>
      <c r="H66" s="12">
        <f>F66*(1+0.095)</f>
        <v>75.554999999999993</v>
      </c>
      <c r="I66" s="13">
        <f>H66*6.135</f>
        <v>463.52992499999993</v>
      </c>
      <c r="J66" s="81">
        <f t="shared" si="4"/>
        <v>541.05941374999986</v>
      </c>
      <c r="K66" s="84">
        <v>539</v>
      </c>
      <c r="L66" s="78">
        <f t="shared" si="26"/>
        <v>75.470075000000065</v>
      </c>
      <c r="M66" s="134"/>
      <c r="N66" s="13">
        <v>490</v>
      </c>
      <c r="O66" s="11" t="s">
        <v>152</v>
      </c>
      <c r="P66" s="11"/>
      <c r="Q66" s="11">
        <f t="shared" si="5"/>
        <v>8</v>
      </c>
      <c r="R66" s="113"/>
      <c r="S66" s="14"/>
    </row>
    <row r="67" spans="2:19" ht="22" customHeight="1">
      <c r="B67" s="10" t="s">
        <v>17</v>
      </c>
      <c r="C67" s="11">
        <v>1803</v>
      </c>
      <c r="D67" s="11" t="s">
        <v>122</v>
      </c>
      <c r="E67" s="11" t="s">
        <v>56</v>
      </c>
      <c r="F67" s="20">
        <v>69</v>
      </c>
      <c r="G67" s="13">
        <f>F67*6.135</f>
        <v>423.315</v>
      </c>
      <c r="H67" s="12">
        <f>F67*(1+0.095)</f>
        <v>75.554999999999993</v>
      </c>
      <c r="I67" s="13">
        <f>H67*6.135</f>
        <v>463.52992499999993</v>
      </c>
      <c r="J67" s="81">
        <f t="shared" si="4"/>
        <v>541.05941374999986</v>
      </c>
      <c r="K67" s="84">
        <v>539</v>
      </c>
      <c r="L67" s="78">
        <f t="shared" si="26"/>
        <v>75.470075000000065</v>
      </c>
      <c r="M67" s="134"/>
      <c r="N67" s="13">
        <v>490</v>
      </c>
      <c r="O67" s="11" t="s">
        <v>151</v>
      </c>
      <c r="P67" s="11"/>
      <c r="Q67" s="11">
        <f t="shared" si="5"/>
        <v>8</v>
      </c>
      <c r="R67" s="113"/>
      <c r="S67" s="14"/>
    </row>
    <row r="68" spans="2:19" ht="22" customHeight="1">
      <c r="B68" s="10" t="s">
        <v>17</v>
      </c>
      <c r="C68" s="24">
        <v>1804</v>
      </c>
      <c r="D68" s="24" t="s">
        <v>121</v>
      </c>
      <c r="E68" s="24" t="s">
        <v>55</v>
      </c>
      <c r="F68" s="25">
        <v>69</v>
      </c>
      <c r="G68" s="27">
        <f>F68*6.135</f>
        <v>423.315</v>
      </c>
      <c r="H68" s="26">
        <f>F68*(1+0.095)</f>
        <v>75.554999999999993</v>
      </c>
      <c r="I68" s="27">
        <f>H68*6.135</f>
        <v>463.52992499999993</v>
      </c>
      <c r="J68" s="81">
        <f t="shared" ref="J68" si="27">I68*1.15+8</f>
        <v>541.05941374999986</v>
      </c>
      <c r="K68" s="85">
        <v>539</v>
      </c>
      <c r="L68" s="78">
        <f t="shared" si="26"/>
        <v>75.470075000000065</v>
      </c>
      <c r="M68" s="134"/>
      <c r="N68" s="27">
        <v>490</v>
      </c>
      <c r="O68" s="24" t="s">
        <v>153</v>
      </c>
      <c r="P68" s="11"/>
      <c r="Q68" s="11">
        <f t="shared" ref="Q68" si="28">P68*6.125*1.2+8</f>
        <v>8</v>
      </c>
      <c r="R68" s="113"/>
      <c r="S68" s="28"/>
    </row>
    <row r="93" spans="13:13" ht="22" customHeight="1">
      <c r="M93" s="59"/>
    </row>
  </sheetData>
  <mergeCells count="8">
    <mergeCell ref="F1:G1"/>
    <mergeCell ref="H1:I1"/>
    <mergeCell ref="N1:O1"/>
    <mergeCell ref="M65:M68"/>
    <mergeCell ref="M38:M43"/>
    <mergeCell ref="M30:M36"/>
    <mergeCell ref="M12:M28"/>
    <mergeCell ref="M45:M50"/>
  </mergeCells>
  <phoneticPr fontId="1" type="noConversion"/>
  <pageMargins left="0.75" right="0.75" top="1" bottom="1" header="0.5" footer="0.5"/>
  <pageSetup paperSize="9" orientation="portrait" horizontalDpi="4294967292" verticalDpi="4294967292"/>
  <ignoredErrors>
    <ignoredError sqref="F63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8"/>
  <sheetViews>
    <sheetView workbookViewId="0">
      <selection activeCell="T7" sqref="T7:T8"/>
    </sheetView>
  </sheetViews>
  <sheetFormatPr baseColWidth="10" defaultColWidth="8.83203125" defaultRowHeight="22" customHeight="1" x14ac:dyDescent="0"/>
  <cols>
    <col min="1" max="1" width="5" customWidth="1"/>
    <col min="2" max="2" width="16.83203125" customWidth="1"/>
    <col min="4" max="4" width="19.5" customWidth="1"/>
    <col min="7" max="7" width="10.83203125" customWidth="1"/>
    <col min="8" max="8" width="11.1640625" customWidth="1"/>
    <col min="9" max="9" width="12.6640625" customWidth="1"/>
    <col min="10" max="10" width="8.83203125" style="82"/>
    <col min="14" max="14" width="10.5" customWidth="1"/>
    <col min="15" max="15" width="13.1640625" customWidth="1"/>
  </cols>
  <sheetData>
    <row r="1" spans="2:16" s="3" customFormat="1" ht="68" customHeight="1">
      <c r="B1" s="3" t="s">
        <v>1</v>
      </c>
      <c r="C1" s="3" t="s">
        <v>124</v>
      </c>
      <c r="D1" s="3" t="s">
        <v>2</v>
      </c>
      <c r="E1" s="3" t="s">
        <v>9</v>
      </c>
      <c r="F1" s="139" t="s">
        <v>250</v>
      </c>
      <c r="G1" s="139"/>
      <c r="H1" s="139" t="s">
        <v>252</v>
      </c>
      <c r="I1" s="139"/>
      <c r="J1" s="80" t="s">
        <v>258</v>
      </c>
      <c r="K1" s="3" t="s">
        <v>4</v>
      </c>
      <c r="L1" s="3" t="s">
        <v>214</v>
      </c>
      <c r="M1" s="3" t="s">
        <v>3</v>
      </c>
      <c r="N1" s="3" t="s">
        <v>243</v>
      </c>
      <c r="O1" s="3" t="s">
        <v>40</v>
      </c>
      <c r="P1" s="3" t="s">
        <v>14</v>
      </c>
    </row>
    <row r="2" spans="2:16" s="3" customFormat="1" ht="68" customHeight="1">
      <c r="F2" s="3" t="s">
        <v>246</v>
      </c>
      <c r="G2" s="3" t="s">
        <v>248</v>
      </c>
      <c r="H2" s="3" t="s">
        <v>246</v>
      </c>
      <c r="I2" s="3" t="s">
        <v>248</v>
      </c>
      <c r="J2" s="80" t="s">
        <v>257</v>
      </c>
    </row>
    <row r="3" spans="2:16" ht="22" customHeight="1">
      <c r="B3" s="29" t="s">
        <v>125</v>
      </c>
      <c r="C3" s="30"/>
      <c r="D3" s="30"/>
      <c r="E3" s="30"/>
      <c r="F3" s="30"/>
      <c r="G3" s="68">
        <f t="shared" ref="G3:G19" si="0">F3*6.135</f>
        <v>0</v>
      </c>
      <c r="H3" s="67">
        <f t="shared" ref="H3:H25" si="1">F3*(1+0.095)</f>
        <v>0</v>
      </c>
      <c r="I3" s="68">
        <f t="shared" ref="I3:I19" si="2">H3*6.135</f>
        <v>0</v>
      </c>
      <c r="J3" s="81">
        <f t="shared" ref="J3:J12" si="3">K3*1.15</f>
        <v>0</v>
      </c>
      <c r="K3" s="30"/>
      <c r="L3" s="31"/>
      <c r="M3" s="30"/>
      <c r="N3" s="30"/>
      <c r="O3" s="30"/>
      <c r="P3" s="31"/>
    </row>
    <row r="4" spans="2:16" ht="22" customHeight="1">
      <c r="B4" s="32"/>
      <c r="C4" s="33"/>
      <c r="D4" s="33"/>
      <c r="E4" s="33"/>
      <c r="F4" s="33"/>
      <c r="G4" s="61">
        <f t="shared" si="0"/>
        <v>0</v>
      </c>
      <c r="H4" s="58">
        <f t="shared" si="1"/>
        <v>0</v>
      </c>
      <c r="I4" s="61">
        <f t="shared" si="2"/>
        <v>0</v>
      </c>
      <c r="J4" s="81">
        <f t="shared" si="3"/>
        <v>0</v>
      </c>
      <c r="K4" s="33"/>
      <c r="L4" s="34"/>
      <c r="M4" s="33"/>
      <c r="N4" s="33"/>
      <c r="O4" s="33"/>
      <c r="P4" s="34"/>
    </row>
    <row r="5" spans="2:16" ht="22" customHeight="1">
      <c r="B5" s="32"/>
      <c r="C5" s="33"/>
      <c r="D5" s="33"/>
      <c r="E5" s="33"/>
      <c r="F5" s="33"/>
      <c r="G5" s="61">
        <f t="shared" si="0"/>
        <v>0</v>
      </c>
      <c r="H5" s="58">
        <f t="shared" si="1"/>
        <v>0</v>
      </c>
      <c r="I5" s="61">
        <f t="shared" si="2"/>
        <v>0</v>
      </c>
      <c r="J5" s="81">
        <f t="shared" si="3"/>
        <v>0</v>
      </c>
      <c r="K5" s="33"/>
      <c r="L5" s="34"/>
      <c r="M5" s="33"/>
      <c r="N5" s="33"/>
      <c r="O5" s="33"/>
      <c r="P5" s="34"/>
    </row>
    <row r="6" spans="2:16" ht="22" customHeight="1">
      <c r="B6" s="32"/>
      <c r="C6" s="33"/>
      <c r="D6" s="33"/>
      <c r="E6" s="33"/>
      <c r="F6" s="33"/>
      <c r="G6" s="61">
        <f t="shared" si="0"/>
        <v>0</v>
      </c>
      <c r="H6" s="58">
        <f t="shared" si="1"/>
        <v>0</v>
      </c>
      <c r="I6" s="61">
        <f t="shared" si="2"/>
        <v>0</v>
      </c>
      <c r="J6" s="81">
        <f t="shared" si="3"/>
        <v>0</v>
      </c>
      <c r="K6" s="33"/>
      <c r="L6" s="34"/>
      <c r="M6" s="33"/>
      <c r="N6" s="33"/>
      <c r="O6" s="33"/>
      <c r="P6" s="34"/>
    </row>
    <row r="7" spans="2:16" ht="22" customHeight="1">
      <c r="B7" s="32"/>
      <c r="C7" s="33"/>
      <c r="D7" s="33"/>
      <c r="E7" s="33"/>
      <c r="F7" s="33"/>
      <c r="G7" s="61">
        <f t="shared" si="0"/>
        <v>0</v>
      </c>
      <c r="H7" s="58">
        <f t="shared" si="1"/>
        <v>0</v>
      </c>
      <c r="I7" s="61">
        <f t="shared" si="2"/>
        <v>0</v>
      </c>
      <c r="J7" s="81">
        <f t="shared" si="3"/>
        <v>0</v>
      </c>
      <c r="K7" s="33"/>
      <c r="L7" s="34"/>
      <c r="M7" s="33"/>
      <c r="N7" s="33"/>
      <c r="O7" s="33"/>
      <c r="P7" s="34"/>
    </row>
    <row r="8" spans="2:16" ht="22" customHeight="1">
      <c r="B8" s="32" t="s">
        <v>19</v>
      </c>
      <c r="C8" s="33"/>
      <c r="D8" s="33"/>
      <c r="E8" s="33"/>
      <c r="F8" s="33"/>
      <c r="G8" s="61">
        <f t="shared" si="0"/>
        <v>0</v>
      </c>
      <c r="H8" s="58">
        <f t="shared" si="1"/>
        <v>0</v>
      </c>
      <c r="I8" s="61">
        <f t="shared" si="2"/>
        <v>0</v>
      </c>
      <c r="J8" s="81">
        <f t="shared" si="3"/>
        <v>0</v>
      </c>
      <c r="K8" s="33"/>
      <c r="L8" s="34"/>
      <c r="M8" s="33"/>
      <c r="N8" s="33"/>
      <c r="O8" s="33"/>
      <c r="P8" s="34"/>
    </row>
    <row r="9" spans="2:16" ht="22" customHeight="1">
      <c r="B9" s="32"/>
      <c r="C9" s="33"/>
      <c r="D9" s="33"/>
      <c r="E9" s="33"/>
      <c r="F9" s="33"/>
      <c r="G9" s="61">
        <f t="shared" si="0"/>
        <v>0</v>
      </c>
      <c r="H9" s="58">
        <f t="shared" si="1"/>
        <v>0</v>
      </c>
      <c r="I9" s="61">
        <f t="shared" si="2"/>
        <v>0</v>
      </c>
      <c r="J9" s="81">
        <f t="shared" si="3"/>
        <v>0</v>
      </c>
      <c r="K9" s="33"/>
      <c r="L9" s="34"/>
      <c r="M9" s="33"/>
      <c r="N9" s="33"/>
      <c r="O9" s="33"/>
      <c r="P9" s="34"/>
    </row>
    <row r="10" spans="2:16" ht="22" customHeight="1">
      <c r="B10" s="32"/>
      <c r="C10" s="33"/>
      <c r="D10" s="33"/>
      <c r="E10" s="33"/>
      <c r="F10" s="33"/>
      <c r="G10" s="61">
        <f t="shared" si="0"/>
        <v>0</v>
      </c>
      <c r="H10" s="58">
        <f t="shared" si="1"/>
        <v>0</v>
      </c>
      <c r="I10" s="61">
        <f t="shared" si="2"/>
        <v>0</v>
      </c>
      <c r="J10" s="81">
        <f t="shared" si="3"/>
        <v>0</v>
      </c>
      <c r="K10" s="33"/>
      <c r="L10" s="34"/>
      <c r="M10" s="33"/>
      <c r="N10" s="33"/>
      <c r="O10" s="33"/>
      <c r="P10" s="34"/>
    </row>
    <row r="11" spans="2:16" ht="22" customHeight="1">
      <c r="B11" s="32"/>
      <c r="C11" s="33"/>
      <c r="D11" s="33"/>
      <c r="E11" s="33"/>
      <c r="F11" s="33"/>
      <c r="G11" s="61">
        <f t="shared" si="0"/>
        <v>0</v>
      </c>
      <c r="H11" s="58">
        <f t="shared" si="1"/>
        <v>0</v>
      </c>
      <c r="I11" s="61">
        <f t="shared" si="2"/>
        <v>0</v>
      </c>
      <c r="J11" s="81">
        <f t="shared" si="3"/>
        <v>0</v>
      </c>
      <c r="K11" s="33"/>
      <c r="L11" s="34"/>
      <c r="M11" s="33"/>
      <c r="N11" s="33"/>
      <c r="O11" s="33"/>
      <c r="P11" s="34"/>
    </row>
    <row r="12" spans="2:16" ht="22" customHeight="1">
      <c r="B12" s="32"/>
      <c r="C12" s="33"/>
      <c r="D12" s="33"/>
      <c r="E12" s="33"/>
      <c r="F12" s="33"/>
      <c r="G12" s="61">
        <f t="shared" si="0"/>
        <v>0</v>
      </c>
      <c r="H12" s="58">
        <f t="shared" si="1"/>
        <v>0</v>
      </c>
      <c r="I12" s="61">
        <f t="shared" si="2"/>
        <v>0</v>
      </c>
      <c r="J12" s="81">
        <f t="shared" si="3"/>
        <v>0</v>
      </c>
      <c r="K12" s="33"/>
      <c r="L12" s="34"/>
      <c r="M12" s="33"/>
      <c r="N12" s="33"/>
      <c r="O12" s="33"/>
      <c r="P12" s="34"/>
    </row>
    <row r="13" spans="2:16" ht="22" customHeight="1">
      <c r="B13" s="32" t="s">
        <v>20</v>
      </c>
      <c r="C13" s="33"/>
      <c r="D13" s="33" t="s">
        <v>233</v>
      </c>
      <c r="E13" s="33" t="s">
        <v>219</v>
      </c>
      <c r="F13" s="75">
        <v>31</v>
      </c>
      <c r="G13" s="61">
        <f t="shared" si="0"/>
        <v>190.185</v>
      </c>
      <c r="H13" s="58">
        <f t="shared" si="1"/>
        <v>33.945</v>
      </c>
      <c r="I13" s="61">
        <f t="shared" si="2"/>
        <v>208.25257500000001</v>
      </c>
      <c r="J13" s="81">
        <f>I13*1.15</f>
        <v>239.49046124999998</v>
      </c>
      <c r="K13" s="33">
        <v>240</v>
      </c>
      <c r="L13" s="34"/>
      <c r="M13" s="33"/>
      <c r="N13" s="33"/>
      <c r="O13" s="33" t="s">
        <v>218</v>
      </c>
      <c r="P13" s="34"/>
    </row>
    <row r="14" spans="2:16" ht="22" customHeight="1">
      <c r="B14" s="32"/>
      <c r="C14" s="33"/>
      <c r="D14" s="33" t="s">
        <v>236</v>
      </c>
      <c r="E14" s="33" t="s">
        <v>231</v>
      </c>
      <c r="F14" s="75">
        <v>31</v>
      </c>
      <c r="G14" s="61">
        <f t="shared" si="0"/>
        <v>190.185</v>
      </c>
      <c r="H14" s="58">
        <f t="shared" si="1"/>
        <v>33.945</v>
      </c>
      <c r="I14" s="61">
        <f t="shared" si="2"/>
        <v>208.25257500000001</v>
      </c>
      <c r="J14" s="81">
        <f t="shared" ref="J14:J68" si="4">I14*1.15</f>
        <v>239.49046124999998</v>
      </c>
      <c r="K14" s="33">
        <v>230</v>
      </c>
      <c r="L14" s="34"/>
      <c r="M14" s="33"/>
      <c r="N14" s="33"/>
      <c r="O14" s="33" t="s">
        <v>232</v>
      </c>
      <c r="P14" s="34"/>
    </row>
    <row r="15" spans="2:16" ht="22" customHeight="1">
      <c r="B15" s="32"/>
      <c r="C15" s="33"/>
      <c r="D15" s="33" t="s">
        <v>227</v>
      </c>
      <c r="E15" s="33" t="s">
        <v>228</v>
      </c>
      <c r="F15" s="75">
        <v>30</v>
      </c>
      <c r="G15" s="61">
        <f t="shared" si="0"/>
        <v>184.04999999999998</v>
      </c>
      <c r="H15" s="58">
        <f t="shared" si="1"/>
        <v>32.85</v>
      </c>
      <c r="I15" s="61">
        <f t="shared" si="2"/>
        <v>201.53475</v>
      </c>
      <c r="J15" s="81">
        <f t="shared" si="4"/>
        <v>231.7649625</v>
      </c>
      <c r="K15" s="33">
        <v>230</v>
      </c>
      <c r="L15" s="34"/>
      <c r="M15" s="33"/>
      <c r="N15" s="33"/>
      <c r="O15" s="33" t="s">
        <v>226</v>
      </c>
      <c r="P15" s="34"/>
    </row>
    <row r="16" spans="2:16" ht="22" customHeight="1">
      <c r="B16" s="32"/>
      <c r="C16" s="33"/>
      <c r="D16" s="33" t="s">
        <v>234</v>
      </c>
      <c r="E16" s="33" t="s">
        <v>228</v>
      </c>
      <c r="F16" s="75">
        <v>30</v>
      </c>
      <c r="G16" s="61">
        <f t="shared" si="0"/>
        <v>184.04999999999998</v>
      </c>
      <c r="H16" s="58">
        <f t="shared" si="1"/>
        <v>32.85</v>
      </c>
      <c r="I16" s="61">
        <f t="shared" si="2"/>
        <v>201.53475</v>
      </c>
      <c r="J16" s="81">
        <f t="shared" si="4"/>
        <v>231.7649625</v>
      </c>
      <c r="K16" s="33">
        <v>230</v>
      </c>
      <c r="L16" s="34"/>
      <c r="M16" s="33"/>
      <c r="N16" s="33"/>
      <c r="O16" s="33" t="s">
        <v>229</v>
      </c>
      <c r="P16" s="34"/>
    </row>
    <row r="17" spans="2:16" ht="22" customHeight="1">
      <c r="B17" s="32"/>
      <c r="C17" s="33"/>
      <c r="D17" s="33" t="s">
        <v>220</v>
      </c>
      <c r="E17" s="33" t="s">
        <v>221</v>
      </c>
      <c r="F17" s="75">
        <v>28</v>
      </c>
      <c r="G17" s="61">
        <f t="shared" si="0"/>
        <v>171.78</v>
      </c>
      <c r="H17" s="58">
        <f t="shared" si="1"/>
        <v>30.66</v>
      </c>
      <c r="I17" s="61">
        <f t="shared" si="2"/>
        <v>188.09909999999999</v>
      </c>
      <c r="J17" s="81">
        <f t="shared" si="4"/>
        <v>216.31396499999997</v>
      </c>
      <c r="K17" s="33">
        <v>220</v>
      </c>
      <c r="L17" s="34"/>
      <c r="M17" s="33"/>
      <c r="N17" s="33"/>
      <c r="O17" s="33" t="s">
        <v>225</v>
      </c>
      <c r="P17" s="34"/>
    </row>
    <row r="18" spans="2:16" ht="22" customHeight="1">
      <c r="B18" s="32"/>
      <c r="C18" s="33"/>
      <c r="D18" s="33" t="s">
        <v>235</v>
      </c>
      <c r="E18" s="33" t="s">
        <v>230</v>
      </c>
      <c r="F18" s="75">
        <v>26</v>
      </c>
      <c r="G18" s="61">
        <f t="shared" si="0"/>
        <v>159.51</v>
      </c>
      <c r="H18" s="58">
        <f t="shared" si="1"/>
        <v>28.47</v>
      </c>
      <c r="I18" s="61">
        <f t="shared" si="2"/>
        <v>174.66344999999998</v>
      </c>
      <c r="J18" s="81">
        <f t="shared" si="4"/>
        <v>200.86296749999997</v>
      </c>
      <c r="K18" s="33">
        <v>220</v>
      </c>
      <c r="L18" s="34"/>
      <c r="M18" s="33"/>
      <c r="N18" s="33"/>
      <c r="O18" s="33" t="s">
        <v>223</v>
      </c>
      <c r="P18" s="34"/>
    </row>
    <row r="19" spans="2:16" ht="22" customHeight="1">
      <c r="B19" s="32"/>
      <c r="C19" s="33"/>
      <c r="D19" s="33" t="s">
        <v>222</v>
      </c>
      <c r="E19" s="33" t="s">
        <v>224</v>
      </c>
      <c r="F19" s="75">
        <v>29</v>
      </c>
      <c r="G19" s="61">
        <f t="shared" si="0"/>
        <v>177.91499999999999</v>
      </c>
      <c r="H19" s="58">
        <f t="shared" si="1"/>
        <v>31.754999999999999</v>
      </c>
      <c r="I19" s="61">
        <f t="shared" si="2"/>
        <v>194.816925</v>
      </c>
      <c r="J19" s="81">
        <f t="shared" si="4"/>
        <v>224.03946374999998</v>
      </c>
      <c r="K19" s="33">
        <v>220</v>
      </c>
      <c r="L19" s="34"/>
      <c r="M19" s="33"/>
      <c r="N19" s="33"/>
      <c r="O19" s="33" t="s">
        <v>223</v>
      </c>
      <c r="P19" s="34"/>
    </row>
    <row r="20" spans="2:16" ht="22" customHeight="1">
      <c r="B20" s="32"/>
      <c r="C20" s="33"/>
      <c r="D20" s="33"/>
      <c r="E20" s="33"/>
      <c r="F20" s="75"/>
      <c r="G20" s="61"/>
      <c r="H20" s="58"/>
      <c r="I20" s="61"/>
      <c r="J20" s="81">
        <f t="shared" si="4"/>
        <v>0</v>
      </c>
      <c r="K20" s="33"/>
      <c r="L20" s="34"/>
      <c r="M20" s="33"/>
      <c r="N20" s="33"/>
      <c r="O20" s="33"/>
      <c r="P20" s="34"/>
    </row>
    <row r="21" spans="2:16" ht="22" customHeight="1">
      <c r="B21" s="32" t="s">
        <v>18</v>
      </c>
      <c r="C21" s="33"/>
      <c r="D21" s="33"/>
      <c r="E21" s="33"/>
      <c r="F21" s="33"/>
      <c r="G21" s="61">
        <f>F21*6.135</f>
        <v>0</v>
      </c>
      <c r="H21" s="58">
        <f t="shared" si="1"/>
        <v>0</v>
      </c>
      <c r="I21" s="61">
        <f>H21*6.135</f>
        <v>0</v>
      </c>
      <c r="J21" s="81">
        <f t="shared" si="4"/>
        <v>0</v>
      </c>
      <c r="K21" s="33"/>
      <c r="L21" s="34"/>
      <c r="M21" s="33"/>
      <c r="N21" s="33"/>
      <c r="O21" s="33"/>
      <c r="P21" s="34"/>
    </row>
    <row r="22" spans="2:16" ht="22" customHeight="1">
      <c r="B22" s="32"/>
      <c r="C22" s="33"/>
      <c r="D22" s="33"/>
      <c r="E22" s="33"/>
      <c r="F22" s="33"/>
      <c r="G22" s="61">
        <f>F22*6.135</f>
        <v>0</v>
      </c>
      <c r="H22" s="58">
        <f t="shared" si="1"/>
        <v>0</v>
      </c>
      <c r="I22" s="61">
        <f>H22*6.135</f>
        <v>0</v>
      </c>
      <c r="J22" s="81">
        <f t="shared" si="4"/>
        <v>0</v>
      </c>
      <c r="K22" s="33"/>
      <c r="L22" s="34"/>
      <c r="M22" s="33"/>
      <c r="N22" s="33"/>
      <c r="O22" s="33"/>
      <c r="P22" s="34"/>
    </row>
    <row r="23" spans="2:16" ht="22" customHeight="1">
      <c r="B23" s="32"/>
      <c r="C23" s="33"/>
      <c r="D23" s="33"/>
      <c r="E23" s="33"/>
      <c r="F23" s="33"/>
      <c r="G23" s="61">
        <f>F23*6.135</f>
        <v>0</v>
      </c>
      <c r="H23" s="58">
        <f t="shared" si="1"/>
        <v>0</v>
      </c>
      <c r="I23" s="61">
        <f>H23*6.135</f>
        <v>0</v>
      </c>
      <c r="J23" s="81">
        <f t="shared" si="4"/>
        <v>0</v>
      </c>
      <c r="K23" s="33"/>
      <c r="L23" s="34"/>
      <c r="M23" s="33"/>
      <c r="N23" s="33"/>
      <c r="O23" s="33"/>
      <c r="P23" s="34"/>
    </row>
    <row r="24" spans="2:16" ht="22" customHeight="1">
      <c r="B24" s="32"/>
      <c r="C24" s="33"/>
      <c r="D24" s="33"/>
      <c r="E24" s="33"/>
      <c r="F24" s="33"/>
      <c r="G24" s="61">
        <f>F24*6.135</f>
        <v>0</v>
      </c>
      <c r="H24" s="58">
        <f t="shared" si="1"/>
        <v>0</v>
      </c>
      <c r="I24" s="61">
        <f>H24*6.135</f>
        <v>0</v>
      </c>
      <c r="J24" s="81">
        <f t="shared" si="4"/>
        <v>0</v>
      </c>
      <c r="K24" s="33"/>
      <c r="L24" s="34"/>
      <c r="M24" s="33"/>
      <c r="N24" s="33"/>
      <c r="O24" s="33"/>
      <c r="P24" s="34"/>
    </row>
    <row r="25" spans="2:16" ht="22" customHeight="1">
      <c r="B25" s="35"/>
      <c r="C25" s="36"/>
      <c r="D25" s="36"/>
      <c r="E25" s="36"/>
      <c r="F25" s="36"/>
      <c r="G25" s="61">
        <f>F25*6.135</f>
        <v>0</v>
      </c>
      <c r="H25" s="58">
        <f t="shared" si="1"/>
        <v>0</v>
      </c>
      <c r="I25" s="61">
        <f>H25*6.135</f>
        <v>0</v>
      </c>
      <c r="J25" s="81">
        <f t="shared" si="4"/>
        <v>0</v>
      </c>
      <c r="K25" s="36"/>
      <c r="L25" s="37"/>
      <c r="M25" s="36"/>
      <c r="N25" s="36"/>
      <c r="O25" s="36"/>
      <c r="P25" s="37"/>
    </row>
    <row r="26" spans="2:16" ht="22" customHeight="1">
      <c r="J26" s="81">
        <f t="shared" si="4"/>
        <v>0</v>
      </c>
    </row>
    <row r="27" spans="2:16" ht="22" customHeight="1">
      <c r="J27" s="81">
        <f t="shared" si="4"/>
        <v>0</v>
      </c>
    </row>
    <row r="28" spans="2:16" ht="22" customHeight="1">
      <c r="J28" s="81">
        <f t="shared" si="4"/>
        <v>0</v>
      </c>
    </row>
    <row r="29" spans="2:16" ht="22" customHeight="1">
      <c r="J29" s="81">
        <f t="shared" si="4"/>
        <v>0</v>
      </c>
    </row>
    <row r="30" spans="2:16" ht="22" customHeight="1">
      <c r="J30" s="81">
        <f t="shared" si="4"/>
        <v>0</v>
      </c>
    </row>
    <row r="31" spans="2:16" ht="22" customHeight="1">
      <c r="J31" s="81">
        <f t="shared" si="4"/>
        <v>0</v>
      </c>
    </row>
    <row r="32" spans="2:16" ht="22" customHeight="1">
      <c r="J32" s="81">
        <f t="shared" si="4"/>
        <v>0</v>
      </c>
    </row>
    <row r="33" spans="10:10" ht="22" customHeight="1">
      <c r="J33" s="81">
        <f t="shared" si="4"/>
        <v>0</v>
      </c>
    </row>
    <row r="34" spans="10:10" ht="22" customHeight="1">
      <c r="J34" s="81">
        <f t="shared" si="4"/>
        <v>0</v>
      </c>
    </row>
    <row r="35" spans="10:10" ht="22" customHeight="1">
      <c r="J35" s="81">
        <f t="shared" si="4"/>
        <v>0</v>
      </c>
    </row>
    <row r="36" spans="10:10" ht="22" customHeight="1">
      <c r="J36" s="81">
        <f t="shared" si="4"/>
        <v>0</v>
      </c>
    </row>
    <row r="37" spans="10:10" ht="22" customHeight="1">
      <c r="J37" s="81">
        <f t="shared" si="4"/>
        <v>0</v>
      </c>
    </row>
    <row r="38" spans="10:10" ht="22" customHeight="1">
      <c r="J38" s="81">
        <f t="shared" si="4"/>
        <v>0</v>
      </c>
    </row>
    <row r="39" spans="10:10" ht="22" customHeight="1">
      <c r="J39" s="81">
        <f t="shared" si="4"/>
        <v>0</v>
      </c>
    </row>
    <row r="40" spans="10:10" ht="22" customHeight="1">
      <c r="J40" s="81">
        <f t="shared" si="4"/>
        <v>0</v>
      </c>
    </row>
    <row r="41" spans="10:10" ht="22" customHeight="1">
      <c r="J41" s="81">
        <f t="shared" si="4"/>
        <v>0</v>
      </c>
    </row>
    <row r="42" spans="10:10" ht="22" customHeight="1">
      <c r="J42" s="81">
        <f t="shared" si="4"/>
        <v>0</v>
      </c>
    </row>
    <row r="43" spans="10:10" ht="22" customHeight="1">
      <c r="J43" s="81">
        <f t="shared" si="4"/>
        <v>0</v>
      </c>
    </row>
    <row r="44" spans="10:10" ht="22" customHeight="1">
      <c r="J44" s="81">
        <f t="shared" si="4"/>
        <v>0</v>
      </c>
    </row>
    <row r="45" spans="10:10" ht="22" customHeight="1">
      <c r="J45" s="81">
        <f t="shared" si="4"/>
        <v>0</v>
      </c>
    </row>
    <row r="46" spans="10:10" ht="22" customHeight="1">
      <c r="J46" s="81">
        <f t="shared" si="4"/>
        <v>0</v>
      </c>
    </row>
    <row r="47" spans="10:10" ht="22" customHeight="1">
      <c r="J47" s="81">
        <f t="shared" si="4"/>
        <v>0</v>
      </c>
    </row>
    <row r="48" spans="10:10" ht="22" customHeight="1">
      <c r="J48" s="81">
        <f t="shared" si="4"/>
        <v>0</v>
      </c>
    </row>
    <row r="49" spans="10:10" ht="22" customHeight="1">
      <c r="J49" s="81">
        <f t="shared" si="4"/>
        <v>0</v>
      </c>
    </row>
    <row r="50" spans="10:10" ht="22" customHeight="1">
      <c r="J50" s="81">
        <f t="shared" si="4"/>
        <v>0</v>
      </c>
    </row>
    <row r="51" spans="10:10" ht="22" customHeight="1">
      <c r="J51" s="81">
        <f t="shared" si="4"/>
        <v>0</v>
      </c>
    </row>
    <row r="52" spans="10:10" ht="22" customHeight="1">
      <c r="J52" s="81">
        <f t="shared" si="4"/>
        <v>0</v>
      </c>
    </row>
    <row r="53" spans="10:10" ht="22" customHeight="1">
      <c r="J53" s="81">
        <f t="shared" si="4"/>
        <v>0</v>
      </c>
    </row>
    <row r="54" spans="10:10" ht="22" customHeight="1">
      <c r="J54" s="81">
        <f t="shared" si="4"/>
        <v>0</v>
      </c>
    </row>
    <row r="55" spans="10:10" ht="22" customHeight="1">
      <c r="J55" s="81">
        <f t="shared" si="4"/>
        <v>0</v>
      </c>
    </row>
    <row r="56" spans="10:10" ht="22" customHeight="1">
      <c r="J56" s="81">
        <f t="shared" si="4"/>
        <v>0</v>
      </c>
    </row>
    <row r="57" spans="10:10" ht="22" customHeight="1">
      <c r="J57" s="81">
        <f t="shared" si="4"/>
        <v>0</v>
      </c>
    </row>
    <row r="58" spans="10:10" ht="22" customHeight="1">
      <c r="J58" s="81">
        <f t="shared" si="4"/>
        <v>0</v>
      </c>
    </row>
    <row r="59" spans="10:10" ht="22" customHeight="1">
      <c r="J59" s="81">
        <f t="shared" si="4"/>
        <v>0</v>
      </c>
    </row>
    <row r="60" spans="10:10" ht="22" customHeight="1">
      <c r="J60" s="81">
        <f t="shared" si="4"/>
        <v>0</v>
      </c>
    </row>
    <row r="61" spans="10:10" ht="22" customHeight="1">
      <c r="J61" s="81">
        <f t="shared" si="4"/>
        <v>0</v>
      </c>
    </row>
    <row r="62" spans="10:10" ht="22" customHeight="1">
      <c r="J62" s="81">
        <f t="shared" si="4"/>
        <v>0</v>
      </c>
    </row>
    <row r="63" spans="10:10" ht="22" customHeight="1">
      <c r="J63" s="81">
        <f t="shared" si="4"/>
        <v>0</v>
      </c>
    </row>
    <row r="64" spans="10:10" ht="22" customHeight="1">
      <c r="J64" s="81">
        <f t="shared" si="4"/>
        <v>0</v>
      </c>
    </row>
    <row r="65" spans="10:10" ht="22" customHeight="1">
      <c r="J65" s="81">
        <f t="shared" si="4"/>
        <v>0</v>
      </c>
    </row>
    <row r="66" spans="10:10" ht="22" customHeight="1">
      <c r="J66" s="81">
        <f t="shared" si="4"/>
        <v>0</v>
      </c>
    </row>
    <row r="67" spans="10:10" ht="22" customHeight="1">
      <c r="J67" s="81">
        <f t="shared" si="4"/>
        <v>0</v>
      </c>
    </row>
    <row r="68" spans="10:10" ht="22" customHeight="1">
      <c r="J68" s="81">
        <f t="shared" si="4"/>
        <v>0</v>
      </c>
    </row>
  </sheetData>
  <mergeCells count="2">
    <mergeCell ref="F1:G1"/>
    <mergeCell ref="H1:I1"/>
  </mergeCells>
  <phoneticPr fontId="1" type="noConversion"/>
  <hyperlinks>
    <hyperlink ref="D18" r:id="rId1"/>
    <hyperlink ref="D14" r:id="rId2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6"/>
  <sheetViews>
    <sheetView workbookViewId="0">
      <pane ySplit="2" topLeftCell="A3" activePane="bottomLeft" state="frozen"/>
      <selection activeCell="B1" sqref="B1"/>
      <selection pane="bottomLeft" activeCell="I12" sqref="I12"/>
    </sheetView>
  </sheetViews>
  <sheetFormatPr baseColWidth="10" defaultColWidth="8.83203125" defaultRowHeight="22" customHeight="1" x14ac:dyDescent="0"/>
  <cols>
    <col min="1" max="1" width="5.1640625" customWidth="1"/>
    <col min="4" max="4" width="25" customWidth="1"/>
    <col min="7" max="7" width="13.83203125" customWidth="1"/>
    <col min="8" max="8" width="11.6640625" customWidth="1"/>
    <col min="9" max="10" width="12.6640625" customWidth="1"/>
    <col min="12" max="12" width="8.83203125" style="97"/>
    <col min="13" max="14" width="12.1640625" customWidth="1"/>
    <col min="16" max="16" width="12.5" customWidth="1"/>
    <col min="17" max="17" width="13.1640625" customWidth="1"/>
  </cols>
  <sheetData>
    <row r="1" spans="2:18" s="3" customFormat="1" ht="55" customHeight="1">
      <c r="B1" s="3" t="s">
        <v>1</v>
      </c>
      <c r="C1" s="3" t="s">
        <v>124</v>
      </c>
      <c r="D1" s="3" t="s">
        <v>2</v>
      </c>
      <c r="E1" s="3" t="s">
        <v>9</v>
      </c>
      <c r="F1" s="132" t="s">
        <v>251</v>
      </c>
      <c r="G1" s="139"/>
      <c r="H1" s="132" t="s">
        <v>253</v>
      </c>
      <c r="I1" s="139"/>
      <c r="J1" s="80" t="s">
        <v>258</v>
      </c>
      <c r="K1" s="3" t="s">
        <v>4</v>
      </c>
      <c r="L1" s="92" t="s">
        <v>266</v>
      </c>
      <c r="M1" s="91" t="s">
        <v>245</v>
      </c>
      <c r="N1" s="91" t="s">
        <v>269</v>
      </c>
      <c r="O1" s="3" t="s">
        <v>3</v>
      </c>
      <c r="P1" s="3" t="s">
        <v>243</v>
      </c>
      <c r="Q1" s="3" t="s">
        <v>40</v>
      </c>
      <c r="R1" s="3" t="s">
        <v>14</v>
      </c>
    </row>
    <row r="2" spans="2:18" s="3" customFormat="1" ht="55" customHeight="1">
      <c r="F2" s="76" t="s">
        <v>247</v>
      </c>
      <c r="G2" s="76" t="s">
        <v>249</v>
      </c>
      <c r="H2" s="76" t="s">
        <v>247</v>
      </c>
      <c r="I2" s="76" t="s">
        <v>249</v>
      </c>
      <c r="J2" s="80" t="s">
        <v>257</v>
      </c>
      <c r="L2" s="93"/>
    </row>
    <row r="3" spans="2:18" ht="22" customHeight="1">
      <c r="B3" s="39" t="s">
        <v>155</v>
      </c>
      <c r="C3" s="40">
        <v>3101</v>
      </c>
      <c r="D3" s="40" t="s">
        <v>156</v>
      </c>
      <c r="E3" s="40" t="s">
        <v>159</v>
      </c>
      <c r="F3" s="40">
        <v>36</v>
      </c>
      <c r="G3" s="66">
        <f t="shared" ref="G3:G16" si="0">F3*6.135</f>
        <v>220.85999999999999</v>
      </c>
      <c r="H3" s="60">
        <f t="shared" ref="H3:H16" si="1">F3*(1+0.095)</f>
        <v>39.42</v>
      </c>
      <c r="I3" s="66">
        <f t="shared" ref="I3:I16" si="2">H3*6.135</f>
        <v>241.8417</v>
      </c>
      <c r="J3" s="81">
        <f>I3*1.15</f>
        <v>278.11795499999999</v>
      </c>
      <c r="K3" s="40">
        <v>320</v>
      </c>
      <c r="L3" s="94">
        <v>309</v>
      </c>
      <c r="M3" s="73">
        <f t="shared" ref="M3:M14" si="3">K3-I3</f>
        <v>78.158299999999997</v>
      </c>
      <c r="N3" s="87">
        <f t="shared" ref="N3:N16" si="4">L3-I3</f>
        <v>67.158299999999997</v>
      </c>
      <c r="O3" s="140" t="s">
        <v>162</v>
      </c>
      <c r="P3" s="40"/>
      <c r="Q3" s="40" t="s">
        <v>174</v>
      </c>
      <c r="R3" s="41"/>
    </row>
    <row r="4" spans="2:18" ht="22" customHeight="1">
      <c r="B4" s="39" t="s">
        <v>155</v>
      </c>
      <c r="C4" s="42">
        <v>3102</v>
      </c>
      <c r="D4" s="42" t="s">
        <v>157</v>
      </c>
      <c r="E4" s="42" t="s">
        <v>182</v>
      </c>
      <c r="F4" s="42">
        <v>36</v>
      </c>
      <c r="G4" s="62">
        <f t="shared" si="0"/>
        <v>220.85999999999999</v>
      </c>
      <c r="H4" s="56">
        <f t="shared" si="1"/>
        <v>39.42</v>
      </c>
      <c r="I4" s="62">
        <f t="shared" si="2"/>
        <v>241.8417</v>
      </c>
      <c r="J4" s="81">
        <f t="shared" ref="J4:J13" si="5">I4*1.15</f>
        <v>278.11795499999999</v>
      </c>
      <c r="K4" s="42">
        <v>320</v>
      </c>
      <c r="L4" s="94">
        <v>309</v>
      </c>
      <c r="M4" s="73">
        <f t="shared" si="3"/>
        <v>78.158299999999997</v>
      </c>
      <c r="N4" s="87">
        <f t="shared" si="4"/>
        <v>67.158299999999997</v>
      </c>
      <c r="O4" s="140"/>
      <c r="P4" s="42"/>
      <c r="Q4" s="42" t="s">
        <v>175</v>
      </c>
      <c r="R4" s="43"/>
    </row>
    <row r="5" spans="2:18" ht="22" customHeight="1">
      <c r="B5" s="39" t="s">
        <v>155</v>
      </c>
      <c r="C5" s="42">
        <v>3103</v>
      </c>
      <c r="D5" s="42" t="s">
        <v>213</v>
      </c>
      <c r="E5" s="42" t="s">
        <v>168</v>
      </c>
      <c r="F5" s="42">
        <v>30</v>
      </c>
      <c r="G5" s="62">
        <f t="shared" si="0"/>
        <v>184.04999999999998</v>
      </c>
      <c r="H5" s="56">
        <f t="shared" si="1"/>
        <v>32.85</v>
      </c>
      <c r="I5" s="62">
        <f t="shared" si="2"/>
        <v>201.53475</v>
      </c>
      <c r="J5" s="81">
        <f t="shared" si="5"/>
        <v>231.7649625</v>
      </c>
      <c r="K5" s="42">
        <v>260</v>
      </c>
      <c r="L5" s="94">
        <v>239</v>
      </c>
      <c r="M5" s="73">
        <f t="shared" si="3"/>
        <v>58.465249999999997</v>
      </c>
      <c r="N5" s="87">
        <f t="shared" si="4"/>
        <v>37.465249999999997</v>
      </c>
      <c r="O5" s="140"/>
      <c r="P5" s="42"/>
      <c r="Q5" s="42" t="s">
        <v>176</v>
      </c>
      <c r="R5" s="43"/>
    </row>
    <row r="6" spans="2:18" ht="22" customHeight="1">
      <c r="B6" s="39" t="s">
        <v>155</v>
      </c>
      <c r="C6" s="42">
        <v>3104</v>
      </c>
      <c r="D6" s="42" t="s">
        <v>158</v>
      </c>
      <c r="E6" s="42" t="s">
        <v>160</v>
      </c>
      <c r="F6" s="42">
        <v>50</v>
      </c>
      <c r="G6" s="62">
        <f t="shared" si="0"/>
        <v>306.75</v>
      </c>
      <c r="H6" s="56">
        <f t="shared" si="1"/>
        <v>54.75</v>
      </c>
      <c r="I6" s="62">
        <f t="shared" si="2"/>
        <v>335.89125000000001</v>
      </c>
      <c r="J6" s="81">
        <f t="shared" si="5"/>
        <v>386.27493749999996</v>
      </c>
      <c r="K6" s="42">
        <v>400</v>
      </c>
      <c r="L6" s="94">
        <v>399</v>
      </c>
      <c r="M6" s="73">
        <f t="shared" si="3"/>
        <v>64.108749999999986</v>
      </c>
      <c r="N6" s="87">
        <f t="shared" si="4"/>
        <v>63.108749999999986</v>
      </c>
      <c r="O6" s="140"/>
      <c r="P6" s="42"/>
      <c r="Q6" s="42" t="s">
        <v>177</v>
      </c>
      <c r="R6" s="43"/>
    </row>
    <row r="7" spans="2:18" ht="22" customHeight="1">
      <c r="B7" s="39" t="s">
        <v>155</v>
      </c>
      <c r="C7" s="42">
        <v>3105</v>
      </c>
      <c r="D7" s="42" t="s">
        <v>161</v>
      </c>
      <c r="E7" s="42" t="s">
        <v>182</v>
      </c>
      <c r="F7" s="42">
        <v>28</v>
      </c>
      <c r="G7" s="62">
        <f t="shared" si="0"/>
        <v>171.78</v>
      </c>
      <c r="H7" s="56">
        <f t="shared" si="1"/>
        <v>30.66</v>
      </c>
      <c r="I7" s="62">
        <f t="shared" si="2"/>
        <v>188.09909999999999</v>
      </c>
      <c r="J7" s="81">
        <f t="shared" si="5"/>
        <v>216.31396499999997</v>
      </c>
      <c r="K7" s="42">
        <v>320</v>
      </c>
      <c r="L7" s="94">
        <v>269</v>
      </c>
      <c r="M7" s="73">
        <f t="shared" si="3"/>
        <v>131.90090000000001</v>
      </c>
      <c r="N7" s="87">
        <f t="shared" si="4"/>
        <v>80.900900000000007</v>
      </c>
      <c r="O7" s="140"/>
      <c r="P7" s="42"/>
      <c r="Q7" s="42" t="s">
        <v>178</v>
      </c>
      <c r="R7" s="43"/>
    </row>
    <row r="8" spans="2:18" ht="22" customHeight="1">
      <c r="B8" s="39" t="s">
        <v>155</v>
      </c>
      <c r="C8" s="42">
        <v>3106</v>
      </c>
      <c r="D8" s="42" t="s">
        <v>163</v>
      </c>
      <c r="E8" s="42" t="s">
        <v>164</v>
      </c>
      <c r="F8" s="42">
        <v>36</v>
      </c>
      <c r="G8" s="62">
        <f t="shared" si="0"/>
        <v>220.85999999999999</v>
      </c>
      <c r="H8" s="56">
        <f t="shared" si="1"/>
        <v>39.42</v>
      </c>
      <c r="I8" s="62">
        <f t="shared" si="2"/>
        <v>241.8417</v>
      </c>
      <c r="J8" s="81">
        <f t="shared" si="5"/>
        <v>278.11795499999999</v>
      </c>
      <c r="K8" s="42">
        <v>320</v>
      </c>
      <c r="L8" s="94">
        <v>309</v>
      </c>
      <c r="M8" s="73">
        <f t="shared" si="3"/>
        <v>78.158299999999997</v>
      </c>
      <c r="N8" s="87">
        <f t="shared" si="4"/>
        <v>67.158299999999997</v>
      </c>
      <c r="O8" s="140"/>
      <c r="P8" s="42"/>
      <c r="Q8" s="42" t="s">
        <v>179</v>
      </c>
      <c r="R8" s="43"/>
    </row>
    <row r="9" spans="2:18" ht="22" customHeight="1">
      <c r="B9" s="39" t="s">
        <v>155</v>
      </c>
      <c r="C9" s="42">
        <v>3107</v>
      </c>
      <c r="D9" s="42" t="s">
        <v>165</v>
      </c>
      <c r="E9" s="42" t="s">
        <v>166</v>
      </c>
      <c r="F9" s="42">
        <v>50</v>
      </c>
      <c r="G9" s="62">
        <f t="shared" si="0"/>
        <v>306.75</v>
      </c>
      <c r="H9" s="56">
        <f t="shared" si="1"/>
        <v>54.75</v>
      </c>
      <c r="I9" s="62">
        <f t="shared" si="2"/>
        <v>335.89125000000001</v>
      </c>
      <c r="J9" s="81">
        <f t="shared" si="5"/>
        <v>386.27493749999996</v>
      </c>
      <c r="K9" s="42">
        <v>400</v>
      </c>
      <c r="L9" s="94">
        <v>399</v>
      </c>
      <c r="M9" s="73">
        <f t="shared" si="3"/>
        <v>64.108749999999986</v>
      </c>
      <c r="N9" s="87">
        <f t="shared" si="4"/>
        <v>63.108749999999986</v>
      </c>
      <c r="O9" s="140"/>
      <c r="P9" s="42"/>
      <c r="Q9" s="42" t="s">
        <v>180</v>
      </c>
      <c r="R9" s="43"/>
    </row>
    <row r="10" spans="2:18" ht="22" customHeight="1">
      <c r="B10" s="39" t="s">
        <v>155</v>
      </c>
      <c r="C10" s="42">
        <v>3108</v>
      </c>
      <c r="D10" s="42" t="s">
        <v>167</v>
      </c>
      <c r="E10" s="42" t="s">
        <v>168</v>
      </c>
      <c r="F10" s="42">
        <v>30</v>
      </c>
      <c r="G10" s="62">
        <f t="shared" si="0"/>
        <v>184.04999999999998</v>
      </c>
      <c r="H10" s="56">
        <f t="shared" si="1"/>
        <v>32.85</v>
      </c>
      <c r="I10" s="62">
        <f t="shared" si="2"/>
        <v>201.53475</v>
      </c>
      <c r="J10" s="81">
        <f t="shared" si="5"/>
        <v>231.7649625</v>
      </c>
      <c r="K10" s="42">
        <v>260</v>
      </c>
      <c r="L10" s="94">
        <v>249</v>
      </c>
      <c r="M10" s="73">
        <f t="shared" si="3"/>
        <v>58.465249999999997</v>
      </c>
      <c r="N10" s="87">
        <f t="shared" si="4"/>
        <v>47.465249999999997</v>
      </c>
      <c r="O10" s="140"/>
      <c r="P10" s="42"/>
      <c r="Q10" s="42" t="s">
        <v>175</v>
      </c>
      <c r="R10" s="43"/>
    </row>
    <row r="11" spans="2:18" ht="22" customHeight="1">
      <c r="B11" s="39" t="s">
        <v>155</v>
      </c>
      <c r="C11" s="42">
        <v>3109</v>
      </c>
      <c r="D11" s="42" t="s">
        <v>173</v>
      </c>
      <c r="E11" s="42" t="s">
        <v>160</v>
      </c>
      <c r="F11" s="42">
        <v>50</v>
      </c>
      <c r="G11" s="62">
        <f t="shared" si="0"/>
        <v>306.75</v>
      </c>
      <c r="H11" s="56">
        <f t="shared" si="1"/>
        <v>54.75</v>
      </c>
      <c r="I11" s="62">
        <f t="shared" si="2"/>
        <v>335.89125000000001</v>
      </c>
      <c r="J11" s="81">
        <f t="shared" si="5"/>
        <v>386.27493749999996</v>
      </c>
      <c r="K11" s="42">
        <v>400</v>
      </c>
      <c r="L11" s="94">
        <v>399</v>
      </c>
      <c r="M11" s="73">
        <f t="shared" si="3"/>
        <v>64.108749999999986</v>
      </c>
      <c r="N11" s="87">
        <f t="shared" si="4"/>
        <v>63.108749999999986</v>
      </c>
      <c r="O11" s="140"/>
      <c r="P11" s="42"/>
      <c r="Q11" s="42">
        <v>400</v>
      </c>
      <c r="R11" s="43"/>
    </row>
    <row r="12" spans="2:18" ht="22" customHeight="1">
      <c r="B12" s="39" t="s">
        <v>155</v>
      </c>
      <c r="C12" s="42">
        <v>3110</v>
      </c>
      <c r="D12" s="42" t="s">
        <v>169</v>
      </c>
      <c r="E12" s="42" t="s">
        <v>170</v>
      </c>
      <c r="F12" s="42">
        <v>16</v>
      </c>
      <c r="G12" s="62">
        <f t="shared" si="0"/>
        <v>98.16</v>
      </c>
      <c r="H12" s="56">
        <f t="shared" si="1"/>
        <v>17.52</v>
      </c>
      <c r="I12" s="62">
        <f t="shared" si="2"/>
        <v>107.48519999999999</v>
      </c>
      <c r="J12" s="81">
        <f t="shared" si="5"/>
        <v>123.60797999999998</v>
      </c>
      <c r="K12" s="42">
        <v>180</v>
      </c>
      <c r="L12" s="94">
        <v>169</v>
      </c>
      <c r="M12" s="73">
        <f t="shared" si="3"/>
        <v>72.514800000000008</v>
      </c>
      <c r="N12" s="87">
        <f t="shared" si="4"/>
        <v>61.514800000000008</v>
      </c>
      <c r="O12" s="140"/>
      <c r="P12" s="42"/>
      <c r="Q12" s="42" t="s">
        <v>181</v>
      </c>
      <c r="R12" s="43"/>
    </row>
    <row r="13" spans="2:18" ht="22" customHeight="1">
      <c r="B13" s="39" t="s">
        <v>155</v>
      </c>
      <c r="C13" s="42">
        <v>3111</v>
      </c>
      <c r="D13" s="42" t="s">
        <v>171</v>
      </c>
      <c r="E13" s="42" t="s">
        <v>172</v>
      </c>
      <c r="F13" s="42">
        <v>16</v>
      </c>
      <c r="G13" s="62">
        <f t="shared" si="0"/>
        <v>98.16</v>
      </c>
      <c r="H13" s="56">
        <f t="shared" si="1"/>
        <v>17.52</v>
      </c>
      <c r="I13" s="62">
        <f t="shared" si="2"/>
        <v>107.48519999999999</v>
      </c>
      <c r="J13" s="81">
        <f t="shared" si="5"/>
        <v>123.60797999999998</v>
      </c>
      <c r="K13" s="42">
        <v>180</v>
      </c>
      <c r="L13" s="94">
        <v>169</v>
      </c>
      <c r="M13" s="73">
        <f t="shared" si="3"/>
        <v>72.514800000000008</v>
      </c>
      <c r="N13" s="87">
        <f t="shared" si="4"/>
        <v>61.514800000000008</v>
      </c>
      <c r="O13" s="140"/>
      <c r="P13" s="42"/>
      <c r="Q13" s="42" t="s">
        <v>175</v>
      </c>
      <c r="R13" s="43"/>
    </row>
    <row r="14" spans="2:18" ht="22" customHeight="1">
      <c r="B14" s="44"/>
      <c r="C14" s="45"/>
      <c r="D14" s="45"/>
      <c r="E14" s="45"/>
      <c r="F14" s="45"/>
      <c r="G14" s="62">
        <f t="shared" si="0"/>
        <v>0</v>
      </c>
      <c r="H14" s="56">
        <f t="shared" si="1"/>
        <v>0</v>
      </c>
      <c r="I14" s="62">
        <f t="shared" si="2"/>
        <v>0</v>
      </c>
      <c r="J14" s="62"/>
      <c r="K14" s="45"/>
      <c r="L14" s="95"/>
      <c r="M14" s="73">
        <f t="shared" si="3"/>
        <v>0</v>
      </c>
      <c r="N14" s="86">
        <f t="shared" si="4"/>
        <v>0</v>
      </c>
      <c r="O14" s="140"/>
      <c r="P14" s="45"/>
      <c r="Q14" s="45"/>
      <c r="R14" s="46"/>
    </row>
    <row r="15" spans="2:18" ht="22" customHeight="1">
      <c r="B15" s="44"/>
      <c r="C15" s="45"/>
      <c r="D15" s="45"/>
      <c r="E15" s="45"/>
      <c r="F15" s="45"/>
      <c r="G15" s="62">
        <f t="shared" si="0"/>
        <v>0</v>
      </c>
      <c r="H15" s="56">
        <f t="shared" si="1"/>
        <v>0</v>
      </c>
      <c r="I15" s="62">
        <f t="shared" si="2"/>
        <v>0</v>
      </c>
      <c r="J15" s="62"/>
      <c r="K15" s="45"/>
      <c r="L15" s="96"/>
      <c r="M15" s="46"/>
      <c r="N15" s="86">
        <f t="shared" si="4"/>
        <v>0</v>
      </c>
      <c r="O15" s="140"/>
      <c r="P15" s="45"/>
      <c r="Q15" s="45"/>
      <c r="R15" s="46"/>
    </row>
    <row r="16" spans="2:18" ht="22" customHeight="1">
      <c r="B16" s="44"/>
      <c r="C16" s="45"/>
      <c r="D16" s="45"/>
      <c r="E16" s="45"/>
      <c r="F16" s="45"/>
      <c r="G16" s="62">
        <f t="shared" si="0"/>
        <v>0</v>
      </c>
      <c r="H16" s="56">
        <f t="shared" si="1"/>
        <v>0</v>
      </c>
      <c r="I16" s="62">
        <f t="shared" si="2"/>
        <v>0</v>
      </c>
      <c r="J16" s="62"/>
      <c r="K16" s="45"/>
      <c r="L16" s="96"/>
      <c r="M16" s="46"/>
      <c r="N16" s="86">
        <f t="shared" si="4"/>
        <v>0</v>
      </c>
      <c r="O16" s="140"/>
      <c r="P16" s="45"/>
      <c r="Q16" s="45"/>
      <c r="R16" s="46"/>
    </row>
  </sheetData>
  <mergeCells count="3">
    <mergeCell ref="O3:O16"/>
    <mergeCell ref="F1:G1"/>
    <mergeCell ref="H1:I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5"/>
  <sheetViews>
    <sheetView topLeftCell="E1" workbookViewId="0">
      <pane ySplit="2" topLeftCell="A3" activePane="bottomLeft" state="frozen"/>
      <selection activeCell="C1" sqref="C1"/>
      <selection pane="bottomLeft" activeCell="I22" sqref="I22"/>
    </sheetView>
  </sheetViews>
  <sheetFormatPr baseColWidth="10" defaultColWidth="8.83203125" defaultRowHeight="22" customHeight="1" x14ac:dyDescent="0"/>
  <cols>
    <col min="1" max="1" width="7.5" customWidth="1"/>
    <col min="2" max="2" width="11.83203125" customWidth="1"/>
    <col min="4" max="4" width="21.1640625" customWidth="1"/>
    <col min="7" max="7" width="11.83203125" customWidth="1"/>
    <col min="8" max="8" width="11" customWidth="1"/>
    <col min="9" max="9" width="13.5" customWidth="1"/>
    <col min="10" max="10" width="12.6640625" customWidth="1"/>
    <col min="13" max="13" width="10" bestFit="1" customWidth="1"/>
    <col min="14" max="14" width="10" customWidth="1"/>
    <col min="16" max="16" width="11.1640625" customWidth="1"/>
    <col min="17" max="17" width="13.33203125" customWidth="1"/>
  </cols>
  <sheetData>
    <row r="1" spans="2:18" s="3" customFormat="1" ht="45" customHeight="1">
      <c r="B1" s="3" t="s">
        <v>1</v>
      </c>
      <c r="C1" s="3" t="s">
        <v>124</v>
      </c>
      <c r="D1" s="3" t="s">
        <v>2</v>
      </c>
      <c r="E1" s="3" t="s">
        <v>9</v>
      </c>
      <c r="F1" s="132" t="s">
        <v>251</v>
      </c>
      <c r="G1" s="139"/>
      <c r="H1" s="132" t="s">
        <v>253</v>
      </c>
      <c r="I1" s="139"/>
      <c r="J1" s="80" t="s">
        <v>258</v>
      </c>
      <c r="K1" s="3" t="s">
        <v>267</v>
      </c>
      <c r="L1" s="3" t="s">
        <v>261</v>
      </c>
      <c r="M1" s="3" t="s">
        <v>244</v>
      </c>
      <c r="N1" s="3" t="s">
        <v>263</v>
      </c>
      <c r="O1" s="3" t="s">
        <v>3</v>
      </c>
      <c r="P1" s="3" t="s">
        <v>243</v>
      </c>
      <c r="Q1" s="3" t="s">
        <v>40</v>
      </c>
      <c r="R1" s="3" t="s">
        <v>14</v>
      </c>
    </row>
    <row r="2" spans="2:18" s="3" customFormat="1" ht="57.75" customHeight="1">
      <c r="F2" s="76" t="s">
        <v>247</v>
      </c>
      <c r="G2" s="76" t="s">
        <v>249</v>
      </c>
      <c r="H2" s="76" t="s">
        <v>247</v>
      </c>
      <c r="I2" s="76" t="s">
        <v>249</v>
      </c>
      <c r="J2" s="80" t="s">
        <v>257</v>
      </c>
      <c r="L2" s="3" t="s">
        <v>259</v>
      </c>
    </row>
    <row r="3" spans="2:18" ht="22" customHeight="1">
      <c r="B3" s="47" t="s">
        <v>184</v>
      </c>
      <c r="C3" s="48">
        <v>4101</v>
      </c>
      <c r="D3" s="48" t="s">
        <v>194</v>
      </c>
      <c r="E3" s="48" t="s">
        <v>198</v>
      </c>
      <c r="F3" s="72">
        <v>16</v>
      </c>
      <c r="G3" s="71">
        <f t="shared" ref="G3:G8" si="0">F3*6.135</f>
        <v>98.16</v>
      </c>
      <c r="H3" s="70">
        <f t="shared" ref="H3:H8" si="1">F3*(1+0.095)</f>
        <v>17.52</v>
      </c>
      <c r="I3" s="71">
        <f t="shared" ref="I3:I8" si="2">H3*6.135</f>
        <v>107.48519999999999</v>
      </c>
      <c r="J3" s="81">
        <f>I3*1.15</f>
        <v>123.60797999999998</v>
      </c>
      <c r="K3" s="48">
        <v>160</v>
      </c>
      <c r="L3" s="49"/>
      <c r="M3" s="74">
        <f t="shared" ref="M3:M40" si="3">K3-I3</f>
        <v>52.514800000000008</v>
      </c>
      <c r="N3" s="74"/>
      <c r="O3" s="48"/>
      <c r="P3" s="48"/>
      <c r="Q3" s="48"/>
      <c r="R3" s="49"/>
    </row>
    <row r="4" spans="2:18" ht="22" customHeight="1">
      <c r="B4" s="47" t="s">
        <v>184</v>
      </c>
      <c r="C4" s="48">
        <v>4102</v>
      </c>
      <c r="D4" s="48" t="s">
        <v>194</v>
      </c>
      <c r="E4" s="48" t="s">
        <v>199</v>
      </c>
      <c r="F4" s="72">
        <v>26</v>
      </c>
      <c r="G4" s="65">
        <f t="shared" si="0"/>
        <v>159.51</v>
      </c>
      <c r="H4" s="64">
        <f t="shared" si="1"/>
        <v>28.47</v>
      </c>
      <c r="I4" s="65">
        <f t="shared" si="2"/>
        <v>174.66344999999998</v>
      </c>
      <c r="J4" s="81">
        <f t="shared" ref="J4:J45" si="4">I4*1.15</f>
        <v>200.86296749999997</v>
      </c>
      <c r="K4" s="48">
        <v>220</v>
      </c>
      <c r="L4" s="49"/>
      <c r="M4" s="74">
        <f t="shared" si="3"/>
        <v>45.336550000000017</v>
      </c>
      <c r="N4" s="74"/>
      <c r="O4" s="48"/>
      <c r="P4" s="48"/>
      <c r="Q4" s="48" t="s">
        <v>200</v>
      </c>
      <c r="R4" s="49"/>
    </row>
    <row r="5" spans="2:18" ht="22" customHeight="1">
      <c r="B5" s="47" t="s">
        <v>184</v>
      </c>
      <c r="C5" s="51">
        <v>4103</v>
      </c>
      <c r="D5" s="51" t="s">
        <v>190</v>
      </c>
      <c r="E5" s="51" t="s">
        <v>197</v>
      </c>
      <c r="F5" s="69">
        <v>16</v>
      </c>
      <c r="G5" s="63">
        <f t="shared" si="0"/>
        <v>98.16</v>
      </c>
      <c r="H5" s="57">
        <f t="shared" si="1"/>
        <v>17.52</v>
      </c>
      <c r="I5" s="63">
        <f t="shared" si="2"/>
        <v>107.48519999999999</v>
      </c>
      <c r="J5" s="81">
        <f t="shared" si="4"/>
        <v>123.60797999999998</v>
      </c>
      <c r="K5" s="51">
        <v>160</v>
      </c>
      <c r="L5" s="49"/>
      <c r="M5" s="74">
        <f t="shared" si="3"/>
        <v>52.514800000000008</v>
      </c>
      <c r="N5" s="74"/>
      <c r="O5" s="51"/>
      <c r="P5" s="51"/>
      <c r="Q5" s="51"/>
      <c r="R5" s="52"/>
    </row>
    <row r="6" spans="2:18" ht="22" customHeight="1">
      <c r="B6" s="47" t="s">
        <v>184</v>
      </c>
      <c r="C6" s="51">
        <v>4104</v>
      </c>
      <c r="D6" s="51" t="s">
        <v>190</v>
      </c>
      <c r="E6" s="51" t="s">
        <v>191</v>
      </c>
      <c r="F6" s="69">
        <v>26</v>
      </c>
      <c r="G6" s="63">
        <f t="shared" si="0"/>
        <v>159.51</v>
      </c>
      <c r="H6" s="57">
        <f t="shared" si="1"/>
        <v>28.47</v>
      </c>
      <c r="I6" s="63">
        <f t="shared" si="2"/>
        <v>174.66344999999998</v>
      </c>
      <c r="J6" s="81">
        <f t="shared" si="4"/>
        <v>200.86296749999997</v>
      </c>
      <c r="K6" s="51">
        <v>220</v>
      </c>
      <c r="L6" s="49"/>
      <c r="M6" s="74">
        <f t="shared" si="3"/>
        <v>45.336550000000017</v>
      </c>
      <c r="N6" s="74"/>
      <c r="O6" s="51"/>
      <c r="P6" s="51"/>
      <c r="Q6" s="51" t="s">
        <v>201</v>
      </c>
      <c r="R6" s="52"/>
    </row>
    <row r="7" spans="2:18" ht="22" customHeight="1">
      <c r="B7" s="47" t="s">
        <v>184</v>
      </c>
      <c r="C7" s="51">
        <v>4105</v>
      </c>
      <c r="D7" s="51" t="s">
        <v>192</v>
      </c>
      <c r="E7" s="51" t="s">
        <v>193</v>
      </c>
      <c r="F7" s="69">
        <v>18</v>
      </c>
      <c r="G7" s="63">
        <f t="shared" si="0"/>
        <v>110.42999999999999</v>
      </c>
      <c r="H7" s="57">
        <f t="shared" si="1"/>
        <v>19.71</v>
      </c>
      <c r="I7" s="63">
        <f t="shared" si="2"/>
        <v>120.92085</v>
      </c>
      <c r="J7" s="81">
        <f t="shared" si="4"/>
        <v>139.0589775</v>
      </c>
      <c r="K7" s="51">
        <v>170</v>
      </c>
      <c r="L7" s="49"/>
      <c r="M7" s="74">
        <f t="shared" si="3"/>
        <v>49.079149999999998</v>
      </c>
      <c r="N7" s="74"/>
      <c r="O7" s="51"/>
      <c r="P7" s="51"/>
      <c r="Q7" s="51">
        <v>180</v>
      </c>
      <c r="R7" s="52"/>
    </row>
    <row r="8" spans="2:18" ht="22" customHeight="1">
      <c r="B8" s="47" t="s">
        <v>184</v>
      </c>
      <c r="C8" s="51">
        <v>4106</v>
      </c>
      <c r="D8" s="51" t="s">
        <v>196</v>
      </c>
      <c r="E8" s="51" t="s">
        <v>195</v>
      </c>
      <c r="F8" s="69">
        <v>18</v>
      </c>
      <c r="G8" s="63">
        <f t="shared" si="0"/>
        <v>110.42999999999999</v>
      </c>
      <c r="H8" s="57">
        <f t="shared" si="1"/>
        <v>19.71</v>
      </c>
      <c r="I8" s="63">
        <f t="shared" si="2"/>
        <v>120.92085</v>
      </c>
      <c r="J8" s="81">
        <f t="shared" si="4"/>
        <v>139.0589775</v>
      </c>
      <c r="K8" s="51">
        <v>170</v>
      </c>
      <c r="L8" s="49"/>
      <c r="M8" s="74">
        <f t="shared" si="3"/>
        <v>49.079149999999998</v>
      </c>
      <c r="N8" s="74"/>
      <c r="O8" s="51"/>
      <c r="P8" s="51"/>
      <c r="Q8" s="51">
        <v>180</v>
      </c>
      <c r="R8" s="52"/>
    </row>
    <row r="9" spans="2:18" ht="22" customHeight="1">
      <c r="B9" s="50"/>
      <c r="C9" s="51"/>
      <c r="D9" s="51"/>
      <c r="E9" s="51"/>
      <c r="F9" s="51"/>
      <c r="G9" s="63"/>
      <c r="H9" s="57"/>
      <c r="I9" s="63"/>
      <c r="J9" s="81">
        <f t="shared" si="4"/>
        <v>0</v>
      </c>
      <c r="K9" s="51"/>
      <c r="L9" s="49"/>
      <c r="M9" s="74">
        <f t="shared" si="3"/>
        <v>0</v>
      </c>
      <c r="N9" s="74"/>
      <c r="O9" s="51"/>
      <c r="P9" s="51"/>
      <c r="Q9" s="51"/>
      <c r="R9" s="52"/>
    </row>
    <row r="10" spans="2:18" ht="22" customHeight="1">
      <c r="B10" s="50" t="s">
        <v>185</v>
      </c>
      <c r="C10" s="51">
        <v>4201</v>
      </c>
      <c r="D10" s="51" t="s">
        <v>202</v>
      </c>
      <c r="E10" s="51" t="s">
        <v>203</v>
      </c>
      <c r="F10" s="69">
        <v>25</v>
      </c>
      <c r="G10" s="63">
        <f t="shared" ref="G10:G45" si="5">F10*6.135</f>
        <v>153.375</v>
      </c>
      <c r="H10" s="57">
        <f t="shared" ref="H10:H45" si="6">F10*(1+0.095)</f>
        <v>27.375</v>
      </c>
      <c r="I10" s="63">
        <f t="shared" ref="I10:I45" si="7">H10*6.135</f>
        <v>167.94562500000001</v>
      </c>
      <c r="J10" s="81">
        <f t="shared" si="4"/>
        <v>193.13746874999998</v>
      </c>
      <c r="K10" s="51">
        <v>200</v>
      </c>
      <c r="L10" s="49"/>
      <c r="M10" s="74">
        <f t="shared" si="3"/>
        <v>32.054374999999993</v>
      </c>
      <c r="N10" s="74"/>
      <c r="O10" s="51"/>
      <c r="P10" s="51"/>
      <c r="Q10" s="51" t="s">
        <v>208</v>
      </c>
      <c r="R10" s="52"/>
    </row>
    <row r="11" spans="2:18" ht="22" customHeight="1">
      <c r="B11" s="50" t="s">
        <v>185</v>
      </c>
      <c r="C11" s="51">
        <v>4202</v>
      </c>
      <c r="D11" s="51" t="s">
        <v>204</v>
      </c>
      <c r="E11" s="51" t="s">
        <v>207</v>
      </c>
      <c r="F11" s="69">
        <v>32</v>
      </c>
      <c r="G11" s="63">
        <f t="shared" si="5"/>
        <v>196.32</v>
      </c>
      <c r="H11" s="57">
        <f t="shared" si="6"/>
        <v>35.04</v>
      </c>
      <c r="I11" s="63">
        <f t="shared" si="7"/>
        <v>214.97039999999998</v>
      </c>
      <c r="J11" s="81">
        <f t="shared" si="4"/>
        <v>247.21595999999997</v>
      </c>
      <c r="K11" s="51">
        <v>250</v>
      </c>
      <c r="L11" s="49"/>
      <c r="M11" s="74">
        <f t="shared" si="3"/>
        <v>35.029600000000016</v>
      </c>
      <c r="N11" s="74"/>
      <c r="O11" s="51"/>
      <c r="P11" s="51"/>
      <c r="Q11" s="51">
        <v>200</v>
      </c>
      <c r="R11" s="52"/>
    </row>
    <row r="12" spans="2:18" ht="22" customHeight="1">
      <c r="B12" s="50" t="s">
        <v>185</v>
      </c>
      <c r="C12" s="51">
        <v>4203</v>
      </c>
      <c r="D12" s="51" t="s">
        <v>205</v>
      </c>
      <c r="E12" s="51" t="s">
        <v>206</v>
      </c>
      <c r="F12" s="69">
        <v>23</v>
      </c>
      <c r="G12" s="63">
        <f t="shared" si="5"/>
        <v>141.10499999999999</v>
      </c>
      <c r="H12" s="57">
        <f t="shared" si="6"/>
        <v>25.184999999999999</v>
      </c>
      <c r="I12" s="63">
        <f t="shared" si="7"/>
        <v>154.509975</v>
      </c>
      <c r="J12" s="81">
        <f t="shared" si="4"/>
        <v>177.68647124999998</v>
      </c>
      <c r="K12" s="51">
        <v>220</v>
      </c>
      <c r="L12" s="49"/>
      <c r="M12" s="74">
        <f t="shared" si="3"/>
        <v>65.490025000000003</v>
      </c>
      <c r="N12" s="74"/>
      <c r="O12" s="51"/>
      <c r="P12" s="51"/>
      <c r="Q12" s="51" t="s">
        <v>209</v>
      </c>
      <c r="R12" s="52"/>
    </row>
    <row r="13" spans="2:18" ht="22" customHeight="1">
      <c r="B13" s="50"/>
      <c r="C13" s="51"/>
      <c r="D13" s="51"/>
      <c r="E13" s="51"/>
      <c r="F13" s="51"/>
      <c r="G13" s="63">
        <f t="shared" si="5"/>
        <v>0</v>
      </c>
      <c r="H13" s="57">
        <f t="shared" si="6"/>
        <v>0</v>
      </c>
      <c r="I13" s="63">
        <f t="shared" si="7"/>
        <v>0</v>
      </c>
      <c r="J13" s="81">
        <f t="shared" si="4"/>
        <v>0</v>
      </c>
      <c r="K13" s="51"/>
      <c r="L13" s="49"/>
      <c r="M13" s="74">
        <f t="shared" si="3"/>
        <v>0</v>
      </c>
      <c r="N13" s="74"/>
      <c r="O13" s="51"/>
      <c r="P13" s="51"/>
      <c r="Q13" s="51"/>
      <c r="R13" s="52"/>
    </row>
    <row r="14" spans="2:18" ht="22" customHeight="1">
      <c r="B14" s="50"/>
      <c r="C14" s="51"/>
      <c r="D14" s="51"/>
      <c r="E14" s="51"/>
      <c r="F14" s="51"/>
      <c r="G14" s="63">
        <f t="shared" si="5"/>
        <v>0</v>
      </c>
      <c r="H14" s="57">
        <f t="shared" si="6"/>
        <v>0</v>
      </c>
      <c r="I14" s="63">
        <f t="shared" si="7"/>
        <v>0</v>
      </c>
      <c r="J14" s="81">
        <f t="shared" si="4"/>
        <v>0</v>
      </c>
      <c r="K14" s="51"/>
      <c r="L14" s="49"/>
      <c r="M14" s="74">
        <f t="shared" si="3"/>
        <v>0</v>
      </c>
      <c r="N14" s="74"/>
      <c r="O14" s="51"/>
      <c r="P14" s="51"/>
      <c r="Q14" s="51"/>
      <c r="R14" s="52"/>
    </row>
    <row r="15" spans="2:18" ht="22" customHeight="1">
      <c r="B15" s="50"/>
      <c r="C15" s="51"/>
      <c r="D15" s="51"/>
      <c r="E15" s="51"/>
      <c r="F15" s="51"/>
      <c r="G15" s="63">
        <f t="shared" si="5"/>
        <v>0</v>
      </c>
      <c r="H15" s="57">
        <f t="shared" si="6"/>
        <v>0</v>
      </c>
      <c r="I15" s="63">
        <f t="shared" si="7"/>
        <v>0</v>
      </c>
      <c r="J15" s="81">
        <f t="shared" si="4"/>
        <v>0</v>
      </c>
      <c r="K15" s="51"/>
      <c r="L15" s="49"/>
      <c r="M15" s="74">
        <f t="shared" si="3"/>
        <v>0</v>
      </c>
      <c r="N15" s="74"/>
      <c r="O15" s="51"/>
      <c r="P15" s="51"/>
      <c r="Q15" s="51"/>
      <c r="R15" s="52"/>
    </row>
    <row r="16" spans="2:18" ht="22" customHeight="1">
      <c r="B16" s="50"/>
      <c r="C16" s="51"/>
      <c r="D16" s="51"/>
      <c r="E16" s="51"/>
      <c r="F16" s="51"/>
      <c r="G16" s="63">
        <f t="shared" si="5"/>
        <v>0</v>
      </c>
      <c r="H16" s="57">
        <f t="shared" si="6"/>
        <v>0</v>
      </c>
      <c r="I16" s="63">
        <f t="shared" si="7"/>
        <v>0</v>
      </c>
      <c r="J16" s="81">
        <f t="shared" si="4"/>
        <v>0</v>
      </c>
      <c r="K16" s="51"/>
      <c r="L16" s="49"/>
      <c r="M16" s="74">
        <f t="shared" si="3"/>
        <v>0</v>
      </c>
      <c r="N16" s="74"/>
      <c r="O16" s="51"/>
      <c r="P16" s="51"/>
      <c r="Q16" s="51"/>
      <c r="R16" s="52"/>
    </row>
    <row r="17" spans="2:18" ht="22" customHeight="1">
      <c r="B17" s="50"/>
      <c r="C17" s="51"/>
      <c r="D17" s="51"/>
      <c r="E17" s="51"/>
      <c r="F17" s="51"/>
      <c r="G17" s="63">
        <f t="shared" si="5"/>
        <v>0</v>
      </c>
      <c r="H17" s="57">
        <f t="shared" si="6"/>
        <v>0</v>
      </c>
      <c r="I17" s="63">
        <f t="shared" si="7"/>
        <v>0</v>
      </c>
      <c r="J17" s="81">
        <f t="shared" si="4"/>
        <v>0</v>
      </c>
      <c r="K17" s="51"/>
      <c r="L17" s="49"/>
      <c r="M17" s="74">
        <f t="shared" si="3"/>
        <v>0</v>
      </c>
      <c r="N17" s="74"/>
      <c r="O17" s="51"/>
      <c r="P17" s="51"/>
      <c r="Q17" s="51"/>
      <c r="R17" s="52"/>
    </row>
    <row r="18" spans="2:18" ht="22" customHeight="1">
      <c r="B18" s="50"/>
      <c r="C18" s="51"/>
      <c r="D18" s="51"/>
      <c r="E18" s="51"/>
      <c r="F18" s="51"/>
      <c r="G18" s="63">
        <f t="shared" si="5"/>
        <v>0</v>
      </c>
      <c r="H18" s="57">
        <f t="shared" si="6"/>
        <v>0</v>
      </c>
      <c r="I18" s="63">
        <f t="shared" si="7"/>
        <v>0</v>
      </c>
      <c r="J18" s="81">
        <f t="shared" si="4"/>
        <v>0</v>
      </c>
      <c r="K18" s="51"/>
      <c r="L18" s="49"/>
      <c r="M18" s="74">
        <f t="shared" si="3"/>
        <v>0</v>
      </c>
      <c r="N18" s="74"/>
      <c r="O18" s="51"/>
      <c r="P18" s="51"/>
      <c r="Q18" s="51"/>
      <c r="R18" s="52"/>
    </row>
    <row r="19" spans="2:18" ht="22" customHeight="1">
      <c r="B19" s="50"/>
      <c r="C19" s="51"/>
      <c r="D19" s="51"/>
      <c r="E19" s="51"/>
      <c r="F19" s="51"/>
      <c r="G19" s="63">
        <f t="shared" si="5"/>
        <v>0</v>
      </c>
      <c r="H19" s="57">
        <f t="shared" si="6"/>
        <v>0</v>
      </c>
      <c r="I19" s="63">
        <f t="shared" si="7"/>
        <v>0</v>
      </c>
      <c r="J19" s="81">
        <f t="shared" si="4"/>
        <v>0</v>
      </c>
      <c r="K19" s="51"/>
      <c r="L19" s="49"/>
      <c r="M19" s="74">
        <f t="shared" si="3"/>
        <v>0</v>
      </c>
      <c r="N19" s="74"/>
      <c r="O19" s="51"/>
      <c r="P19" s="51"/>
      <c r="Q19" s="51"/>
      <c r="R19" s="52"/>
    </row>
    <row r="20" spans="2:18" ht="22" customHeight="1">
      <c r="B20" s="50"/>
      <c r="C20" s="51"/>
      <c r="D20" s="51"/>
      <c r="E20" s="51"/>
      <c r="F20" s="51"/>
      <c r="G20" s="63">
        <f t="shared" si="5"/>
        <v>0</v>
      </c>
      <c r="H20" s="57">
        <f t="shared" si="6"/>
        <v>0</v>
      </c>
      <c r="I20" s="63">
        <f t="shared" si="7"/>
        <v>0</v>
      </c>
      <c r="J20" s="81">
        <f t="shared" si="4"/>
        <v>0</v>
      </c>
      <c r="K20" s="51"/>
      <c r="L20" s="49"/>
      <c r="M20" s="74">
        <f t="shared" si="3"/>
        <v>0</v>
      </c>
      <c r="N20" s="74"/>
      <c r="O20" s="51"/>
      <c r="P20" s="51"/>
      <c r="Q20" s="51"/>
      <c r="R20" s="52"/>
    </row>
    <row r="21" spans="2:18" ht="22" customHeight="1">
      <c r="B21" s="50"/>
      <c r="C21" s="51"/>
      <c r="D21" s="51"/>
      <c r="E21" s="51"/>
      <c r="F21" s="51"/>
      <c r="G21" s="63">
        <f t="shared" si="5"/>
        <v>0</v>
      </c>
      <c r="H21" s="57">
        <f t="shared" si="6"/>
        <v>0</v>
      </c>
      <c r="I21" s="63">
        <f t="shared" si="7"/>
        <v>0</v>
      </c>
      <c r="J21" s="81">
        <f t="shared" si="4"/>
        <v>0</v>
      </c>
      <c r="K21" s="51"/>
      <c r="L21" s="49"/>
      <c r="M21" s="74">
        <f t="shared" si="3"/>
        <v>0</v>
      </c>
      <c r="N21" s="74"/>
      <c r="O21" s="51"/>
      <c r="P21" s="51"/>
      <c r="Q21" s="51"/>
      <c r="R21" s="52"/>
    </row>
    <row r="22" spans="2:18" ht="22" customHeight="1">
      <c r="B22" s="50"/>
      <c r="C22" s="51"/>
      <c r="D22" s="51"/>
      <c r="E22" s="51"/>
      <c r="F22" s="51"/>
      <c r="G22" s="63">
        <f t="shared" si="5"/>
        <v>0</v>
      </c>
      <c r="H22" s="57">
        <f t="shared" si="6"/>
        <v>0</v>
      </c>
      <c r="I22" s="63">
        <f t="shared" si="7"/>
        <v>0</v>
      </c>
      <c r="J22" s="81">
        <f t="shared" si="4"/>
        <v>0</v>
      </c>
      <c r="K22" s="51"/>
      <c r="L22" s="49"/>
      <c r="M22" s="74">
        <f t="shared" si="3"/>
        <v>0</v>
      </c>
      <c r="N22" s="74"/>
      <c r="O22" s="51"/>
      <c r="P22" s="51"/>
      <c r="Q22" s="51"/>
      <c r="R22" s="52"/>
    </row>
    <row r="23" spans="2:18" ht="22" customHeight="1">
      <c r="B23" s="50"/>
      <c r="C23" s="51"/>
      <c r="D23" s="51"/>
      <c r="E23" s="51"/>
      <c r="F23" s="51"/>
      <c r="G23" s="63">
        <f t="shared" si="5"/>
        <v>0</v>
      </c>
      <c r="H23" s="57">
        <f t="shared" si="6"/>
        <v>0</v>
      </c>
      <c r="I23" s="63">
        <f t="shared" si="7"/>
        <v>0</v>
      </c>
      <c r="J23" s="81">
        <f t="shared" si="4"/>
        <v>0</v>
      </c>
      <c r="K23" s="51"/>
      <c r="L23" s="49"/>
      <c r="M23" s="74">
        <f t="shared" si="3"/>
        <v>0</v>
      </c>
      <c r="N23" s="74"/>
      <c r="O23" s="51"/>
      <c r="P23" s="51"/>
      <c r="Q23" s="51"/>
      <c r="R23" s="52"/>
    </row>
    <row r="24" spans="2:18" ht="22" customHeight="1">
      <c r="B24" s="50"/>
      <c r="C24" s="51"/>
      <c r="D24" s="51"/>
      <c r="E24" s="51"/>
      <c r="F24" s="51"/>
      <c r="G24" s="63">
        <f t="shared" si="5"/>
        <v>0</v>
      </c>
      <c r="H24" s="57">
        <f t="shared" si="6"/>
        <v>0</v>
      </c>
      <c r="I24" s="63">
        <f t="shared" si="7"/>
        <v>0</v>
      </c>
      <c r="J24" s="81">
        <f t="shared" si="4"/>
        <v>0</v>
      </c>
      <c r="K24" s="51"/>
      <c r="L24" s="49"/>
      <c r="M24" s="74">
        <f t="shared" si="3"/>
        <v>0</v>
      </c>
      <c r="N24" s="74"/>
      <c r="O24" s="51"/>
      <c r="P24" s="51"/>
      <c r="Q24" s="51"/>
      <c r="R24" s="52"/>
    </row>
    <row r="25" spans="2:18" ht="22" customHeight="1">
      <c r="B25" s="50"/>
      <c r="C25" s="51"/>
      <c r="D25" s="51"/>
      <c r="E25" s="51"/>
      <c r="F25" s="51"/>
      <c r="G25" s="63">
        <f t="shared" si="5"/>
        <v>0</v>
      </c>
      <c r="H25" s="57">
        <f t="shared" si="6"/>
        <v>0</v>
      </c>
      <c r="I25" s="63">
        <f t="shared" si="7"/>
        <v>0</v>
      </c>
      <c r="J25" s="81">
        <f t="shared" si="4"/>
        <v>0</v>
      </c>
      <c r="K25" s="51"/>
      <c r="L25" s="49"/>
      <c r="M25" s="74">
        <f t="shared" si="3"/>
        <v>0</v>
      </c>
      <c r="N25" s="74"/>
      <c r="O25" s="51"/>
      <c r="P25" s="51"/>
      <c r="Q25" s="51"/>
      <c r="R25" s="52"/>
    </row>
    <row r="26" spans="2:18" ht="22" customHeight="1">
      <c r="B26" s="50"/>
      <c r="C26" s="51"/>
      <c r="D26" s="51"/>
      <c r="E26" s="51"/>
      <c r="F26" s="51"/>
      <c r="G26" s="63">
        <f t="shared" si="5"/>
        <v>0</v>
      </c>
      <c r="H26" s="57">
        <f t="shared" si="6"/>
        <v>0</v>
      </c>
      <c r="I26" s="63">
        <f t="shared" si="7"/>
        <v>0</v>
      </c>
      <c r="J26" s="81">
        <f t="shared" si="4"/>
        <v>0</v>
      </c>
      <c r="K26" s="51"/>
      <c r="L26" s="49"/>
      <c r="M26" s="74">
        <f t="shared" si="3"/>
        <v>0</v>
      </c>
      <c r="N26" s="74"/>
      <c r="O26" s="51"/>
      <c r="P26" s="51"/>
      <c r="Q26" s="51"/>
      <c r="R26" s="52"/>
    </row>
    <row r="27" spans="2:18" ht="22" customHeight="1">
      <c r="B27" s="50"/>
      <c r="C27" s="51"/>
      <c r="D27" s="51"/>
      <c r="E27" s="51"/>
      <c r="F27" s="51"/>
      <c r="G27" s="63">
        <f t="shared" si="5"/>
        <v>0</v>
      </c>
      <c r="H27" s="57">
        <f t="shared" si="6"/>
        <v>0</v>
      </c>
      <c r="I27" s="63">
        <f t="shared" si="7"/>
        <v>0</v>
      </c>
      <c r="J27" s="81">
        <f t="shared" si="4"/>
        <v>0</v>
      </c>
      <c r="K27" s="51"/>
      <c r="L27" s="49"/>
      <c r="M27" s="74">
        <f t="shared" si="3"/>
        <v>0</v>
      </c>
      <c r="N27" s="74"/>
      <c r="O27" s="51"/>
      <c r="P27" s="51"/>
      <c r="Q27" s="51"/>
      <c r="R27" s="52"/>
    </row>
    <row r="28" spans="2:18" ht="22" customHeight="1">
      <c r="B28" s="50"/>
      <c r="C28" s="51"/>
      <c r="D28" s="51"/>
      <c r="E28" s="51"/>
      <c r="F28" s="51"/>
      <c r="G28" s="63">
        <f t="shared" si="5"/>
        <v>0</v>
      </c>
      <c r="H28" s="57">
        <f t="shared" si="6"/>
        <v>0</v>
      </c>
      <c r="I28" s="63">
        <f t="shared" si="7"/>
        <v>0</v>
      </c>
      <c r="J28" s="81">
        <f t="shared" si="4"/>
        <v>0</v>
      </c>
      <c r="K28" s="51"/>
      <c r="L28" s="49"/>
      <c r="M28" s="74">
        <f t="shared" si="3"/>
        <v>0</v>
      </c>
      <c r="N28" s="74"/>
      <c r="O28" s="51"/>
      <c r="P28" s="51"/>
      <c r="Q28" s="51"/>
      <c r="R28" s="52"/>
    </row>
    <row r="29" spans="2:18" ht="22" customHeight="1">
      <c r="B29" s="50"/>
      <c r="C29" s="51"/>
      <c r="D29" s="51"/>
      <c r="E29" s="51"/>
      <c r="F29" s="51"/>
      <c r="G29" s="63">
        <f t="shared" si="5"/>
        <v>0</v>
      </c>
      <c r="H29" s="57">
        <f t="shared" si="6"/>
        <v>0</v>
      </c>
      <c r="I29" s="63">
        <f t="shared" si="7"/>
        <v>0</v>
      </c>
      <c r="J29" s="81">
        <f t="shared" si="4"/>
        <v>0</v>
      </c>
      <c r="K29" s="51"/>
      <c r="L29" s="49"/>
      <c r="M29" s="74">
        <f t="shared" si="3"/>
        <v>0</v>
      </c>
      <c r="N29" s="74"/>
      <c r="O29" s="51"/>
      <c r="P29" s="51"/>
      <c r="Q29" s="51"/>
      <c r="R29" s="52"/>
    </row>
    <row r="30" spans="2:18" ht="22" customHeight="1">
      <c r="B30" s="50"/>
      <c r="C30" s="51"/>
      <c r="D30" s="51"/>
      <c r="E30" s="51"/>
      <c r="F30" s="51"/>
      <c r="G30" s="63">
        <f t="shared" si="5"/>
        <v>0</v>
      </c>
      <c r="H30" s="57">
        <f t="shared" si="6"/>
        <v>0</v>
      </c>
      <c r="I30" s="63">
        <f t="shared" si="7"/>
        <v>0</v>
      </c>
      <c r="J30" s="81">
        <f t="shared" si="4"/>
        <v>0</v>
      </c>
      <c r="K30" s="51"/>
      <c r="L30" s="49"/>
      <c r="M30" s="74">
        <f t="shared" si="3"/>
        <v>0</v>
      </c>
      <c r="N30" s="74"/>
      <c r="O30" s="51"/>
      <c r="P30" s="51"/>
      <c r="Q30" s="51"/>
      <c r="R30" s="52"/>
    </row>
    <row r="31" spans="2:18" ht="22" customHeight="1">
      <c r="B31" s="50"/>
      <c r="C31" s="51"/>
      <c r="D31" s="51"/>
      <c r="E31" s="51"/>
      <c r="F31" s="51"/>
      <c r="G31" s="63">
        <f t="shared" si="5"/>
        <v>0</v>
      </c>
      <c r="H31" s="57">
        <f t="shared" si="6"/>
        <v>0</v>
      </c>
      <c r="I31" s="63">
        <f t="shared" si="7"/>
        <v>0</v>
      </c>
      <c r="J31" s="81">
        <f t="shared" si="4"/>
        <v>0</v>
      </c>
      <c r="K31" s="51"/>
      <c r="L31" s="49"/>
      <c r="M31" s="74">
        <f t="shared" si="3"/>
        <v>0</v>
      </c>
      <c r="N31" s="74"/>
      <c r="O31" s="51"/>
      <c r="P31" s="51"/>
      <c r="Q31" s="51"/>
      <c r="R31" s="52"/>
    </row>
    <row r="32" spans="2:18" ht="22" customHeight="1">
      <c r="B32" s="50"/>
      <c r="C32" s="51"/>
      <c r="D32" s="51"/>
      <c r="E32" s="51"/>
      <c r="F32" s="51"/>
      <c r="G32" s="63">
        <f t="shared" si="5"/>
        <v>0</v>
      </c>
      <c r="H32" s="57">
        <f t="shared" si="6"/>
        <v>0</v>
      </c>
      <c r="I32" s="63">
        <f t="shared" si="7"/>
        <v>0</v>
      </c>
      <c r="J32" s="81">
        <f t="shared" si="4"/>
        <v>0</v>
      </c>
      <c r="K32" s="51"/>
      <c r="L32" s="49"/>
      <c r="M32" s="74">
        <f t="shared" si="3"/>
        <v>0</v>
      </c>
      <c r="N32" s="74"/>
      <c r="O32" s="51"/>
      <c r="P32" s="51"/>
      <c r="Q32" s="51"/>
      <c r="R32" s="52"/>
    </row>
    <row r="33" spans="2:18" ht="22" customHeight="1">
      <c r="B33" s="50"/>
      <c r="C33" s="51"/>
      <c r="D33" s="51"/>
      <c r="E33" s="51"/>
      <c r="F33" s="51"/>
      <c r="G33" s="63">
        <f t="shared" si="5"/>
        <v>0</v>
      </c>
      <c r="H33" s="57">
        <f t="shared" si="6"/>
        <v>0</v>
      </c>
      <c r="I33" s="63">
        <f t="shared" si="7"/>
        <v>0</v>
      </c>
      <c r="J33" s="81">
        <f t="shared" si="4"/>
        <v>0</v>
      </c>
      <c r="K33" s="51"/>
      <c r="L33" s="49"/>
      <c r="M33" s="74">
        <f t="shared" si="3"/>
        <v>0</v>
      </c>
      <c r="N33" s="74"/>
      <c r="O33" s="51"/>
      <c r="P33" s="51"/>
      <c r="Q33" s="51"/>
      <c r="R33" s="52"/>
    </row>
    <row r="34" spans="2:18" ht="22" customHeight="1">
      <c r="B34" s="50"/>
      <c r="C34" s="51"/>
      <c r="D34" s="51"/>
      <c r="E34" s="51"/>
      <c r="F34" s="51"/>
      <c r="G34" s="63">
        <f t="shared" si="5"/>
        <v>0</v>
      </c>
      <c r="H34" s="57">
        <f t="shared" si="6"/>
        <v>0</v>
      </c>
      <c r="I34" s="63">
        <f t="shared" si="7"/>
        <v>0</v>
      </c>
      <c r="J34" s="81">
        <f t="shared" si="4"/>
        <v>0</v>
      </c>
      <c r="K34" s="51"/>
      <c r="L34" s="49"/>
      <c r="M34" s="74">
        <f t="shared" si="3"/>
        <v>0</v>
      </c>
      <c r="N34" s="74"/>
      <c r="O34" s="51"/>
      <c r="P34" s="51"/>
      <c r="Q34" s="51"/>
      <c r="R34" s="52"/>
    </row>
    <row r="35" spans="2:18" ht="22" customHeight="1">
      <c r="B35" s="50"/>
      <c r="C35" s="51"/>
      <c r="D35" s="51"/>
      <c r="E35" s="51"/>
      <c r="F35" s="51"/>
      <c r="G35" s="63">
        <f t="shared" si="5"/>
        <v>0</v>
      </c>
      <c r="H35" s="57">
        <f t="shared" si="6"/>
        <v>0</v>
      </c>
      <c r="I35" s="63">
        <f t="shared" si="7"/>
        <v>0</v>
      </c>
      <c r="J35" s="81">
        <f t="shared" si="4"/>
        <v>0</v>
      </c>
      <c r="K35" s="51"/>
      <c r="L35" s="49"/>
      <c r="M35" s="74">
        <f t="shared" si="3"/>
        <v>0</v>
      </c>
      <c r="N35" s="74"/>
      <c r="O35" s="51"/>
      <c r="P35" s="51"/>
      <c r="Q35" s="51"/>
      <c r="R35" s="52"/>
    </row>
    <row r="36" spans="2:18" ht="22" customHeight="1">
      <c r="B36" s="50"/>
      <c r="C36" s="51"/>
      <c r="D36" s="51"/>
      <c r="E36" s="51"/>
      <c r="F36" s="51"/>
      <c r="G36" s="63">
        <f t="shared" si="5"/>
        <v>0</v>
      </c>
      <c r="H36" s="57">
        <f t="shared" si="6"/>
        <v>0</v>
      </c>
      <c r="I36" s="63">
        <f t="shared" si="7"/>
        <v>0</v>
      </c>
      <c r="J36" s="81">
        <f t="shared" si="4"/>
        <v>0</v>
      </c>
      <c r="K36" s="51"/>
      <c r="L36" s="49"/>
      <c r="M36" s="74">
        <f t="shared" si="3"/>
        <v>0</v>
      </c>
      <c r="N36" s="74"/>
      <c r="O36" s="51"/>
      <c r="P36" s="51"/>
      <c r="Q36" s="51"/>
      <c r="R36" s="52"/>
    </row>
    <row r="37" spans="2:18" ht="22" customHeight="1">
      <c r="B37" s="50"/>
      <c r="C37" s="51"/>
      <c r="D37" s="51"/>
      <c r="E37" s="51"/>
      <c r="F37" s="51"/>
      <c r="G37" s="63">
        <f t="shared" si="5"/>
        <v>0</v>
      </c>
      <c r="H37" s="57">
        <f t="shared" si="6"/>
        <v>0</v>
      </c>
      <c r="I37" s="63">
        <f t="shared" si="7"/>
        <v>0</v>
      </c>
      <c r="J37" s="81">
        <f t="shared" si="4"/>
        <v>0</v>
      </c>
      <c r="K37" s="51"/>
      <c r="L37" s="49"/>
      <c r="M37" s="74">
        <f t="shared" si="3"/>
        <v>0</v>
      </c>
      <c r="N37" s="74"/>
      <c r="O37" s="51"/>
      <c r="P37" s="51"/>
      <c r="Q37" s="51"/>
      <c r="R37" s="52"/>
    </row>
    <row r="38" spans="2:18" ht="22" customHeight="1">
      <c r="B38" s="50" t="s">
        <v>186</v>
      </c>
      <c r="C38" s="51"/>
      <c r="D38" s="51" t="s">
        <v>187</v>
      </c>
      <c r="E38" s="51" t="s">
        <v>212</v>
      </c>
      <c r="F38" s="69">
        <v>11</v>
      </c>
      <c r="G38" s="63">
        <f t="shared" si="5"/>
        <v>67.484999999999999</v>
      </c>
      <c r="H38" s="57">
        <f t="shared" si="6"/>
        <v>12.045</v>
      </c>
      <c r="I38" s="63">
        <f t="shared" si="7"/>
        <v>73.896074999999996</v>
      </c>
      <c r="J38" s="81">
        <f t="shared" si="4"/>
        <v>84.980486249999984</v>
      </c>
      <c r="K38" s="51">
        <v>100</v>
      </c>
      <c r="L38" s="49"/>
      <c r="M38" s="74">
        <f t="shared" si="3"/>
        <v>26.103925000000004</v>
      </c>
      <c r="N38" s="74"/>
      <c r="O38" s="51"/>
      <c r="P38" s="51"/>
      <c r="Q38" s="51" t="s">
        <v>210</v>
      </c>
      <c r="R38" s="52"/>
    </row>
    <row r="39" spans="2:18" ht="22" customHeight="1">
      <c r="B39" s="50" t="s">
        <v>186</v>
      </c>
      <c r="C39" s="51"/>
      <c r="D39" s="51" t="s">
        <v>188</v>
      </c>
      <c r="E39" s="51" t="s">
        <v>212</v>
      </c>
      <c r="F39" s="69">
        <v>10</v>
      </c>
      <c r="G39" s="63">
        <f t="shared" si="5"/>
        <v>61.349999999999994</v>
      </c>
      <c r="H39" s="57">
        <f t="shared" si="6"/>
        <v>10.95</v>
      </c>
      <c r="I39" s="63">
        <f t="shared" si="7"/>
        <v>67.178249999999991</v>
      </c>
      <c r="J39" s="81">
        <f t="shared" si="4"/>
        <v>77.254987499999984</v>
      </c>
      <c r="K39" s="51">
        <v>95</v>
      </c>
      <c r="L39" s="49"/>
      <c r="M39" s="74">
        <f t="shared" si="3"/>
        <v>27.821750000000009</v>
      </c>
      <c r="N39" s="74"/>
      <c r="O39" s="51"/>
      <c r="P39" s="51"/>
      <c r="Q39" s="51" t="s">
        <v>211</v>
      </c>
      <c r="R39" s="52"/>
    </row>
    <row r="40" spans="2:18" ht="22" customHeight="1">
      <c r="B40" s="50" t="s">
        <v>186</v>
      </c>
      <c r="C40" s="51"/>
      <c r="D40" s="51" t="s">
        <v>189</v>
      </c>
      <c r="E40" s="51" t="s">
        <v>212</v>
      </c>
      <c r="F40" s="69">
        <v>10</v>
      </c>
      <c r="G40" s="63">
        <f t="shared" si="5"/>
        <v>61.349999999999994</v>
      </c>
      <c r="H40" s="57">
        <f t="shared" si="6"/>
        <v>10.95</v>
      </c>
      <c r="I40" s="63">
        <f t="shared" si="7"/>
        <v>67.178249999999991</v>
      </c>
      <c r="J40" s="81">
        <f t="shared" si="4"/>
        <v>77.254987499999984</v>
      </c>
      <c r="K40" s="51">
        <v>95</v>
      </c>
      <c r="L40" s="49"/>
      <c r="M40" s="74">
        <f t="shared" si="3"/>
        <v>27.821750000000009</v>
      </c>
      <c r="N40" s="74"/>
      <c r="O40" s="51"/>
      <c r="P40" s="51"/>
      <c r="Q40" s="51" t="s">
        <v>210</v>
      </c>
      <c r="R40" s="52"/>
    </row>
    <row r="41" spans="2:18" ht="22" customHeight="1">
      <c r="B41" s="50"/>
      <c r="C41" s="51"/>
      <c r="D41" s="51"/>
      <c r="E41" s="51"/>
      <c r="F41" s="51"/>
      <c r="G41" s="63">
        <f t="shared" si="5"/>
        <v>0</v>
      </c>
      <c r="H41" s="57">
        <f t="shared" si="6"/>
        <v>0</v>
      </c>
      <c r="I41" s="63">
        <f t="shared" si="7"/>
        <v>0</v>
      </c>
      <c r="J41" s="81">
        <f t="shared" si="4"/>
        <v>0</v>
      </c>
      <c r="K41" s="51"/>
      <c r="L41" s="52"/>
      <c r="M41" s="52"/>
      <c r="N41" s="52"/>
      <c r="O41" s="51"/>
      <c r="P41" s="51"/>
      <c r="Q41" s="51"/>
      <c r="R41" s="52"/>
    </row>
    <row r="42" spans="2:18" ht="22" customHeight="1">
      <c r="B42" s="50"/>
      <c r="C42" s="51"/>
      <c r="D42" s="51"/>
      <c r="E42" s="51"/>
      <c r="F42" s="51"/>
      <c r="G42" s="63">
        <f t="shared" si="5"/>
        <v>0</v>
      </c>
      <c r="H42" s="57">
        <f t="shared" si="6"/>
        <v>0</v>
      </c>
      <c r="I42" s="63">
        <f t="shared" si="7"/>
        <v>0</v>
      </c>
      <c r="J42" s="81">
        <f t="shared" si="4"/>
        <v>0</v>
      </c>
      <c r="K42" s="51"/>
      <c r="L42" s="52"/>
      <c r="M42" s="52"/>
      <c r="N42" s="52"/>
      <c r="O42" s="51"/>
      <c r="P42" s="51"/>
      <c r="Q42" s="51"/>
      <c r="R42" s="52"/>
    </row>
    <row r="43" spans="2:18" ht="22" customHeight="1">
      <c r="B43" s="50"/>
      <c r="C43" s="51"/>
      <c r="D43" s="51"/>
      <c r="E43" s="51"/>
      <c r="F43" s="51"/>
      <c r="G43" s="63">
        <f t="shared" si="5"/>
        <v>0</v>
      </c>
      <c r="H43" s="57">
        <f t="shared" si="6"/>
        <v>0</v>
      </c>
      <c r="I43" s="63">
        <f t="shared" si="7"/>
        <v>0</v>
      </c>
      <c r="J43" s="81">
        <f t="shared" si="4"/>
        <v>0</v>
      </c>
      <c r="K43" s="51"/>
      <c r="L43" s="52"/>
      <c r="M43" s="52"/>
      <c r="N43" s="52"/>
      <c r="O43" s="51"/>
      <c r="P43" s="51"/>
      <c r="Q43" s="51"/>
      <c r="R43" s="52"/>
    </row>
    <row r="44" spans="2:18" ht="22" customHeight="1">
      <c r="B44" s="50"/>
      <c r="C44" s="51"/>
      <c r="D44" s="51"/>
      <c r="E44" s="51"/>
      <c r="F44" s="51"/>
      <c r="G44" s="63">
        <f t="shared" si="5"/>
        <v>0</v>
      </c>
      <c r="H44" s="57">
        <f t="shared" si="6"/>
        <v>0</v>
      </c>
      <c r="I44" s="63">
        <f t="shared" si="7"/>
        <v>0</v>
      </c>
      <c r="J44" s="81">
        <f t="shared" si="4"/>
        <v>0</v>
      </c>
      <c r="K44" s="51"/>
      <c r="L44" s="52"/>
      <c r="M44" s="52"/>
      <c r="N44" s="52"/>
      <c r="O44" s="51"/>
      <c r="P44" s="51"/>
      <c r="Q44" s="51"/>
      <c r="R44" s="52"/>
    </row>
    <row r="45" spans="2:18" ht="22" customHeight="1">
      <c r="B45" s="53"/>
      <c r="C45" s="54"/>
      <c r="D45" s="54"/>
      <c r="E45" s="54"/>
      <c r="F45" s="54"/>
      <c r="G45" s="63">
        <f t="shared" si="5"/>
        <v>0</v>
      </c>
      <c r="H45" s="57">
        <f t="shared" si="6"/>
        <v>0</v>
      </c>
      <c r="I45" s="63">
        <f t="shared" si="7"/>
        <v>0</v>
      </c>
      <c r="J45" s="81">
        <f t="shared" si="4"/>
        <v>0</v>
      </c>
      <c r="K45" s="54"/>
      <c r="L45" s="55"/>
      <c r="M45" s="55"/>
      <c r="N45" s="55"/>
      <c r="O45" s="54"/>
      <c r="P45" s="54"/>
      <c r="Q45" s="54"/>
      <c r="R45" s="55"/>
    </row>
  </sheetData>
  <mergeCells count="2">
    <mergeCell ref="F1:G1"/>
    <mergeCell ref="H1:I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6"/>
  <sheetViews>
    <sheetView workbookViewId="0">
      <pane ySplit="2" topLeftCell="A3" activePane="bottomLeft" state="frozen"/>
      <selection activeCell="D1" sqref="D1"/>
      <selection pane="bottomLeft" sqref="A1:XFD1048576"/>
    </sheetView>
  </sheetViews>
  <sheetFormatPr baseColWidth="10" defaultColWidth="11" defaultRowHeight="22" customHeight="1" x14ac:dyDescent="0"/>
  <cols>
    <col min="4" max="4" width="29.1640625" customWidth="1"/>
    <col min="7" max="7" width="11.1640625" customWidth="1"/>
    <col min="8" max="8" width="12.1640625" customWidth="1"/>
    <col min="9" max="9" width="13.83203125" customWidth="1"/>
    <col min="10" max="10" width="12.6640625" customWidth="1"/>
    <col min="11" max="11" width="11" style="97"/>
    <col min="12" max="12" width="11" style="112"/>
    <col min="16" max="16" width="11" style="108"/>
  </cols>
  <sheetData>
    <row r="1" spans="2:16" ht="65" customHeight="1">
      <c r="B1" s="3" t="s">
        <v>1</v>
      </c>
      <c r="C1" s="3" t="s">
        <v>124</v>
      </c>
      <c r="D1" s="3" t="s">
        <v>2</v>
      </c>
      <c r="E1" s="3" t="s">
        <v>9</v>
      </c>
      <c r="F1" s="132" t="s">
        <v>251</v>
      </c>
      <c r="G1" s="132"/>
      <c r="H1" s="132" t="s">
        <v>253</v>
      </c>
      <c r="I1" s="132"/>
      <c r="J1" s="80" t="s">
        <v>258</v>
      </c>
      <c r="K1" s="93" t="s">
        <v>4</v>
      </c>
      <c r="L1" s="109" t="s">
        <v>244</v>
      </c>
      <c r="M1" s="3" t="s">
        <v>268</v>
      </c>
      <c r="N1" s="3" t="s">
        <v>273</v>
      </c>
      <c r="O1" s="3" t="s">
        <v>274</v>
      </c>
      <c r="P1" s="104" t="s">
        <v>276</v>
      </c>
    </row>
    <row r="2" spans="2:16" ht="65" customHeight="1">
      <c r="B2" s="3"/>
      <c r="C2" s="3"/>
      <c r="D2" s="3"/>
      <c r="E2" s="3"/>
      <c r="F2" s="76" t="s">
        <v>247</v>
      </c>
      <c r="G2" s="76" t="s">
        <v>249</v>
      </c>
      <c r="H2" s="76" t="s">
        <v>247</v>
      </c>
      <c r="I2" s="76" t="s">
        <v>249</v>
      </c>
      <c r="J2" s="80" t="s">
        <v>257</v>
      </c>
      <c r="K2" s="93"/>
      <c r="L2" s="109"/>
      <c r="M2" s="3"/>
      <c r="N2" s="3"/>
      <c r="O2" s="3" t="s">
        <v>275</v>
      </c>
      <c r="P2" s="104"/>
    </row>
    <row r="3" spans="2:16" ht="22" customHeight="1">
      <c r="B3" s="39" t="s">
        <v>237</v>
      </c>
      <c r="C3" s="40">
        <v>5101</v>
      </c>
      <c r="D3" s="40" t="s">
        <v>294</v>
      </c>
      <c r="E3" s="40" t="s">
        <v>238</v>
      </c>
      <c r="F3" s="40">
        <v>18</v>
      </c>
      <c r="G3" s="66">
        <f t="shared" ref="G3:G17" si="0">F3*6.135</f>
        <v>110.42999999999999</v>
      </c>
      <c r="H3" s="60">
        <f t="shared" ref="H3:H17" si="1">F3*(1+0.095)</f>
        <v>19.71</v>
      </c>
      <c r="I3" s="66">
        <f t="shared" ref="I3:I17" si="2">H3*6.135</f>
        <v>120.92085</v>
      </c>
      <c r="J3" s="81">
        <f>I3*1.15+8</f>
        <v>147.0589775</v>
      </c>
      <c r="K3" s="101">
        <v>139</v>
      </c>
      <c r="L3" s="110">
        <f t="shared" ref="L3:L17" si="3">K3-I3</f>
        <v>18.079149999999998</v>
      </c>
      <c r="M3" s="140" t="s">
        <v>162</v>
      </c>
      <c r="N3" s="98">
        <v>11</v>
      </c>
      <c r="O3" s="99">
        <f>N3*6.125*1.2+8</f>
        <v>88.85</v>
      </c>
      <c r="P3" s="105">
        <v>88</v>
      </c>
    </row>
    <row r="4" spans="2:16" ht="22" customHeight="1">
      <c r="B4" s="39" t="s">
        <v>237</v>
      </c>
      <c r="C4" s="42">
        <v>5102</v>
      </c>
      <c r="D4" s="42" t="s">
        <v>271</v>
      </c>
      <c r="E4" s="42" t="s">
        <v>239</v>
      </c>
      <c r="F4" s="42">
        <v>20</v>
      </c>
      <c r="G4" s="62">
        <f t="shared" si="0"/>
        <v>122.69999999999999</v>
      </c>
      <c r="H4" s="56">
        <f t="shared" si="1"/>
        <v>21.9</v>
      </c>
      <c r="I4" s="62">
        <f t="shared" si="2"/>
        <v>134.35649999999998</v>
      </c>
      <c r="J4" s="81">
        <f t="shared" ref="J4:J17" si="4">I4*1.15+8</f>
        <v>162.50997499999997</v>
      </c>
      <c r="K4" s="102">
        <v>155</v>
      </c>
      <c r="L4" s="110">
        <f t="shared" si="3"/>
        <v>20.643500000000017</v>
      </c>
      <c r="M4" s="140"/>
      <c r="N4" s="42"/>
      <c r="O4" s="99">
        <f t="shared" ref="O4:O17" si="5">N4*6.125*1.2+8</f>
        <v>8</v>
      </c>
      <c r="P4" s="106"/>
    </row>
    <row r="5" spans="2:16" ht="22" customHeight="1">
      <c r="B5" s="39" t="s">
        <v>237</v>
      </c>
      <c r="C5" s="40">
        <v>5103</v>
      </c>
      <c r="D5" s="42" t="s">
        <v>279</v>
      </c>
      <c r="E5" s="42" t="s">
        <v>280</v>
      </c>
      <c r="F5" s="42">
        <v>8</v>
      </c>
      <c r="G5" s="62">
        <f t="shared" si="0"/>
        <v>49.08</v>
      </c>
      <c r="H5" s="56">
        <f t="shared" si="1"/>
        <v>8.76</v>
      </c>
      <c r="I5" s="62">
        <f t="shared" si="2"/>
        <v>53.742599999999996</v>
      </c>
      <c r="J5" s="81">
        <f t="shared" si="4"/>
        <v>69.803989999999999</v>
      </c>
      <c r="K5" s="102">
        <v>65</v>
      </c>
      <c r="L5" s="110">
        <f t="shared" si="3"/>
        <v>11.257400000000004</v>
      </c>
      <c r="M5" s="140"/>
      <c r="N5" s="42"/>
      <c r="O5" s="99">
        <f t="shared" si="5"/>
        <v>8</v>
      </c>
      <c r="P5" s="106"/>
    </row>
    <row r="6" spans="2:16" ht="22" customHeight="1">
      <c r="B6" s="39" t="s">
        <v>237</v>
      </c>
      <c r="C6" s="42">
        <v>5104</v>
      </c>
      <c r="D6" s="42" t="s">
        <v>293</v>
      </c>
      <c r="E6" s="42" t="s">
        <v>292</v>
      </c>
      <c r="F6" s="42">
        <v>17</v>
      </c>
      <c r="G6" s="62">
        <f t="shared" si="0"/>
        <v>104.295</v>
      </c>
      <c r="H6" s="56">
        <f t="shared" si="1"/>
        <v>18.614999999999998</v>
      </c>
      <c r="I6" s="62">
        <f t="shared" si="2"/>
        <v>114.20302499999998</v>
      </c>
      <c r="J6" s="81">
        <f t="shared" si="4"/>
        <v>139.33347874999998</v>
      </c>
      <c r="K6" s="102">
        <v>135</v>
      </c>
      <c r="L6" s="110">
        <f t="shared" si="3"/>
        <v>20.796975000000018</v>
      </c>
      <c r="M6" s="140"/>
      <c r="N6" s="42"/>
      <c r="O6" s="99">
        <f t="shared" si="5"/>
        <v>8</v>
      </c>
      <c r="P6" s="106"/>
    </row>
    <row r="7" spans="2:16" ht="22" customHeight="1">
      <c r="B7" s="39" t="s">
        <v>237</v>
      </c>
      <c r="C7" s="40">
        <v>5105</v>
      </c>
      <c r="D7" s="42" t="s">
        <v>277</v>
      </c>
      <c r="E7" s="42" t="s">
        <v>278</v>
      </c>
      <c r="F7" s="42">
        <v>13</v>
      </c>
      <c r="G7" s="62">
        <f t="shared" si="0"/>
        <v>79.754999999999995</v>
      </c>
      <c r="H7" s="56">
        <f t="shared" si="1"/>
        <v>14.234999999999999</v>
      </c>
      <c r="I7" s="62">
        <f t="shared" si="2"/>
        <v>87.331724999999992</v>
      </c>
      <c r="J7" s="81">
        <f t="shared" si="4"/>
        <v>108.43148374999998</v>
      </c>
      <c r="K7" s="102">
        <v>99</v>
      </c>
      <c r="L7" s="110">
        <f t="shared" si="3"/>
        <v>11.668275000000008</v>
      </c>
      <c r="M7" s="140"/>
      <c r="N7" s="100">
        <v>11</v>
      </c>
      <c r="O7" s="99">
        <f t="shared" si="5"/>
        <v>88.85</v>
      </c>
      <c r="P7" s="106">
        <v>88</v>
      </c>
    </row>
    <row r="8" spans="2:16" ht="22" customHeight="1">
      <c r="B8" s="39" t="s">
        <v>237</v>
      </c>
      <c r="C8" s="42">
        <v>5106</v>
      </c>
      <c r="D8" s="42" t="s">
        <v>291</v>
      </c>
      <c r="E8" s="42" t="s">
        <v>278</v>
      </c>
      <c r="F8" s="42">
        <v>8</v>
      </c>
      <c r="G8" s="62">
        <f t="shared" si="0"/>
        <v>49.08</v>
      </c>
      <c r="H8" s="56">
        <f t="shared" si="1"/>
        <v>8.76</v>
      </c>
      <c r="I8" s="62">
        <f t="shared" si="2"/>
        <v>53.742599999999996</v>
      </c>
      <c r="J8" s="81">
        <f t="shared" si="4"/>
        <v>69.803989999999999</v>
      </c>
      <c r="K8" s="102">
        <v>69</v>
      </c>
      <c r="L8" s="110">
        <f t="shared" si="3"/>
        <v>15.257400000000004</v>
      </c>
      <c r="M8" s="140"/>
      <c r="N8" s="42"/>
      <c r="O8" s="99">
        <f t="shared" si="5"/>
        <v>8</v>
      </c>
      <c r="P8" s="106"/>
    </row>
    <row r="9" spans="2:16" ht="22" customHeight="1">
      <c r="B9" s="39" t="s">
        <v>237</v>
      </c>
      <c r="C9" s="40">
        <v>5107</v>
      </c>
      <c r="D9" s="42" t="s">
        <v>281</v>
      </c>
      <c r="E9" s="42" t="s">
        <v>278</v>
      </c>
      <c r="F9" s="42">
        <v>15</v>
      </c>
      <c r="G9" s="62">
        <f t="shared" si="0"/>
        <v>92.024999999999991</v>
      </c>
      <c r="H9" s="56">
        <f t="shared" si="1"/>
        <v>16.425000000000001</v>
      </c>
      <c r="I9" s="62">
        <f t="shared" si="2"/>
        <v>100.767375</v>
      </c>
      <c r="J9" s="81">
        <f t="shared" si="4"/>
        <v>123.88248125</v>
      </c>
      <c r="K9" s="102">
        <v>119</v>
      </c>
      <c r="L9" s="110">
        <f t="shared" si="3"/>
        <v>18.232624999999999</v>
      </c>
      <c r="M9" s="140"/>
      <c r="N9" s="100">
        <v>11</v>
      </c>
      <c r="O9" s="99">
        <f t="shared" si="5"/>
        <v>88.85</v>
      </c>
      <c r="P9" s="106">
        <v>88</v>
      </c>
    </row>
    <row r="10" spans="2:16" ht="22" customHeight="1">
      <c r="B10" s="39" t="s">
        <v>237</v>
      </c>
      <c r="C10" s="42">
        <v>5108</v>
      </c>
      <c r="D10" s="42" t="s">
        <v>282</v>
      </c>
      <c r="E10" s="42" t="s">
        <v>283</v>
      </c>
      <c r="F10" s="42">
        <v>15</v>
      </c>
      <c r="G10" s="62">
        <f t="shared" si="0"/>
        <v>92.024999999999991</v>
      </c>
      <c r="H10" s="56">
        <f t="shared" si="1"/>
        <v>16.425000000000001</v>
      </c>
      <c r="I10" s="62">
        <f t="shared" si="2"/>
        <v>100.767375</v>
      </c>
      <c r="J10" s="81">
        <f t="shared" si="4"/>
        <v>123.88248125</v>
      </c>
      <c r="K10" s="102">
        <v>119</v>
      </c>
      <c r="L10" s="110">
        <f t="shared" si="3"/>
        <v>18.232624999999999</v>
      </c>
      <c r="M10" s="140"/>
      <c r="N10" s="100">
        <v>11</v>
      </c>
      <c r="O10" s="99">
        <f t="shared" si="5"/>
        <v>88.85</v>
      </c>
      <c r="P10" s="106">
        <v>88</v>
      </c>
    </row>
    <row r="11" spans="2:16" ht="22" customHeight="1">
      <c r="B11" s="39" t="s">
        <v>237</v>
      </c>
      <c r="C11" s="40">
        <v>5109</v>
      </c>
      <c r="D11" s="42" t="s">
        <v>284</v>
      </c>
      <c r="E11" s="42" t="s">
        <v>285</v>
      </c>
      <c r="F11" s="42">
        <v>27</v>
      </c>
      <c r="G11" s="62">
        <f t="shared" si="0"/>
        <v>165.64499999999998</v>
      </c>
      <c r="H11" s="56">
        <f t="shared" si="1"/>
        <v>29.564999999999998</v>
      </c>
      <c r="I11" s="62">
        <f t="shared" si="2"/>
        <v>181.38127499999999</v>
      </c>
      <c r="J11" s="81">
        <f t="shared" si="4"/>
        <v>216.58846624999998</v>
      </c>
      <c r="K11" s="102">
        <v>209</v>
      </c>
      <c r="L11" s="110">
        <f t="shared" si="3"/>
        <v>27.618725000000012</v>
      </c>
      <c r="M11" s="140"/>
      <c r="N11" s="42"/>
      <c r="O11" s="99">
        <f t="shared" si="5"/>
        <v>8</v>
      </c>
      <c r="P11" s="106"/>
    </row>
    <row r="12" spans="2:16" ht="22" customHeight="1">
      <c r="B12" s="39" t="s">
        <v>237</v>
      </c>
      <c r="C12" s="42">
        <v>5110</v>
      </c>
      <c r="D12" s="42" t="s">
        <v>270</v>
      </c>
      <c r="E12" s="42" t="s">
        <v>283</v>
      </c>
      <c r="F12" s="42">
        <v>27</v>
      </c>
      <c r="G12" s="62">
        <f t="shared" si="0"/>
        <v>165.64499999999998</v>
      </c>
      <c r="H12" s="56">
        <f t="shared" si="1"/>
        <v>29.564999999999998</v>
      </c>
      <c r="I12" s="62">
        <f t="shared" si="2"/>
        <v>181.38127499999999</v>
      </c>
      <c r="J12" s="81">
        <f t="shared" si="4"/>
        <v>216.58846624999998</v>
      </c>
      <c r="K12" s="102">
        <v>209</v>
      </c>
      <c r="L12" s="110">
        <f t="shared" si="3"/>
        <v>27.618725000000012</v>
      </c>
      <c r="M12" s="140"/>
      <c r="N12" s="42"/>
      <c r="O12" s="99">
        <f t="shared" si="5"/>
        <v>8</v>
      </c>
      <c r="P12" s="106"/>
    </row>
    <row r="13" spans="2:16" ht="22" customHeight="1">
      <c r="B13" s="39" t="s">
        <v>237</v>
      </c>
      <c r="C13" s="40">
        <v>5111</v>
      </c>
      <c r="D13" s="42" t="s">
        <v>272</v>
      </c>
      <c r="E13" s="42" t="s">
        <v>287</v>
      </c>
      <c r="F13" s="42">
        <v>7.5</v>
      </c>
      <c r="G13" s="62">
        <f t="shared" si="0"/>
        <v>46.012499999999996</v>
      </c>
      <c r="H13" s="56">
        <f t="shared" si="1"/>
        <v>8.2125000000000004</v>
      </c>
      <c r="I13" s="62">
        <f t="shared" si="2"/>
        <v>50.383687500000001</v>
      </c>
      <c r="J13" s="81">
        <f t="shared" si="4"/>
        <v>65.941240625000006</v>
      </c>
      <c r="K13" s="102">
        <v>69</v>
      </c>
      <c r="L13" s="110">
        <f t="shared" si="3"/>
        <v>18.616312499999999</v>
      </c>
      <c r="M13" s="140"/>
      <c r="N13" s="42"/>
      <c r="O13" s="99">
        <f t="shared" si="5"/>
        <v>8</v>
      </c>
      <c r="P13" s="106"/>
    </row>
    <row r="14" spans="2:16" ht="22" customHeight="1">
      <c r="B14" s="39" t="s">
        <v>237</v>
      </c>
      <c r="C14" s="42">
        <v>5112</v>
      </c>
      <c r="D14" s="42" t="s">
        <v>286</v>
      </c>
      <c r="E14" s="42" t="s">
        <v>278</v>
      </c>
      <c r="F14" s="42">
        <v>22</v>
      </c>
      <c r="G14" s="62">
        <f t="shared" si="0"/>
        <v>134.97</v>
      </c>
      <c r="H14" s="56">
        <f t="shared" si="1"/>
        <v>24.09</v>
      </c>
      <c r="I14" s="62">
        <f t="shared" si="2"/>
        <v>147.79214999999999</v>
      </c>
      <c r="J14" s="81">
        <f t="shared" si="4"/>
        <v>177.96097249999997</v>
      </c>
      <c r="K14" s="102">
        <v>169</v>
      </c>
      <c r="L14" s="110">
        <f t="shared" si="3"/>
        <v>21.207850000000008</v>
      </c>
      <c r="M14" s="140"/>
      <c r="N14" s="42"/>
      <c r="O14" s="99">
        <f t="shared" si="5"/>
        <v>8</v>
      </c>
      <c r="P14" s="106"/>
    </row>
    <row r="15" spans="2:16" ht="22" customHeight="1">
      <c r="B15" s="39" t="s">
        <v>237</v>
      </c>
      <c r="C15" s="40">
        <v>5113</v>
      </c>
      <c r="D15" s="45" t="s">
        <v>288</v>
      </c>
      <c r="E15" s="45" t="s">
        <v>280</v>
      </c>
      <c r="F15" s="45">
        <v>15</v>
      </c>
      <c r="G15" s="62">
        <f t="shared" si="0"/>
        <v>92.024999999999991</v>
      </c>
      <c r="H15" s="56">
        <f t="shared" si="1"/>
        <v>16.425000000000001</v>
      </c>
      <c r="I15" s="62">
        <f t="shared" si="2"/>
        <v>100.767375</v>
      </c>
      <c r="J15" s="81">
        <f t="shared" si="4"/>
        <v>123.88248125</v>
      </c>
      <c r="K15" s="103">
        <v>119</v>
      </c>
      <c r="L15" s="110">
        <f t="shared" si="3"/>
        <v>18.232624999999999</v>
      </c>
      <c r="M15" s="140"/>
      <c r="N15" s="45"/>
      <c r="O15" s="99">
        <f t="shared" si="5"/>
        <v>8</v>
      </c>
      <c r="P15" s="107"/>
    </row>
    <row r="16" spans="2:16" ht="22" customHeight="1">
      <c r="B16" s="39" t="s">
        <v>237</v>
      </c>
      <c r="C16" s="42">
        <v>5114</v>
      </c>
      <c r="D16" s="45" t="s">
        <v>289</v>
      </c>
      <c r="E16" s="45" t="s">
        <v>278</v>
      </c>
      <c r="F16" s="45">
        <v>15</v>
      </c>
      <c r="G16" s="62">
        <f t="shared" si="0"/>
        <v>92.024999999999991</v>
      </c>
      <c r="H16" s="56">
        <f t="shared" si="1"/>
        <v>16.425000000000001</v>
      </c>
      <c r="I16" s="62">
        <f t="shared" si="2"/>
        <v>100.767375</v>
      </c>
      <c r="J16" s="81">
        <f t="shared" si="4"/>
        <v>123.88248125</v>
      </c>
      <c r="K16" s="103">
        <v>119</v>
      </c>
      <c r="L16" s="111">
        <f t="shared" si="3"/>
        <v>18.232624999999999</v>
      </c>
      <c r="M16" s="140"/>
      <c r="N16" s="45"/>
      <c r="O16" s="99">
        <f t="shared" si="5"/>
        <v>8</v>
      </c>
      <c r="P16" s="107"/>
    </row>
    <row r="17" spans="2:16" ht="22" customHeight="1">
      <c r="B17" s="39" t="s">
        <v>237</v>
      </c>
      <c r="C17" s="40">
        <v>5115</v>
      </c>
      <c r="D17" s="45" t="s">
        <v>290</v>
      </c>
      <c r="E17" s="45" t="s">
        <v>278</v>
      </c>
      <c r="F17" s="45">
        <v>16</v>
      </c>
      <c r="G17" s="62">
        <f t="shared" si="0"/>
        <v>98.16</v>
      </c>
      <c r="H17" s="56">
        <f t="shared" si="1"/>
        <v>17.52</v>
      </c>
      <c r="I17" s="62">
        <f t="shared" si="2"/>
        <v>107.48519999999999</v>
      </c>
      <c r="J17" s="81">
        <f t="shared" si="4"/>
        <v>131.60798</v>
      </c>
      <c r="K17" s="103">
        <v>125</v>
      </c>
      <c r="L17" s="111">
        <f t="shared" si="3"/>
        <v>17.514800000000008</v>
      </c>
      <c r="M17" s="140"/>
      <c r="N17" s="45"/>
      <c r="O17" s="99">
        <f t="shared" si="5"/>
        <v>8</v>
      </c>
      <c r="P17" s="107"/>
    </row>
    <row r="18" spans="2:16" ht="22" customHeight="1">
      <c r="J18" s="81">
        <f t="shared" ref="J18:J46" si="6">I18*1.15</f>
        <v>0</v>
      </c>
    </row>
    <row r="19" spans="2:16" ht="22" customHeight="1">
      <c r="J19" s="81">
        <f t="shared" si="6"/>
        <v>0</v>
      </c>
    </row>
    <row r="20" spans="2:16" ht="22" customHeight="1">
      <c r="J20" s="81">
        <f t="shared" si="6"/>
        <v>0</v>
      </c>
    </row>
    <row r="21" spans="2:16" ht="22" customHeight="1">
      <c r="J21" s="81">
        <f t="shared" si="6"/>
        <v>0</v>
      </c>
    </row>
    <row r="22" spans="2:16" ht="22" customHeight="1">
      <c r="J22" s="81">
        <f t="shared" si="6"/>
        <v>0</v>
      </c>
    </row>
    <row r="23" spans="2:16" ht="22" customHeight="1">
      <c r="J23" s="81">
        <f t="shared" si="6"/>
        <v>0</v>
      </c>
    </row>
    <row r="24" spans="2:16" ht="22" customHeight="1">
      <c r="J24" s="81">
        <f t="shared" si="6"/>
        <v>0</v>
      </c>
    </row>
    <row r="25" spans="2:16" ht="22" customHeight="1">
      <c r="J25" s="81">
        <f t="shared" si="6"/>
        <v>0</v>
      </c>
    </row>
    <row r="26" spans="2:16" ht="22" customHeight="1">
      <c r="J26" s="81">
        <f t="shared" si="6"/>
        <v>0</v>
      </c>
    </row>
    <row r="27" spans="2:16" ht="22" customHeight="1">
      <c r="J27" s="81">
        <f t="shared" si="6"/>
        <v>0</v>
      </c>
    </row>
    <row r="28" spans="2:16" ht="22" customHeight="1">
      <c r="J28" s="81">
        <f t="shared" si="6"/>
        <v>0</v>
      </c>
    </row>
    <row r="29" spans="2:16" ht="22" customHeight="1">
      <c r="J29" s="81">
        <f t="shared" si="6"/>
        <v>0</v>
      </c>
    </row>
    <row r="30" spans="2:16" ht="22" customHeight="1">
      <c r="J30" s="81">
        <f t="shared" si="6"/>
        <v>0</v>
      </c>
    </row>
    <row r="31" spans="2:16" ht="22" customHeight="1">
      <c r="J31" s="81">
        <f t="shared" si="6"/>
        <v>0</v>
      </c>
    </row>
    <row r="32" spans="2:16" ht="22" customHeight="1">
      <c r="J32" s="81">
        <f t="shared" si="6"/>
        <v>0</v>
      </c>
    </row>
    <row r="33" spans="10:10" customFormat="1" ht="22" customHeight="1">
      <c r="J33" s="81">
        <f t="shared" si="6"/>
        <v>0</v>
      </c>
    </row>
    <row r="34" spans="10:10" customFormat="1" ht="22" customHeight="1">
      <c r="J34" s="81">
        <f t="shared" si="6"/>
        <v>0</v>
      </c>
    </row>
    <row r="35" spans="10:10" customFormat="1" ht="22" customHeight="1">
      <c r="J35" s="81">
        <f t="shared" si="6"/>
        <v>0</v>
      </c>
    </row>
    <row r="36" spans="10:10" customFormat="1" ht="22" customHeight="1">
      <c r="J36" s="81">
        <f t="shared" si="6"/>
        <v>0</v>
      </c>
    </row>
    <row r="37" spans="10:10" customFormat="1" ht="22" customHeight="1">
      <c r="J37" s="81">
        <f t="shared" si="6"/>
        <v>0</v>
      </c>
    </row>
    <row r="38" spans="10:10" customFormat="1" ht="22" customHeight="1">
      <c r="J38" s="81">
        <f t="shared" si="6"/>
        <v>0</v>
      </c>
    </row>
    <row r="39" spans="10:10" customFormat="1" ht="22" customHeight="1">
      <c r="J39" s="81">
        <f t="shared" si="6"/>
        <v>0</v>
      </c>
    </row>
    <row r="40" spans="10:10" customFormat="1" ht="22" customHeight="1">
      <c r="J40" s="81">
        <f t="shared" si="6"/>
        <v>0</v>
      </c>
    </row>
    <row r="41" spans="10:10" customFormat="1" ht="22" customHeight="1">
      <c r="J41" s="81">
        <f t="shared" si="6"/>
        <v>0</v>
      </c>
    </row>
    <row r="42" spans="10:10" customFormat="1" ht="22" customHeight="1">
      <c r="J42" s="81">
        <f t="shared" si="6"/>
        <v>0</v>
      </c>
    </row>
    <row r="43" spans="10:10" customFormat="1" ht="22" customHeight="1">
      <c r="J43" s="81">
        <f t="shared" si="6"/>
        <v>0</v>
      </c>
    </row>
    <row r="44" spans="10:10" customFormat="1" ht="22" customHeight="1">
      <c r="J44" s="81">
        <f t="shared" si="6"/>
        <v>0</v>
      </c>
    </row>
    <row r="45" spans="10:10" customFormat="1" ht="22" customHeight="1">
      <c r="J45" s="81">
        <f t="shared" si="6"/>
        <v>0</v>
      </c>
    </row>
    <row r="46" spans="10:10" customFormat="1" ht="22" customHeight="1">
      <c r="J46" s="81">
        <f t="shared" si="6"/>
        <v>0</v>
      </c>
    </row>
  </sheetData>
  <mergeCells count="3">
    <mergeCell ref="M3:M17"/>
    <mergeCell ref="F1:G1"/>
    <mergeCell ref="H1:I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1"/>
  <sheetViews>
    <sheetView workbookViewId="0">
      <selection activeCell="D40" sqref="D40"/>
    </sheetView>
  </sheetViews>
  <sheetFormatPr baseColWidth="10" defaultColWidth="11" defaultRowHeight="22" customHeight="1" x14ac:dyDescent="0"/>
  <cols>
    <col min="2" max="2" width="16.83203125" customWidth="1"/>
    <col min="4" max="4" width="30.6640625" customWidth="1"/>
    <col min="5" max="5" width="20" customWidth="1"/>
    <col min="7" max="7" width="14.6640625" customWidth="1"/>
    <col min="8" max="8" width="12.1640625" customWidth="1"/>
    <col min="9" max="9" width="13.83203125" customWidth="1"/>
    <col min="10" max="10" width="12.6640625" customWidth="1"/>
    <col min="11" max="11" width="11" style="97"/>
    <col min="12" max="12" width="14.5" style="112" customWidth="1"/>
    <col min="16" max="16" width="11" style="108"/>
  </cols>
  <sheetData>
    <row r="1" spans="2:16" ht="65" customHeight="1">
      <c r="B1" s="90" t="s">
        <v>1</v>
      </c>
      <c r="C1" s="90" t="s">
        <v>124</v>
      </c>
      <c r="D1" s="90" t="s">
        <v>2</v>
      </c>
      <c r="E1" s="90" t="s">
        <v>9</v>
      </c>
      <c r="F1" s="132" t="s">
        <v>251</v>
      </c>
      <c r="G1" s="132"/>
      <c r="H1" s="132" t="s">
        <v>253</v>
      </c>
      <c r="I1" s="132"/>
      <c r="J1" s="80" t="s">
        <v>258</v>
      </c>
      <c r="K1" s="93" t="s">
        <v>4</v>
      </c>
      <c r="L1" s="109" t="s">
        <v>244</v>
      </c>
      <c r="M1" s="90" t="s">
        <v>268</v>
      </c>
      <c r="N1" s="90" t="s">
        <v>273</v>
      </c>
      <c r="O1" s="90" t="s">
        <v>274</v>
      </c>
      <c r="P1" s="104" t="s">
        <v>276</v>
      </c>
    </row>
    <row r="2" spans="2:16" ht="65" customHeight="1">
      <c r="B2" s="90"/>
      <c r="C2" s="90"/>
      <c r="D2" s="90"/>
      <c r="E2" s="90"/>
      <c r="F2" s="89" t="s">
        <v>247</v>
      </c>
      <c r="G2" s="89" t="s">
        <v>249</v>
      </c>
      <c r="H2" s="89" t="s">
        <v>247</v>
      </c>
      <c r="I2" s="89" t="s">
        <v>249</v>
      </c>
      <c r="J2" s="80" t="s">
        <v>257</v>
      </c>
      <c r="K2" s="93"/>
      <c r="L2" s="109"/>
      <c r="M2" s="90"/>
      <c r="N2" s="90"/>
      <c r="O2" s="90" t="s">
        <v>275</v>
      </c>
      <c r="P2" s="104"/>
    </row>
    <row r="3" spans="2:16" ht="22" customHeight="1">
      <c r="B3" s="39" t="s">
        <v>295</v>
      </c>
      <c r="C3" s="40">
        <v>6101</v>
      </c>
      <c r="D3" s="40" t="s">
        <v>318</v>
      </c>
      <c r="E3" s="40" t="s">
        <v>300</v>
      </c>
      <c r="F3" s="40">
        <v>280</v>
      </c>
      <c r="G3" s="66">
        <f t="shared" ref="G3:G18" si="0">F3*6.135</f>
        <v>1717.8</v>
      </c>
      <c r="H3" s="60">
        <f t="shared" ref="H3:H18" si="1">F3*(1+0.095)</f>
        <v>306.59999999999997</v>
      </c>
      <c r="I3" s="66">
        <f t="shared" ref="I3:I18" si="2">H3*6.135</f>
        <v>1880.9909999999998</v>
      </c>
      <c r="J3" s="81">
        <f>I3*1.15+8</f>
        <v>2171.1396499999996</v>
      </c>
      <c r="K3" s="101">
        <v>2099</v>
      </c>
      <c r="L3" s="110">
        <f t="shared" ref="L3:L18" si="3">K3-I3</f>
        <v>218.00900000000024</v>
      </c>
      <c r="M3" s="140" t="s">
        <v>162</v>
      </c>
      <c r="N3" s="98"/>
      <c r="O3" s="99">
        <f>N3*6.125*1.2+8</f>
        <v>8</v>
      </c>
      <c r="P3" s="105"/>
    </row>
    <row r="4" spans="2:16" ht="22" customHeight="1">
      <c r="B4" s="39" t="s">
        <v>295</v>
      </c>
      <c r="C4" s="42">
        <v>6102</v>
      </c>
      <c r="D4" s="40" t="s">
        <v>319</v>
      </c>
      <c r="E4" s="40" t="s">
        <v>296</v>
      </c>
      <c r="F4" s="42">
        <v>200</v>
      </c>
      <c r="G4" s="62">
        <f t="shared" si="0"/>
        <v>1227</v>
      </c>
      <c r="H4" s="56">
        <f t="shared" si="1"/>
        <v>219</v>
      </c>
      <c r="I4" s="62">
        <f t="shared" si="2"/>
        <v>1343.5650000000001</v>
      </c>
      <c r="J4" s="81">
        <f t="shared" ref="J4:J18" si="4">I4*1.15+8</f>
        <v>1553.0997499999999</v>
      </c>
      <c r="K4" s="102">
        <v>1599</v>
      </c>
      <c r="L4" s="110">
        <f t="shared" si="3"/>
        <v>255.43499999999995</v>
      </c>
      <c r="M4" s="140"/>
      <c r="N4" s="42"/>
      <c r="O4" s="99">
        <f t="shared" ref="O4:O17" si="5">N4*6.125*1.2+8</f>
        <v>8</v>
      </c>
      <c r="P4" s="106"/>
    </row>
    <row r="5" spans="2:16" ht="22" customHeight="1">
      <c r="B5" s="39" t="s">
        <v>295</v>
      </c>
      <c r="C5" s="40">
        <v>6103</v>
      </c>
      <c r="D5" s="40" t="s">
        <v>320</v>
      </c>
      <c r="E5" s="40" t="s">
        <v>296</v>
      </c>
      <c r="F5" s="42">
        <v>240</v>
      </c>
      <c r="G5" s="62">
        <f t="shared" si="0"/>
        <v>1472.3999999999999</v>
      </c>
      <c r="H5" s="56">
        <f t="shared" si="1"/>
        <v>262.8</v>
      </c>
      <c r="I5" s="62">
        <f t="shared" si="2"/>
        <v>1612.278</v>
      </c>
      <c r="J5" s="81">
        <f t="shared" si="4"/>
        <v>1862.1197</v>
      </c>
      <c r="K5" s="102">
        <v>1799</v>
      </c>
      <c r="L5" s="110">
        <f t="shared" si="3"/>
        <v>186.72199999999998</v>
      </c>
      <c r="M5" s="140"/>
      <c r="N5" s="42"/>
      <c r="O5" s="99">
        <f t="shared" si="5"/>
        <v>8</v>
      </c>
      <c r="P5" s="106"/>
    </row>
    <row r="6" spans="2:16" ht="22" customHeight="1">
      <c r="B6" s="39" t="s">
        <v>295</v>
      </c>
      <c r="C6" s="42">
        <v>6104</v>
      </c>
      <c r="D6" s="40" t="s">
        <v>321</v>
      </c>
      <c r="E6" s="40" t="s">
        <v>296</v>
      </c>
      <c r="F6" s="42">
        <v>175</v>
      </c>
      <c r="G6" s="62">
        <f t="shared" si="0"/>
        <v>1073.625</v>
      </c>
      <c r="H6" s="56">
        <f t="shared" si="1"/>
        <v>191.625</v>
      </c>
      <c r="I6" s="62">
        <f t="shared" si="2"/>
        <v>1175.619375</v>
      </c>
      <c r="J6" s="81">
        <f t="shared" si="4"/>
        <v>1359.9622812499999</v>
      </c>
      <c r="K6" s="102">
        <v>1399</v>
      </c>
      <c r="L6" s="110">
        <f t="shared" si="3"/>
        <v>223.38062500000001</v>
      </c>
      <c r="M6" s="140"/>
      <c r="N6" s="42"/>
      <c r="O6" s="99">
        <f t="shared" si="5"/>
        <v>8</v>
      </c>
      <c r="P6" s="106"/>
    </row>
    <row r="7" spans="2:16" ht="22" customHeight="1">
      <c r="B7" s="39" t="s">
        <v>295</v>
      </c>
      <c r="C7" s="40">
        <v>6105</v>
      </c>
      <c r="D7" s="40" t="s">
        <v>322</v>
      </c>
      <c r="E7" s="40" t="s">
        <v>296</v>
      </c>
      <c r="F7" s="42">
        <v>175</v>
      </c>
      <c r="G7" s="62">
        <f t="shared" si="0"/>
        <v>1073.625</v>
      </c>
      <c r="H7" s="56">
        <f t="shared" si="1"/>
        <v>191.625</v>
      </c>
      <c r="I7" s="62">
        <f t="shared" si="2"/>
        <v>1175.619375</v>
      </c>
      <c r="J7" s="81">
        <f t="shared" si="4"/>
        <v>1359.9622812499999</v>
      </c>
      <c r="K7" s="102">
        <v>1399</v>
      </c>
      <c r="L7" s="110">
        <f t="shared" si="3"/>
        <v>223.38062500000001</v>
      </c>
      <c r="M7" s="140"/>
      <c r="N7" s="100"/>
      <c r="O7" s="99">
        <f t="shared" si="5"/>
        <v>8</v>
      </c>
      <c r="P7" s="106"/>
    </row>
    <row r="8" spans="2:16" ht="22" customHeight="1">
      <c r="B8" s="39" t="s">
        <v>295</v>
      </c>
      <c r="C8" s="42">
        <v>6106</v>
      </c>
      <c r="D8" s="42" t="s">
        <v>315</v>
      </c>
      <c r="E8" s="40" t="s">
        <v>296</v>
      </c>
      <c r="F8" s="42">
        <v>100</v>
      </c>
      <c r="G8" s="62">
        <f t="shared" si="0"/>
        <v>613.5</v>
      </c>
      <c r="H8" s="56">
        <f t="shared" si="1"/>
        <v>109.5</v>
      </c>
      <c r="I8" s="62">
        <f t="shared" si="2"/>
        <v>671.78250000000003</v>
      </c>
      <c r="J8" s="81">
        <f t="shared" si="4"/>
        <v>780.54987499999993</v>
      </c>
      <c r="K8" s="102">
        <v>799</v>
      </c>
      <c r="L8" s="110">
        <f t="shared" si="3"/>
        <v>127.21749999999997</v>
      </c>
      <c r="M8" s="140"/>
      <c r="N8" s="42"/>
      <c r="O8" s="99">
        <f t="shared" si="5"/>
        <v>8</v>
      </c>
      <c r="P8" s="106"/>
    </row>
    <row r="9" spans="2:16" ht="22" customHeight="1">
      <c r="B9" s="39" t="s">
        <v>295</v>
      </c>
      <c r="C9" s="40">
        <v>6107</v>
      </c>
      <c r="D9" s="42" t="s">
        <v>323</v>
      </c>
      <c r="E9" s="40" t="s">
        <v>297</v>
      </c>
      <c r="F9" s="42">
        <v>100</v>
      </c>
      <c r="G9" s="62">
        <f t="shared" si="0"/>
        <v>613.5</v>
      </c>
      <c r="H9" s="56">
        <f t="shared" si="1"/>
        <v>109.5</v>
      </c>
      <c r="I9" s="62">
        <f t="shared" si="2"/>
        <v>671.78250000000003</v>
      </c>
      <c r="J9" s="81">
        <f t="shared" si="4"/>
        <v>780.54987499999993</v>
      </c>
      <c r="K9" s="102">
        <v>799</v>
      </c>
      <c r="L9" s="110">
        <f t="shared" si="3"/>
        <v>127.21749999999997</v>
      </c>
      <c r="M9" s="140"/>
      <c r="N9" s="100"/>
      <c r="O9" s="99">
        <f t="shared" si="5"/>
        <v>8</v>
      </c>
      <c r="P9" s="106"/>
    </row>
    <row r="10" spans="2:16" ht="22" customHeight="1">
      <c r="B10" s="39" t="s">
        <v>295</v>
      </c>
      <c r="C10" s="42">
        <v>6108</v>
      </c>
      <c r="D10" s="42" t="s">
        <v>316</v>
      </c>
      <c r="E10" s="40" t="s">
        <v>307</v>
      </c>
      <c r="F10" s="42">
        <v>90</v>
      </c>
      <c r="G10" s="62">
        <f t="shared" si="0"/>
        <v>552.15</v>
      </c>
      <c r="H10" s="56">
        <f t="shared" si="1"/>
        <v>98.55</v>
      </c>
      <c r="I10" s="62">
        <f t="shared" si="2"/>
        <v>604.60424999999998</v>
      </c>
      <c r="J10" s="81">
        <f t="shared" si="4"/>
        <v>703.29488749999996</v>
      </c>
      <c r="K10" s="102">
        <v>709</v>
      </c>
      <c r="L10" s="110">
        <f t="shared" si="3"/>
        <v>104.39575000000002</v>
      </c>
      <c r="M10" s="140"/>
      <c r="N10" s="100">
        <v>60</v>
      </c>
      <c r="O10" s="99">
        <f t="shared" si="5"/>
        <v>449</v>
      </c>
      <c r="P10" s="106">
        <v>499</v>
      </c>
    </row>
    <row r="11" spans="2:16" ht="22" customHeight="1">
      <c r="B11" s="39" t="s">
        <v>295</v>
      </c>
      <c r="C11" s="40">
        <v>6109</v>
      </c>
      <c r="D11" s="42" t="s">
        <v>317</v>
      </c>
      <c r="E11" s="40" t="s">
        <v>296</v>
      </c>
      <c r="F11" s="42">
        <v>90</v>
      </c>
      <c r="G11" s="62">
        <f t="shared" si="0"/>
        <v>552.15</v>
      </c>
      <c r="H11" s="56">
        <f t="shared" si="1"/>
        <v>98.55</v>
      </c>
      <c r="I11" s="62">
        <f t="shared" si="2"/>
        <v>604.60424999999998</v>
      </c>
      <c r="J11" s="81">
        <f t="shared" si="4"/>
        <v>703.29488749999996</v>
      </c>
      <c r="K11" s="102">
        <v>709</v>
      </c>
      <c r="L11" s="110">
        <f t="shared" si="3"/>
        <v>104.39575000000002</v>
      </c>
      <c r="M11" s="140"/>
      <c r="N11" s="42">
        <v>60</v>
      </c>
      <c r="O11" s="99">
        <f t="shared" si="5"/>
        <v>449</v>
      </c>
      <c r="P11" s="106">
        <v>499</v>
      </c>
    </row>
    <row r="12" spans="2:16" ht="22" customHeight="1">
      <c r="B12" s="39" t="s">
        <v>295</v>
      </c>
      <c r="C12" s="42">
        <v>6110</v>
      </c>
      <c r="D12" s="42" t="s">
        <v>324</v>
      </c>
      <c r="E12" s="40" t="s">
        <v>296</v>
      </c>
      <c r="F12" s="42">
        <v>130</v>
      </c>
      <c r="G12" s="62">
        <f t="shared" si="0"/>
        <v>797.55</v>
      </c>
      <c r="H12" s="56">
        <f t="shared" si="1"/>
        <v>142.35</v>
      </c>
      <c r="I12" s="62">
        <f t="shared" si="2"/>
        <v>873.31724999999994</v>
      </c>
      <c r="J12" s="81">
        <f t="shared" si="4"/>
        <v>1012.3148374999998</v>
      </c>
      <c r="K12" s="102">
        <v>1099</v>
      </c>
      <c r="L12" s="110">
        <f t="shared" si="3"/>
        <v>225.68275000000006</v>
      </c>
      <c r="M12" s="140"/>
      <c r="N12" s="42">
        <v>80</v>
      </c>
      <c r="O12" s="99">
        <f t="shared" si="5"/>
        <v>596</v>
      </c>
      <c r="P12" s="106">
        <v>699</v>
      </c>
    </row>
    <row r="13" spans="2:16" ht="22" customHeight="1">
      <c r="B13" s="39" t="s">
        <v>295</v>
      </c>
      <c r="C13" s="40">
        <v>6111</v>
      </c>
      <c r="D13" s="42" t="s">
        <v>325</v>
      </c>
      <c r="E13" s="40" t="s">
        <v>298</v>
      </c>
      <c r="F13" s="42">
        <v>130</v>
      </c>
      <c r="G13" s="62">
        <f t="shared" si="0"/>
        <v>797.55</v>
      </c>
      <c r="H13" s="56">
        <f t="shared" si="1"/>
        <v>142.35</v>
      </c>
      <c r="I13" s="62">
        <f t="shared" si="2"/>
        <v>873.31724999999994</v>
      </c>
      <c r="J13" s="81">
        <f t="shared" si="4"/>
        <v>1012.3148374999998</v>
      </c>
      <c r="K13" s="102">
        <v>1099</v>
      </c>
      <c r="L13" s="110">
        <f t="shared" si="3"/>
        <v>225.68275000000006</v>
      </c>
      <c r="M13" s="140"/>
      <c r="N13" s="42">
        <v>80</v>
      </c>
      <c r="O13" s="99">
        <f t="shared" si="5"/>
        <v>596</v>
      </c>
      <c r="P13" s="106">
        <v>699</v>
      </c>
    </row>
    <row r="14" spans="2:16" ht="22" customHeight="1">
      <c r="B14" s="39" t="s">
        <v>295</v>
      </c>
      <c r="C14" s="42">
        <v>6112</v>
      </c>
      <c r="D14" s="42" t="s">
        <v>326</v>
      </c>
      <c r="E14" s="40" t="s">
        <v>299</v>
      </c>
      <c r="F14" s="42">
        <v>100</v>
      </c>
      <c r="G14" s="62">
        <f t="shared" si="0"/>
        <v>613.5</v>
      </c>
      <c r="H14" s="56">
        <f t="shared" si="1"/>
        <v>109.5</v>
      </c>
      <c r="I14" s="62">
        <f t="shared" si="2"/>
        <v>671.78250000000003</v>
      </c>
      <c r="J14" s="81">
        <f t="shared" si="4"/>
        <v>780.54987499999993</v>
      </c>
      <c r="K14" s="102">
        <v>799</v>
      </c>
      <c r="L14" s="110">
        <f t="shared" si="3"/>
        <v>127.21749999999997</v>
      </c>
      <c r="M14" s="140"/>
      <c r="N14" s="42"/>
      <c r="O14" s="99">
        <f t="shared" si="5"/>
        <v>8</v>
      </c>
      <c r="P14" s="106"/>
    </row>
    <row r="15" spans="2:16" ht="22" customHeight="1">
      <c r="B15" s="39" t="s">
        <v>295</v>
      </c>
      <c r="C15" s="40">
        <v>6113</v>
      </c>
      <c r="D15" s="42" t="s">
        <v>327</v>
      </c>
      <c r="E15" s="40" t="s">
        <v>299</v>
      </c>
      <c r="F15" s="45">
        <v>90</v>
      </c>
      <c r="G15" s="62">
        <f t="shared" si="0"/>
        <v>552.15</v>
      </c>
      <c r="H15" s="56">
        <f t="shared" si="1"/>
        <v>98.55</v>
      </c>
      <c r="I15" s="62">
        <f t="shared" si="2"/>
        <v>604.60424999999998</v>
      </c>
      <c r="J15" s="81">
        <f t="shared" si="4"/>
        <v>703.29488749999996</v>
      </c>
      <c r="K15" s="103">
        <v>699</v>
      </c>
      <c r="L15" s="110">
        <f t="shared" si="3"/>
        <v>94.395750000000021</v>
      </c>
      <c r="M15" s="140"/>
      <c r="N15" s="45">
        <v>60</v>
      </c>
      <c r="O15" s="99">
        <f t="shared" si="5"/>
        <v>449</v>
      </c>
      <c r="P15" s="107">
        <v>499</v>
      </c>
    </row>
    <row r="16" spans="2:16" ht="22" customHeight="1">
      <c r="B16" s="39" t="s">
        <v>295</v>
      </c>
      <c r="C16" s="42">
        <v>6114</v>
      </c>
      <c r="D16" s="42" t="s">
        <v>328</v>
      </c>
      <c r="E16" s="40" t="s">
        <v>299</v>
      </c>
      <c r="F16" s="45">
        <v>90</v>
      </c>
      <c r="G16" s="62">
        <f t="shared" si="0"/>
        <v>552.15</v>
      </c>
      <c r="H16" s="56">
        <f t="shared" si="1"/>
        <v>98.55</v>
      </c>
      <c r="I16" s="62">
        <f t="shared" si="2"/>
        <v>604.60424999999998</v>
      </c>
      <c r="J16" s="81">
        <f t="shared" si="4"/>
        <v>703.29488749999996</v>
      </c>
      <c r="K16" s="103">
        <v>699</v>
      </c>
      <c r="L16" s="111">
        <f t="shared" si="3"/>
        <v>94.395750000000021</v>
      </c>
      <c r="M16" s="140"/>
      <c r="N16" s="45">
        <v>60</v>
      </c>
      <c r="O16" s="99">
        <f t="shared" si="5"/>
        <v>449</v>
      </c>
      <c r="P16" s="107">
        <v>499</v>
      </c>
    </row>
    <row r="17" spans="2:16" ht="22" customHeight="1">
      <c r="B17" s="122" t="s">
        <v>295</v>
      </c>
      <c r="C17" s="40">
        <v>6115</v>
      </c>
      <c r="D17" s="45" t="s">
        <v>329</v>
      </c>
      <c r="E17" s="40" t="s">
        <v>299</v>
      </c>
      <c r="F17" s="45">
        <v>90</v>
      </c>
      <c r="G17" s="62">
        <f t="shared" si="0"/>
        <v>552.15</v>
      </c>
      <c r="H17" s="56">
        <f t="shared" si="1"/>
        <v>98.55</v>
      </c>
      <c r="I17" s="62">
        <f t="shared" si="2"/>
        <v>604.60424999999998</v>
      </c>
      <c r="J17" s="124">
        <f t="shared" si="4"/>
        <v>703.29488749999996</v>
      </c>
      <c r="K17" s="103">
        <v>699</v>
      </c>
      <c r="L17" s="111">
        <f t="shared" si="3"/>
        <v>94.395750000000021</v>
      </c>
      <c r="M17" s="140"/>
      <c r="N17" s="45">
        <v>60</v>
      </c>
      <c r="O17" s="125">
        <f t="shared" si="5"/>
        <v>449</v>
      </c>
      <c r="P17" s="107">
        <v>499</v>
      </c>
    </row>
    <row r="18" spans="2:16" s="126" customFormat="1" ht="22" customHeight="1">
      <c r="B18" s="122" t="s">
        <v>295</v>
      </c>
      <c r="C18" s="42">
        <v>6116</v>
      </c>
      <c r="D18" s="42" t="s">
        <v>330</v>
      </c>
      <c r="E18" s="40" t="s">
        <v>299</v>
      </c>
      <c r="F18" s="42">
        <v>120</v>
      </c>
      <c r="G18" s="87">
        <f t="shared" si="0"/>
        <v>736.19999999999993</v>
      </c>
      <c r="H18" s="127">
        <f t="shared" si="1"/>
        <v>131.4</v>
      </c>
      <c r="I18" s="87">
        <f t="shared" si="2"/>
        <v>806.13900000000001</v>
      </c>
      <c r="J18" s="116">
        <f t="shared" si="4"/>
        <v>935.05984999999998</v>
      </c>
      <c r="K18" s="102">
        <v>959</v>
      </c>
      <c r="L18" s="128">
        <f t="shared" si="3"/>
        <v>152.86099999999999</v>
      </c>
      <c r="M18" s="129"/>
      <c r="N18" s="42"/>
      <c r="O18" s="130"/>
      <c r="P18" s="113"/>
    </row>
    <row r="19" spans="2:16" s="121" customFormat="1" ht="22" customHeight="1">
      <c r="B19" s="122"/>
      <c r="C19" s="123"/>
      <c r="D19" s="45"/>
      <c r="E19" s="45"/>
      <c r="F19" s="45"/>
      <c r="G19" s="62"/>
      <c r="H19" s="56"/>
      <c r="I19" s="62"/>
      <c r="J19" s="116"/>
      <c r="K19" s="103"/>
      <c r="L19" s="117"/>
      <c r="M19" s="118"/>
      <c r="N19" s="45"/>
      <c r="O19" s="119"/>
      <c r="P19" s="120"/>
    </row>
    <row r="20" spans="2:16" ht="22" customHeight="1">
      <c r="J20" s="81"/>
    </row>
    <row r="21" spans="2:16" ht="22" customHeight="1">
      <c r="B21" s="39" t="s">
        <v>301</v>
      </c>
      <c r="C21" s="40">
        <v>6201</v>
      </c>
      <c r="D21" s="40" t="s">
        <v>314</v>
      </c>
      <c r="E21" s="40" t="s">
        <v>302</v>
      </c>
      <c r="F21" s="40">
        <v>40</v>
      </c>
      <c r="G21" s="66">
        <f t="shared" ref="G21:G28" si="6">F21*6.135</f>
        <v>245.39999999999998</v>
      </c>
      <c r="H21" s="60">
        <f t="shared" ref="H21:H28" si="7">F21*(1+0.095)</f>
        <v>43.8</v>
      </c>
      <c r="I21" s="66">
        <f t="shared" ref="I21:I28" si="8">H21*6.135</f>
        <v>268.71299999999997</v>
      </c>
      <c r="J21" s="81">
        <f>I21*1.15+8</f>
        <v>317.01994999999994</v>
      </c>
      <c r="K21" s="101">
        <v>319</v>
      </c>
      <c r="L21" s="110">
        <f t="shared" ref="L21:L28" si="9">K21-I21</f>
        <v>50.287000000000035</v>
      </c>
      <c r="N21" s="98"/>
      <c r="O21" s="99">
        <f>N21*6.125*1.2+8</f>
        <v>8</v>
      </c>
      <c r="P21" s="105"/>
    </row>
    <row r="22" spans="2:16" ht="22" customHeight="1">
      <c r="B22" s="39" t="s">
        <v>301</v>
      </c>
      <c r="C22" s="42">
        <v>6202</v>
      </c>
      <c r="D22" s="40" t="s">
        <v>304</v>
      </c>
      <c r="E22" s="40" t="s">
        <v>296</v>
      </c>
      <c r="F22" s="42">
        <v>26</v>
      </c>
      <c r="G22" s="62">
        <f t="shared" si="6"/>
        <v>159.51</v>
      </c>
      <c r="H22" s="56">
        <f t="shared" si="7"/>
        <v>28.47</v>
      </c>
      <c r="I22" s="62">
        <f t="shared" si="8"/>
        <v>174.66344999999998</v>
      </c>
      <c r="J22" s="81">
        <f t="shared" ref="J22:J28" si="10">I22*1.15+8</f>
        <v>208.86296749999997</v>
      </c>
      <c r="K22" s="102">
        <v>209</v>
      </c>
      <c r="L22" s="110">
        <f t="shared" si="9"/>
        <v>34.336550000000017</v>
      </c>
      <c r="N22" s="42"/>
      <c r="O22" s="99">
        <f t="shared" ref="O22:O28" si="11">N22*6.125*1.2+8</f>
        <v>8</v>
      </c>
      <c r="P22" s="106"/>
    </row>
    <row r="23" spans="2:16" ht="22" customHeight="1">
      <c r="B23" s="39" t="s">
        <v>301</v>
      </c>
      <c r="C23" s="40">
        <v>6203</v>
      </c>
      <c r="D23" s="40" t="s">
        <v>303</v>
      </c>
      <c r="E23" s="40" t="s">
        <v>296</v>
      </c>
      <c r="F23" s="42">
        <v>26</v>
      </c>
      <c r="G23" s="62">
        <f t="shared" si="6"/>
        <v>159.51</v>
      </c>
      <c r="H23" s="56">
        <f t="shared" si="7"/>
        <v>28.47</v>
      </c>
      <c r="I23" s="62">
        <f t="shared" si="8"/>
        <v>174.66344999999998</v>
      </c>
      <c r="J23" s="81">
        <f t="shared" si="10"/>
        <v>208.86296749999997</v>
      </c>
      <c r="K23" s="102">
        <v>209</v>
      </c>
      <c r="L23" s="110">
        <f t="shared" si="9"/>
        <v>34.336550000000017</v>
      </c>
      <c r="N23" s="42"/>
      <c r="O23" s="99">
        <f t="shared" si="11"/>
        <v>8</v>
      </c>
      <c r="P23" s="106"/>
    </row>
    <row r="24" spans="2:16" ht="22" customHeight="1">
      <c r="B24" s="39" t="s">
        <v>301</v>
      </c>
      <c r="C24" s="42">
        <v>6204</v>
      </c>
      <c r="D24" s="40" t="s">
        <v>306</v>
      </c>
      <c r="E24" s="40" t="s">
        <v>296</v>
      </c>
      <c r="F24" s="42">
        <v>26</v>
      </c>
      <c r="G24" s="62">
        <f t="shared" si="6"/>
        <v>159.51</v>
      </c>
      <c r="H24" s="56">
        <f t="shared" si="7"/>
        <v>28.47</v>
      </c>
      <c r="I24" s="62">
        <f t="shared" si="8"/>
        <v>174.66344999999998</v>
      </c>
      <c r="J24" s="81">
        <f t="shared" si="10"/>
        <v>208.86296749999997</v>
      </c>
      <c r="K24" s="102">
        <v>209</v>
      </c>
      <c r="L24" s="110">
        <f t="shared" si="9"/>
        <v>34.336550000000017</v>
      </c>
      <c r="N24" s="42"/>
      <c r="O24" s="99">
        <f t="shared" si="11"/>
        <v>8</v>
      </c>
      <c r="P24" s="106"/>
    </row>
    <row r="25" spans="2:16" ht="22" customHeight="1">
      <c r="B25" s="39" t="s">
        <v>301</v>
      </c>
      <c r="C25" s="40">
        <v>6205</v>
      </c>
      <c r="D25" s="40" t="s">
        <v>305</v>
      </c>
      <c r="E25" s="40" t="s">
        <v>296</v>
      </c>
      <c r="F25" s="42">
        <v>26</v>
      </c>
      <c r="G25" s="62">
        <f t="shared" si="6"/>
        <v>159.51</v>
      </c>
      <c r="H25" s="56">
        <f t="shared" si="7"/>
        <v>28.47</v>
      </c>
      <c r="I25" s="62">
        <f t="shared" si="8"/>
        <v>174.66344999999998</v>
      </c>
      <c r="J25" s="81">
        <f t="shared" si="10"/>
        <v>208.86296749999997</v>
      </c>
      <c r="K25" s="102">
        <v>209</v>
      </c>
      <c r="L25" s="110">
        <f t="shared" si="9"/>
        <v>34.336550000000017</v>
      </c>
      <c r="N25" s="100"/>
      <c r="O25" s="99">
        <f t="shared" si="11"/>
        <v>8</v>
      </c>
      <c r="P25" s="106"/>
    </row>
    <row r="26" spans="2:16" ht="22" customHeight="1">
      <c r="B26" s="39" t="s">
        <v>301</v>
      </c>
      <c r="C26" s="42">
        <v>6206</v>
      </c>
      <c r="D26" s="40" t="s">
        <v>305</v>
      </c>
      <c r="E26" s="40" t="s">
        <v>302</v>
      </c>
      <c r="F26" s="42">
        <v>40</v>
      </c>
      <c r="G26" s="62">
        <f t="shared" si="6"/>
        <v>245.39999999999998</v>
      </c>
      <c r="H26" s="56">
        <f t="shared" si="7"/>
        <v>43.8</v>
      </c>
      <c r="I26" s="62">
        <f t="shared" si="8"/>
        <v>268.71299999999997</v>
      </c>
      <c r="J26" s="81">
        <f t="shared" si="10"/>
        <v>317.01994999999994</v>
      </c>
      <c r="K26" s="102">
        <v>319</v>
      </c>
      <c r="L26" s="110">
        <f t="shared" si="9"/>
        <v>50.287000000000035</v>
      </c>
      <c r="N26" s="42"/>
      <c r="O26" s="99">
        <f t="shared" si="11"/>
        <v>8</v>
      </c>
      <c r="P26" s="106"/>
    </row>
    <row r="27" spans="2:16" ht="22" customHeight="1">
      <c r="B27" s="39" t="s">
        <v>301</v>
      </c>
      <c r="C27" s="40">
        <v>6207</v>
      </c>
      <c r="D27" s="40" t="s">
        <v>308</v>
      </c>
      <c r="E27" s="40" t="s">
        <v>310</v>
      </c>
      <c r="F27" s="42">
        <v>30</v>
      </c>
      <c r="G27" s="62">
        <f t="shared" si="6"/>
        <v>184.04999999999998</v>
      </c>
      <c r="H27" s="56">
        <f t="shared" si="7"/>
        <v>32.85</v>
      </c>
      <c r="I27" s="62">
        <f t="shared" si="8"/>
        <v>201.53475</v>
      </c>
      <c r="J27" s="81">
        <f t="shared" si="10"/>
        <v>239.7649625</v>
      </c>
      <c r="K27" s="102">
        <v>240</v>
      </c>
      <c r="L27" s="110">
        <f t="shared" si="9"/>
        <v>38.465249999999997</v>
      </c>
      <c r="N27" s="100"/>
      <c r="O27" s="99">
        <f t="shared" si="11"/>
        <v>8</v>
      </c>
      <c r="P27" s="106"/>
    </row>
    <row r="28" spans="2:16" ht="22" customHeight="1">
      <c r="B28" s="39" t="s">
        <v>301</v>
      </c>
      <c r="C28" s="42">
        <v>6208</v>
      </c>
      <c r="D28" s="40" t="s">
        <v>309</v>
      </c>
      <c r="E28" s="40" t="s">
        <v>311</v>
      </c>
      <c r="F28" s="42">
        <v>30</v>
      </c>
      <c r="G28" s="62">
        <f t="shared" si="6"/>
        <v>184.04999999999998</v>
      </c>
      <c r="H28" s="56">
        <f t="shared" si="7"/>
        <v>32.85</v>
      </c>
      <c r="I28" s="62">
        <f t="shared" si="8"/>
        <v>201.53475</v>
      </c>
      <c r="J28" s="81">
        <f t="shared" si="10"/>
        <v>239.7649625</v>
      </c>
      <c r="K28" s="102">
        <v>240</v>
      </c>
      <c r="L28" s="110">
        <f t="shared" si="9"/>
        <v>38.465249999999997</v>
      </c>
      <c r="N28" s="100"/>
      <c r="O28" s="99">
        <f t="shared" si="11"/>
        <v>8</v>
      </c>
      <c r="P28" s="106"/>
    </row>
    <row r="29" spans="2:16" ht="22" customHeight="1">
      <c r="B29" s="39" t="s">
        <v>301</v>
      </c>
      <c r="C29" s="40">
        <v>6209</v>
      </c>
      <c r="D29" s="40" t="s">
        <v>312</v>
      </c>
      <c r="E29" s="40" t="s">
        <v>310</v>
      </c>
      <c r="F29" s="42">
        <v>30</v>
      </c>
      <c r="G29" s="62">
        <f t="shared" ref="G29:G30" si="12">F29*6.135</f>
        <v>184.04999999999998</v>
      </c>
      <c r="H29" s="56">
        <f t="shared" ref="H29:H30" si="13">F29*(1+0.095)</f>
        <v>32.85</v>
      </c>
      <c r="I29" s="62">
        <f t="shared" ref="I29:I30" si="14">H29*6.135</f>
        <v>201.53475</v>
      </c>
      <c r="J29" s="81">
        <f t="shared" ref="J29:J30" si="15">I29*1.15+8</f>
        <v>239.7649625</v>
      </c>
      <c r="K29" s="102">
        <v>240</v>
      </c>
      <c r="L29" s="110">
        <f t="shared" ref="L29:L30" si="16">K29-I29</f>
        <v>38.465249999999997</v>
      </c>
      <c r="N29" s="100"/>
      <c r="O29" s="99">
        <f t="shared" ref="O29:O30" si="17">N29*6.125*1.2+8</f>
        <v>8</v>
      </c>
      <c r="P29" s="106"/>
    </row>
    <row r="30" spans="2:16" ht="22" customHeight="1">
      <c r="B30" s="39" t="s">
        <v>301</v>
      </c>
      <c r="C30" s="42">
        <v>6210</v>
      </c>
      <c r="D30" s="40" t="s">
        <v>313</v>
      </c>
      <c r="E30" s="40" t="s">
        <v>311</v>
      </c>
      <c r="F30" s="42">
        <v>30</v>
      </c>
      <c r="G30" s="62">
        <f t="shared" si="12"/>
        <v>184.04999999999998</v>
      </c>
      <c r="H30" s="56">
        <f t="shared" si="13"/>
        <v>32.85</v>
      </c>
      <c r="I30" s="62">
        <f t="shared" si="14"/>
        <v>201.53475</v>
      </c>
      <c r="J30" s="81">
        <f t="shared" si="15"/>
        <v>239.7649625</v>
      </c>
      <c r="K30" s="102">
        <v>240</v>
      </c>
      <c r="L30" s="110">
        <f t="shared" si="16"/>
        <v>38.465249999999997</v>
      </c>
      <c r="N30" s="100"/>
      <c r="O30" s="99">
        <f t="shared" si="17"/>
        <v>8</v>
      </c>
      <c r="P30" s="106"/>
    </row>
    <row r="31" spans="2:16" ht="22" customHeight="1">
      <c r="J31" s="81">
        <f t="shared" ref="J31:J61" si="18">I31*1.15</f>
        <v>0</v>
      </c>
    </row>
    <row r="32" spans="2:16" ht="22" customHeight="1">
      <c r="B32" s="39" t="s">
        <v>335</v>
      </c>
      <c r="C32" s="42">
        <v>6301</v>
      </c>
      <c r="D32" s="40" t="s">
        <v>336</v>
      </c>
      <c r="E32" s="40" t="s">
        <v>331</v>
      </c>
      <c r="F32" s="42">
        <v>43</v>
      </c>
      <c r="G32" s="62">
        <f>F32*6.135</f>
        <v>263.80500000000001</v>
      </c>
      <c r="H32" s="56">
        <f>F32*(1+0.095)</f>
        <v>47.085000000000001</v>
      </c>
      <c r="I32" s="62">
        <f>H32*6.135</f>
        <v>288.86647499999998</v>
      </c>
      <c r="J32" s="81">
        <f>I32*1.15+8</f>
        <v>340.19644624999995</v>
      </c>
      <c r="K32" s="102">
        <v>341</v>
      </c>
      <c r="L32" s="110">
        <f>K32-I32</f>
        <v>52.13352500000002</v>
      </c>
      <c r="N32" s="42"/>
      <c r="O32" s="99">
        <f>N32*6.125*1.2+8</f>
        <v>8</v>
      </c>
      <c r="P32" s="106"/>
    </row>
    <row r="33" spans="2:16" ht="22" customHeight="1">
      <c r="B33" s="39" t="s">
        <v>335</v>
      </c>
      <c r="C33" s="40">
        <v>6302</v>
      </c>
      <c r="D33" s="40" t="s">
        <v>334</v>
      </c>
      <c r="E33" s="40" t="s">
        <v>332</v>
      </c>
      <c r="F33" s="40">
        <v>43</v>
      </c>
      <c r="G33" s="66">
        <f t="shared" ref="G33:G40" si="19">F33*6.135</f>
        <v>263.80500000000001</v>
      </c>
      <c r="H33" s="60">
        <f t="shared" ref="H33:H40" si="20">F33*(1+0.095)</f>
        <v>47.085000000000001</v>
      </c>
      <c r="I33" s="66">
        <f t="shared" ref="I33:I40" si="21">H33*6.135</f>
        <v>288.86647499999998</v>
      </c>
      <c r="J33" s="81">
        <f>I33*1.15+8</f>
        <v>340.19644624999995</v>
      </c>
      <c r="K33" s="101">
        <v>341</v>
      </c>
      <c r="L33" s="110">
        <f t="shared" ref="L33:L40" si="22">K33-I33</f>
        <v>52.13352500000002</v>
      </c>
      <c r="N33" s="98"/>
      <c r="O33" s="99">
        <f>N33*6.125*1.2+8</f>
        <v>8</v>
      </c>
      <c r="P33" s="105"/>
    </row>
    <row r="34" spans="2:16" ht="22" customHeight="1">
      <c r="B34" s="39" t="s">
        <v>335</v>
      </c>
      <c r="C34" s="42">
        <v>6303</v>
      </c>
      <c r="D34" s="40" t="s">
        <v>354</v>
      </c>
      <c r="E34" s="40" t="s">
        <v>333</v>
      </c>
      <c r="F34" s="42">
        <v>43</v>
      </c>
      <c r="G34" s="62">
        <f t="shared" si="19"/>
        <v>263.80500000000001</v>
      </c>
      <c r="H34" s="56">
        <f t="shared" si="20"/>
        <v>47.085000000000001</v>
      </c>
      <c r="I34" s="62">
        <f t="shared" si="21"/>
        <v>288.86647499999998</v>
      </c>
      <c r="J34" s="81">
        <f t="shared" ref="J34:J40" si="23">I34*1.15+8</f>
        <v>340.19644624999995</v>
      </c>
      <c r="K34" s="102">
        <v>341</v>
      </c>
      <c r="L34" s="110">
        <f t="shared" si="22"/>
        <v>52.13352500000002</v>
      </c>
      <c r="N34" s="42"/>
      <c r="O34" s="99">
        <f t="shared" ref="O34:O40" si="24">N34*6.125*1.2+8</f>
        <v>8</v>
      </c>
      <c r="P34" s="106"/>
    </row>
    <row r="35" spans="2:16" ht="22" customHeight="1">
      <c r="B35" s="39" t="s">
        <v>335</v>
      </c>
      <c r="C35" s="40">
        <v>6304</v>
      </c>
      <c r="D35" s="40" t="s">
        <v>355</v>
      </c>
      <c r="E35" s="40" t="s">
        <v>331</v>
      </c>
      <c r="F35" s="42">
        <v>50</v>
      </c>
      <c r="G35" s="62">
        <f t="shared" si="19"/>
        <v>306.75</v>
      </c>
      <c r="H35" s="56">
        <f t="shared" si="20"/>
        <v>54.75</v>
      </c>
      <c r="I35" s="62">
        <f t="shared" si="21"/>
        <v>335.89125000000001</v>
      </c>
      <c r="J35" s="81">
        <f t="shared" si="23"/>
        <v>394.27493749999996</v>
      </c>
      <c r="K35" s="102">
        <v>399</v>
      </c>
      <c r="L35" s="110">
        <f t="shared" si="22"/>
        <v>63.108749999999986</v>
      </c>
      <c r="N35" s="42"/>
      <c r="O35" s="99">
        <f t="shared" si="24"/>
        <v>8</v>
      </c>
      <c r="P35" s="106"/>
    </row>
    <row r="36" spans="2:16" ht="22" customHeight="1">
      <c r="B36" s="39" t="s">
        <v>335</v>
      </c>
      <c r="C36" s="40">
        <v>6305</v>
      </c>
      <c r="D36" s="40" t="s">
        <v>356</v>
      </c>
      <c r="E36" s="40" t="s">
        <v>331</v>
      </c>
      <c r="F36" s="42">
        <v>49</v>
      </c>
      <c r="G36" s="62">
        <f t="shared" si="19"/>
        <v>300.61500000000001</v>
      </c>
      <c r="H36" s="56">
        <f t="shared" si="20"/>
        <v>53.655000000000001</v>
      </c>
      <c r="I36" s="62">
        <f t="shared" si="21"/>
        <v>329.17342500000001</v>
      </c>
      <c r="J36" s="81">
        <f t="shared" si="23"/>
        <v>386.54943874999998</v>
      </c>
      <c r="K36" s="102">
        <v>389</v>
      </c>
      <c r="L36" s="110">
        <f t="shared" si="22"/>
        <v>59.826574999999991</v>
      </c>
      <c r="N36" s="100"/>
      <c r="O36" s="99">
        <f t="shared" si="24"/>
        <v>8</v>
      </c>
      <c r="P36" s="106"/>
    </row>
    <row r="37" spans="2:16" ht="22" customHeight="1">
      <c r="B37" s="39" t="s">
        <v>335</v>
      </c>
      <c r="C37" s="42">
        <v>6306</v>
      </c>
      <c r="D37" s="40" t="s">
        <v>357</v>
      </c>
      <c r="E37" s="40" t="s">
        <v>331</v>
      </c>
      <c r="F37" s="42">
        <v>53</v>
      </c>
      <c r="G37" s="62">
        <f t="shared" ref="G37" si="25">F37*6.135</f>
        <v>325.15499999999997</v>
      </c>
      <c r="H37" s="56">
        <f t="shared" ref="H37" si="26">F37*(1+0.095)</f>
        <v>58.034999999999997</v>
      </c>
      <c r="I37" s="62">
        <f t="shared" ref="I37" si="27">H37*6.135</f>
        <v>356.04472499999997</v>
      </c>
      <c r="J37" s="81">
        <f t="shared" ref="J37" si="28">I37*1.15+8</f>
        <v>417.45143374999992</v>
      </c>
      <c r="K37" s="102">
        <v>419</v>
      </c>
      <c r="L37" s="110">
        <f t="shared" ref="L37" si="29">K37-I37</f>
        <v>62.955275000000029</v>
      </c>
      <c r="N37" s="42"/>
      <c r="O37" s="99">
        <f t="shared" ref="O37" si="30">N37*6.125*1.2+8</f>
        <v>8</v>
      </c>
      <c r="P37" s="106"/>
    </row>
    <row r="38" spans="2:16" ht="22" customHeight="1">
      <c r="B38" s="39" t="s">
        <v>335</v>
      </c>
      <c r="C38" s="40">
        <v>6307</v>
      </c>
      <c r="D38" s="40" t="s">
        <v>337</v>
      </c>
      <c r="E38" s="40" t="s">
        <v>331</v>
      </c>
      <c r="F38" s="42">
        <v>53</v>
      </c>
      <c r="G38" s="62">
        <f t="shared" si="19"/>
        <v>325.15499999999997</v>
      </c>
      <c r="H38" s="56">
        <f t="shared" si="20"/>
        <v>58.034999999999997</v>
      </c>
      <c r="I38" s="62">
        <f t="shared" si="21"/>
        <v>356.04472499999997</v>
      </c>
      <c r="J38" s="81">
        <f t="shared" si="23"/>
        <v>417.45143374999992</v>
      </c>
      <c r="K38" s="102">
        <v>419</v>
      </c>
      <c r="L38" s="110">
        <f t="shared" si="22"/>
        <v>62.955275000000029</v>
      </c>
      <c r="N38" s="42"/>
      <c r="O38" s="99">
        <f t="shared" si="24"/>
        <v>8</v>
      </c>
      <c r="P38" s="106"/>
    </row>
    <row r="39" spans="2:16" ht="22" customHeight="1">
      <c r="B39" s="39" t="s">
        <v>335</v>
      </c>
      <c r="C39" s="42">
        <v>6308</v>
      </c>
      <c r="D39" s="40" t="s">
        <v>358</v>
      </c>
      <c r="E39" s="40" t="s">
        <v>331</v>
      </c>
      <c r="F39" s="42">
        <v>44</v>
      </c>
      <c r="G39" s="62">
        <f t="shared" si="19"/>
        <v>269.94</v>
      </c>
      <c r="H39" s="56">
        <f t="shared" si="20"/>
        <v>48.18</v>
      </c>
      <c r="I39" s="62">
        <f t="shared" si="21"/>
        <v>295.58429999999998</v>
      </c>
      <c r="J39" s="81">
        <f t="shared" si="23"/>
        <v>347.92194499999994</v>
      </c>
      <c r="K39" s="102">
        <v>349</v>
      </c>
      <c r="L39" s="110">
        <f t="shared" si="22"/>
        <v>53.415700000000015</v>
      </c>
      <c r="N39" s="100"/>
      <c r="O39" s="99">
        <f t="shared" si="24"/>
        <v>8</v>
      </c>
      <c r="P39" s="106"/>
    </row>
    <row r="40" spans="2:16" ht="22" customHeight="1">
      <c r="B40" s="39" t="s">
        <v>335</v>
      </c>
      <c r="C40" s="40">
        <v>6309</v>
      </c>
      <c r="D40" s="40" t="s">
        <v>359</v>
      </c>
      <c r="E40" s="40" t="s">
        <v>331</v>
      </c>
      <c r="F40" s="42">
        <v>48</v>
      </c>
      <c r="G40" s="62">
        <f t="shared" si="19"/>
        <v>294.48</v>
      </c>
      <c r="H40" s="56">
        <f t="shared" si="20"/>
        <v>52.56</v>
      </c>
      <c r="I40" s="62">
        <f t="shared" si="21"/>
        <v>322.4556</v>
      </c>
      <c r="J40" s="81">
        <f t="shared" si="23"/>
        <v>378.82393999999999</v>
      </c>
      <c r="K40" s="102">
        <v>379</v>
      </c>
      <c r="L40" s="110">
        <f t="shared" si="22"/>
        <v>56.544399999999996</v>
      </c>
      <c r="N40" s="100"/>
      <c r="O40" s="99">
        <f t="shared" si="24"/>
        <v>8</v>
      </c>
      <c r="P40" s="106"/>
    </row>
    <row r="41" spans="2:16" ht="22" customHeight="1">
      <c r="B41" s="39" t="s">
        <v>335</v>
      </c>
      <c r="C41" s="42">
        <v>6310</v>
      </c>
      <c r="D41" s="40" t="s">
        <v>338</v>
      </c>
      <c r="E41" s="40" t="s">
        <v>332</v>
      </c>
      <c r="F41" s="40">
        <v>43</v>
      </c>
      <c r="G41" s="66">
        <f t="shared" ref="G41:G44" si="31">F41*6.135</f>
        <v>263.80500000000001</v>
      </c>
      <c r="H41" s="60">
        <f t="shared" ref="H41:H44" si="32">F41*(1+0.095)</f>
        <v>47.085000000000001</v>
      </c>
      <c r="I41" s="66">
        <f t="shared" ref="I41:I44" si="33">H41*6.135</f>
        <v>288.86647499999998</v>
      </c>
      <c r="J41" s="81">
        <f>I41*1.15+8</f>
        <v>340.19644624999995</v>
      </c>
      <c r="K41" s="101">
        <v>341</v>
      </c>
      <c r="L41" s="110">
        <f t="shared" ref="L41:L44" si="34">K41-I41</f>
        <v>52.13352500000002</v>
      </c>
      <c r="N41" s="98"/>
      <c r="O41" s="99">
        <f>N41*6.125*1.2+8</f>
        <v>8</v>
      </c>
      <c r="P41" s="105"/>
    </row>
    <row r="42" spans="2:16" ht="22" customHeight="1">
      <c r="B42" s="39" t="s">
        <v>335</v>
      </c>
      <c r="C42" s="40">
        <v>6311</v>
      </c>
      <c r="D42" s="40" t="s">
        <v>339</v>
      </c>
      <c r="E42" s="40" t="s">
        <v>333</v>
      </c>
      <c r="F42" s="42">
        <v>46</v>
      </c>
      <c r="G42" s="62">
        <f t="shared" si="31"/>
        <v>282.20999999999998</v>
      </c>
      <c r="H42" s="56">
        <f t="shared" si="32"/>
        <v>50.37</v>
      </c>
      <c r="I42" s="62">
        <f t="shared" si="33"/>
        <v>309.01994999999999</v>
      </c>
      <c r="J42" s="81">
        <f t="shared" ref="J42:J44" si="35">I42*1.15+8</f>
        <v>363.37294249999997</v>
      </c>
      <c r="K42" s="102">
        <v>369</v>
      </c>
      <c r="L42" s="110">
        <f t="shared" si="34"/>
        <v>59.980050000000006</v>
      </c>
      <c r="N42" s="42"/>
      <c r="O42" s="99">
        <f t="shared" ref="O42:O44" si="36">N42*6.125*1.2+8</f>
        <v>8</v>
      </c>
      <c r="P42" s="106"/>
    </row>
    <row r="43" spans="2:16" ht="22" customHeight="1">
      <c r="B43" s="39" t="s">
        <v>335</v>
      </c>
      <c r="C43" s="42">
        <v>6312</v>
      </c>
      <c r="D43" s="40" t="s">
        <v>353</v>
      </c>
      <c r="E43" s="40" t="s">
        <v>331</v>
      </c>
      <c r="F43" s="42">
        <v>49</v>
      </c>
      <c r="G43" s="62">
        <f t="shared" si="31"/>
        <v>300.61500000000001</v>
      </c>
      <c r="H43" s="56">
        <f t="shared" si="32"/>
        <v>53.655000000000001</v>
      </c>
      <c r="I43" s="62">
        <f t="shared" si="33"/>
        <v>329.17342500000001</v>
      </c>
      <c r="J43" s="81">
        <f t="shared" si="35"/>
        <v>386.54943874999998</v>
      </c>
      <c r="K43" s="102">
        <v>389</v>
      </c>
      <c r="L43" s="110">
        <f t="shared" si="34"/>
        <v>59.826574999999991</v>
      </c>
      <c r="N43" s="42"/>
      <c r="O43" s="99">
        <f t="shared" si="36"/>
        <v>8</v>
      </c>
      <c r="P43" s="106"/>
    </row>
    <row r="44" spans="2:16" ht="22" customHeight="1">
      <c r="B44" s="39" t="s">
        <v>335</v>
      </c>
      <c r="C44" s="40">
        <v>6313</v>
      </c>
      <c r="D44" s="40" t="s">
        <v>340</v>
      </c>
      <c r="E44" s="40" t="s">
        <v>331</v>
      </c>
      <c r="F44" s="42">
        <v>58</v>
      </c>
      <c r="G44" s="62">
        <f t="shared" si="31"/>
        <v>355.83</v>
      </c>
      <c r="H44" s="56">
        <f t="shared" si="32"/>
        <v>63.51</v>
      </c>
      <c r="I44" s="62">
        <f t="shared" si="33"/>
        <v>389.63385</v>
      </c>
      <c r="J44" s="81">
        <f t="shared" si="35"/>
        <v>456.07892749999996</v>
      </c>
      <c r="K44" s="102">
        <v>459</v>
      </c>
      <c r="L44" s="110">
        <f t="shared" si="34"/>
        <v>69.366150000000005</v>
      </c>
      <c r="N44" s="42"/>
      <c r="O44" s="99">
        <f t="shared" si="36"/>
        <v>8</v>
      </c>
      <c r="P44" s="106"/>
    </row>
    <row r="45" spans="2:16" ht="22" customHeight="1">
      <c r="B45" s="131"/>
      <c r="J45" s="81">
        <f t="shared" si="18"/>
        <v>0</v>
      </c>
    </row>
    <row r="46" spans="2:16" ht="22" customHeight="1">
      <c r="J46" s="81">
        <f t="shared" si="18"/>
        <v>0</v>
      </c>
    </row>
    <row r="47" spans="2:16" ht="22" customHeight="1">
      <c r="J47" s="81">
        <f t="shared" si="18"/>
        <v>0</v>
      </c>
    </row>
    <row r="48" spans="2:16" ht="17">
      <c r="J48" s="81">
        <f t="shared" si="18"/>
        <v>0</v>
      </c>
      <c r="K48"/>
      <c r="L48"/>
      <c r="P48"/>
    </row>
    <row r="49" spans="10:16" ht="17">
      <c r="J49" s="81">
        <f t="shared" si="18"/>
        <v>0</v>
      </c>
      <c r="K49"/>
      <c r="L49"/>
      <c r="P49"/>
    </row>
    <row r="50" spans="10:16" ht="17">
      <c r="J50" s="81">
        <f t="shared" si="18"/>
        <v>0</v>
      </c>
      <c r="K50"/>
      <c r="L50"/>
      <c r="P50"/>
    </row>
    <row r="51" spans="10:16" ht="17">
      <c r="J51" s="81">
        <f t="shared" si="18"/>
        <v>0</v>
      </c>
      <c r="K51"/>
      <c r="L51"/>
      <c r="P51"/>
    </row>
    <row r="52" spans="10:16" ht="17">
      <c r="J52" s="81">
        <f t="shared" si="18"/>
        <v>0</v>
      </c>
      <c r="K52"/>
      <c r="L52"/>
      <c r="P52"/>
    </row>
    <row r="53" spans="10:16" ht="17">
      <c r="J53" s="81">
        <f t="shared" si="18"/>
        <v>0</v>
      </c>
      <c r="K53"/>
      <c r="L53"/>
      <c r="P53"/>
    </row>
    <row r="54" spans="10:16" ht="17">
      <c r="J54" s="81">
        <f t="shared" si="18"/>
        <v>0</v>
      </c>
      <c r="K54"/>
      <c r="L54"/>
      <c r="P54"/>
    </row>
    <row r="55" spans="10:16" ht="17">
      <c r="J55" s="81">
        <f t="shared" si="18"/>
        <v>0</v>
      </c>
      <c r="K55"/>
      <c r="L55"/>
      <c r="P55"/>
    </row>
    <row r="56" spans="10:16" ht="17">
      <c r="J56" s="81">
        <f t="shared" si="18"/>
        <v>0</v>
      </c>
      <c r="K56"/>
      <c r="L56"/>
      <c r="P56"/>
    </row>
    <row r="57" spans="10:16" ht="17">
      <c r="J57" s="81">
        <f t="shared" si="18"/>
        <v>0</v>
      </c>
      <c r="K57"/>
      <c r="L57"/>
      <c r="P57"/>
    </row>
    <row r="58" spans="10:16" ht="17">
      <c r="J58" s="81">
        <f t="shared" si="18"/>
        <v>0</v>
      </c>
      <c r="K58"/>
      <c r="L58"/>
      <c r="P58"/>
    </row>
    <row r="59" spans="10:16" ht="17">
      <c r="J59" s="81">
        <f t="shared" si="18"/>
        <v>0</v>
      </c>
      <c r="K59"/>
      <c r="L59"/>
      <c r="P59"/>
    </row>
    <row r="60" spans="10:16" ht="17">
      <c r="J60" s="81">
        <f t="shared" si="18"/>
        <v>0</v>
      </c>
      <c r="K60"/>
      <c r="L60"/>
      <c r="P60"/>
    </row>
    <row r="61" spans="10:16" ht="17">
      <c r="J61" s="81">
        <f t="shared" si="18"/>
        <v>0</v>
      </c>
      <c r="K61"/>
      <c r="L61"/>
      <c r="P61"/>
    </row>
  </sheetData>
  <mergeCells count="3">
    <mergeCell ref="F1:G1"/>
    <mergeCell ref="H1:I1"/>
    <mergeCell ref="M3:M17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"/>
  <sheetViews>
    <sheetView tabSelected="1" topLeftCell="A8" workbookViewId="0">
      <selection activeCell="D23" sqref="D23"/>
    </sheetView>
  </sheetViews>
  <sheetFormatPr baseColWidth="10" defaultRowHeight="15" x14ac:dyDescent="0"/>
  <cols>
    <col min="4" max="4" width="26.5" customWidth="1"/>
    <col min="5" max="5" width="21.1640625" customWidth="1"/>
    <col min="7" max="7" width="15.5" customWidth="1"/>
    <col min="9" max="9" width="15" customWidth="1"/>
    <col min="10" max="10" width="11.83203125" customWidth="1"/>
  </cols>
  <sheetData>
    <row r="1" spans="2:16" ht="65" customHeight="1">
      <c r="B1" s="115" t="s">
        <v>1</v>
      </c>
      <c r="C1" s="115" t="s">
        <v>124</v>
      </c>
      <c r="D1" s="115" t="s">
        <v>2</v>
      </c>
      <c r="E1" s="115" t="s">
        <v>9</v>
      </c>
      <c r="F1" s="132" t="s">
        <v>251</v>
      </c>
      <c r="G1" s="132"/>
      <c r="H1" s="132" t="s">
        <v>253</v>
      </c>
      <c r="I1" s="132"/>
      <c r="J1" s="80" t="s">
        <v>258</v>
      </c>
      <c r="K1" s="93" t="s">
        <v>4</v>
      </c>
      <c r="L1" s="109" t="s">
        <v>244</v>
      </c>
      <c r="M1" s="115" t="s">
        <v>268</v>
      </c>
      <c r="N1" s="115" t="s">
        <v>273</v>
      </c>
      <c r="O1" s="115" t="s">
        <v>274</v>
      </c>
      <c r="P1" s="104" t="s">
        <v>276</v>
      </c>
    </row>
    <row r="2" spans="2:16" ht="65" customHeight="1">
      <c r="B2" s="115"/>
      <c r="C2" s="115"/>
      <c r="D2" s="115"/>
      <c r="E2" s="115"/>
      <c r="F2" s="114" t="s">
        <v>247</v>
      </c>
      <c r="G2" s="114" t="s">
        <v>249</v>
      </c>
      <c r="H2" s="114" t="s">
        <v>247</v>
      </c>
      <c r="I2" s="114" t="s">
        <v>249</v>
      </c>
      <c r="J2" s="80" t="s">
        <v>257</v>
      </c>
      <c r="K2" s="93"/>
      <c r="L2" s="109"/>
      <c r="M2" s="115"/>
      <c r="N2" s="115"/>
      <c r="O2" s="115" t="s">
        <v>275</v>
      </c>
      <c r="P2" s="104"/>
    </row>
    <row r="3" spans="2:16" ht="22" customHeight="1">
      <c r="B3" s="39" t="s">
        <v>341</v>
      </c>
      <c r="C3" s="40">
        <v>7101</v>
      </c>
      <c r="D3" s="40" t="s">
        <v>342</v>
      </c>
      <c r="E3" s="40" t="s">
        <v>351</v>
      </c>
      <c r="F3" s="40">
        <v>79</v>
      </c>
      <c r="G3" s="66">
        <f t="shared" ref="G3:G11" si="0">F3*6.135</f>
        <v>484.66499999999996</v>
      </c>
      <c r="H3" s="60">
        <f t="shared" ref="H3:H11" si="1">F3*(1+0.095)</f>
        <v>86.504999999999995</v>
      </c>
      <c r="I3" s="66">
        <f t="shared" ref="I3:I11" si="2">H3*6.135</f>
        <v>530.70817499999998</v>
      </c>
      <c r="J3" s="81">
        <f>I3*1.15+8</f>
        <v>618.31440124999995</v>
      </c>
      <c r="K3" s="101">
        <v>619</v>
      </c>
      <c r="L3" s="110">
        <f t="shared" ref="L3:L11" si="3">K3-I3</f>
        <v>88.291825000000017</v>
      </c>
      <c r="N3" s="98">
        <v>59</v>
      </c>
      <c r="O3" s="99">
        <f>N3*6.125*1.2+8</f>
        <v>441.65</v>
      </c>
      <c r="P3" s="105">
        <v>459</v>
      </c>
    </row>
    <row r="4" spans="2:16" ht="22" customHeight="1">
      <c r="B4" s="39" t="s">
        <v>341</v>
      </c>
      <c r="C4" s="42">
        <v>7102</v>
      </c>
      <c r="D4" s="40" t="s">
        <v>343</v>
      </c>
      <c r="E4" s="40" t="s">
        <v>351</v>
      </c>
      <c r="F4" s="42">
        <v>79</v>
      </c>
      <c r="G4" s="62">
        <f t="shared" si="0"/>
        <v>484.66499999999996</v>
      </c>
      <c r="H4" s="56">
        <f t="shared" si="1"/>
        <v>86.504999999999995</v>
      </c>
      <c r="I4" s="62">
        <f t="shared" si="2"/>
        <v>530.70817499999998</v>
      </c>
      <c r="J4" s="81">
        <f t="shared" ref="J4:J11" si="4">I4*1.15+8</f>
        <v>618.31440124999995</v>
      </c>
      <c r="K4" s="102">
        <v>619</v>
      </c>
      <c r="L4" s="110">
        <f t="shared" si="3"/>
        <v>88.291825000000017</v>
      </c>
      <c r="N4" s="42">
        <v>59</v>
      </c>
      <c r="O4" s="99">
        <f t="shared" ref="O4:O11" si="5">N4*6.125*1.2+8</f>
        <v>441.65</v>
      </c>
      <c r="P4" s="106">
        <v>459</v>
      </c>
    </row>
    <row r="5" spans="2:16" ht="22" customHeight="1">
      <c r="B5" s="39" t="s">
        <v>341</v>
      </c>
      <c r="C5" s="40">
        <v>7103</v>
      </c>
      <c r="D5" s="40" t="s">
        <v>344</v>
      </c>
      <c r="E5" s="40" t="s">
        <v>351</v>
      </c>
      <c r="F5" s="42">
        <v>79</v>
      </c>
      <c r="G5" s="62">
        <f t="shared" si="0"/>
        <v>484.66499999999996</v>
      </c>
      <c r="H5" s="56">
        <f t="shared" si="1"/>
        <v>86.504999999999995</v>
      </c>
      <c r="I5" s="62">
        <f t="shared" si="2"/>
        <v>530.70817499999998</v>
      </c>
      <c r="J5" s="81">
        <f t="shared" si="4"/>
        <v>618.31440124999995</v>
      </c>
      <c r="K5" s="102">
        <v>619</v>
      </c>
      <c r="L5" s="110">
        <f t="shared" si="3"/>
        <v>88.291825000000017</v>
      </c>
      <c r="N5" s="42">
        <v>59</v>
      </c>
      <c r="O5" s="99">
        <f t="shared" si="5"/>
        <v>441.65</v>
      </c>
      <c r="P5" s="106">
        <v>459</v>
      </c>
    </row>
    <row r="6" spans="2:16" ht="22" customHeight="1">
      <c r="B6" s="39" t="s">
        <v>341</v>
      </c>
      <c r="C6" s="42">
        <v>7104</v>
      </c>
      <c r="D6" s="40" t="s">
        <v>345</v>
      </c>
      <c r="E6" s="40" t="s">
        <v>351</v>
      </c>
      <c r="F6" s="42">
        <v>79</v>
      </c>
      <c r="G6" s="62">
        <f t="shared" si="0"/>
        <v>484.66499999999996</v>
      </c>
      <c r="H6" s="56">
        <f t="shared" si="1"/>
        <v>86.504999999999995</v>
      </c>
      <c r="I6" s="62">
        <f t="shared" si="2"/>
        <v>530.70817499999998</v>
      </c>
      <c r="J6" s="81">
        <f t="shared" si="4"/>
        <v>618.31440124999995</v>
      </c>
      <c r="K6" s="102">
        <v>619</v>
      </c>
      <c r="L6" s="110">
        <f t="shared" si="3"/>
        <v>88.291825000000017</v>
      </c>
      <c r="N6" s="42">
        <v>59</v>
      </c>
      <c r="O6" s="99">
        <f t="shared" si="5"/>
        <v>441.65</v>
      </c>
      <c r="P6" s="106">
        <v>459</v>
      </c>
    </row>
    <row r="7" spans="2:16" ht="22" customHeight="1">
      <c r="B7" s="39" t="s">
        <v>341</v>
      </c>
      <c r="C7" s="40">
        <v>7105</v>
      </c>
      <c r="D7" s="40" t="s">
        <v>346</v>
      </c>
      <c r="E7" s="40" t="s">
        <v>351</v>
      </c>
      <c r="F7" s="42">
        <v>129</v>
      </c>
      <c r="G7" s="62">
        <f t="shared" si="0"/>
        <v>791.41499999999996</v>
      </c>
      <c r="H7" s="56">
        <f t="shared" si="1"/>
        <v>141.255</v>
      </c>
      <c r="I7" s="62">
        <f t="shared" si="2"/>
        <v>866.599425</v>
      </c>
      <c r="J7" s="81">
        <f t="shared" si="4"/>
        <v>1004.5893387499999</v>
      </c>
      <c r="K7" s="102">
        <v>1009</v>
      </c>
      <c r="L7" s="110">
        <f t="shared" si="3"/>
        <v>142.400575</v>
      </c>
      <c r="N7" s="100"/>
      <c r="O7" s="99">
        <f t="shared" si="5"/>
        <v>8</v>
      </c>
      <c r="P7" s="106"/>
    </row>
    <row r="8" spans="2:16" ht="22" customHeight="1">
      <c r="B8" s="39" t="s">
        <v>341</v>
      </c>
      <c r="C8" s="42">
        <v>7106</v>
      </c>
      <c r="D8" s="40" t="s">
        <v>347</v>
      </c>
      <c r="E8" s="40" t="s">
        <v>351</v>
      </c>
      <c r="F8" s="42">
        <v>129</v>
      </c>
      <c r="G8" s="62">
        <f t="shared" si="0"/>
        <v>791.41499999999996</v>
      </c>
      <c r="H8" s="56">
        <f t="shared" si="1"/>
        <v>141.255</v>
      </c>
      <c r="I8" s="62">
        <f t="shared" si="2"/>
        <v>866.599425</v>
      </c>
      <c r="J8" s="81">
        <f t="shared" si="4"/>
        <v>1004.5893387499999</v>
      </c>
      <c r="K8" s="102">
        <v>1009</v>
      </c>
      <c r="L8" s="110">
        <f t="shared" si="3"/>
        <v>142.400575</v>
      </c>
      <c r="N8" s="42"/>
      <c r="O8" s="99">
        <f t="shared" si="5"/>
        <v>8</v>
      </c>
      <c r="P8" s="106"/>
    </row>
    <row r="9" spans="2:16" ht="22" customHeight="1">
      <c r="B9" s="39" t="s">
        <v>341</v>
      </c>
      <c r="C9" s="40">
        <v>7107</v>
      </c>
      <c r="D9" s="40" t="s">
        <v>348</v>
      </c>
      <c r="E9" s="40" t="s">
        <v>352</v>
      </c>
      <c r="F9" s="42">
        <v>129</v>
      </c>
      <c r="G9" s="62">
        <f t="shared" si="0"/>
        <v>791.41499999999996</v>
      </c>
      <c r="H9" s="56">
        <f t="shared" si="1"/>
        <v>141.255</v>
      </c>
      <c r="I9" s="62">
        <f t="shared" si="2"/>
        <v>866.599425</v>
      </c>
      <c r="J9" s="81">
        <f t="shared" si="4"/>
        <v>1004.5893387499999</v>
      </c>
      <c r="K9" s="102">
        <v>1009</v>
      </c>
      <c r="L9" s="110">
        <f t="shared" si="3"/>
        <v>142.400575</v>
      </c>
      <c r="N9" s="100"/>
      <c r="O9" s="99">
        <f t="shared" si="5"/>
        <v>8</v>
      </c>
      <c r="P9" s="106"/>
    </row>
    <row r="10" spans="2:16" ht="22" customHeight="1">
      <c r="B10" s="39" t="s">
        <v>341</v>
      </c>
      <c r="C10" s="42">
        <v>7108</v>
      </c>
      <c r="D10" s="40" t="s">
        <v>349</v>
      </c>
      <c r="E10" s="40" t="s">
        <v>351</v>
      </c>
      <c r="F10" s="42">
        <v>129</v>
      </c>
      <c r="G10" s="62">
        <f t="shared" si="0"/>
        <v>791.41499999999996</v>
      </c>
      <c r="H10" s="56">
        <f t="shared" si="1"/>
        <v>141.255</v>
      </c>
      <c r="I10" s="62">
        <f t="shared" si="2"/>
        <v>866.599425</v>
      </c>
      <c r="J10" s="81">
        <f t="shared" si="4"/>
        <v>1004.5893387499999</v>
      </c>
      <c r="K10" s="102">
        <v>1009</v>
      </c>
      <c r="L10" s="110">
        <f t="shared" si="3"/>
        <v>142.400575</v>
      </c>
      <c r="N10" s="100"/>
      <c r="O10" s="99">
        <f t="shared" si="5"/>
        <v>8</v>
      </c>
      <c r="P10" s="106"/>
    </row>
    <row r="11" spans="2:16" ht="22" customHeight="1">
      <c r="B11" s="39" t="s">
        <v>341</v>
      </c>
      <c r="C11" s="40">
        <v>7109</v>
      </c>
      <c r="D11" s="40" t="s">
        <v>350</v>
      </c>
      <c r="E11" s="40" t="s">
        <v>351</v>
      </c>
      <c r="F11" s="42">
        <v>129</v>
      </c>
      <c r="G11" s="62">
        <f t="shared" si="0"/>
        <v>791.41499999999996</v>
      </c>
      <c r="H11" s="56">
        <f t="shared" si="1"/>
        <v>141.255</v>
      </c>
      <c r="I11" s="62">
        <f t="shared" si="2"/>
        <v>866.599425</v>
      </c>
      <c r="J11" s="81">
        <f t="shared" si="4"/>
        <v>1004.5893387499999</v>
      </c>
      <c r="K11" s="102">
        <v>1009</v>
      </c>
      <c r="L11" s="110">
        <f t="shared" si="3"/>
        <v>142.400575</v>
      </c>
      <c r="N11" s="42"/>
      <c r="O11" s="99">
        <f t="shared" si="5"/>
        <v>8</v>
      </c>
      <c r="P11" s="106"/>
    </row>
    <row r="12" spans="2:16" ht="22" customHeight="1">
      <c r="B12" s="39"/>
      <c r="C12" s="40"/>
      <c r="D12" s="40"/>
      <c r="E12" s="40"/>
      <c r="F12" s="42"/>
      <c r="G12" s="87"/>
      <c r="H12" s="127"/>
      <c r="I12" s="87"/>
      <c r="J12" s="81"/>
      <c r="K12" s="102"/>
      <c r="L12" s="110"/>
      <c r="N12" s="42"/>
      <c r="O12" s="99"/>
      <c r="P12" s="106"/>
    </row>
    <row r="13" spans="2:16" ht="22" customHeight="1">
      <c r="B13" s="39" t="s">
        <v>360</v>
      </c>
      <c r="C13" s="40">
        <v>7201</v>
      </c>
      <c r="D13" s="40" t="s">
        <v>365</v>
      </c>
      <c r="E13" s="40" t="s">
        <v>372</v>
      </c>
      <c r="F13" s="40">
        <v>200</v>
      </c>
      <c r="G13" s="66">
        <f t="shared" ref="G13" si="6">F13*6.135</f>
        <v>1227</v>
      </c>
      <c r="H13" s="60">
        <f t="shared" ref="H13" si="7">F13*(1+0.095)</f>
        <v>219</v>
      </c>
      <c r="I13" s="66">
        <f t="shared" ref="I13" si="8">H13*6.135</f>
        <v>1343.5650000000001</v>
      </c>
      <c r="J13" s="81">
        <f>I13*1.15+8</f>
        <v>1553.0997499999999</v>
      </c>
      <c r="K13" s="101">
        <v>1559</v>
      </c>
      <c r="L13" s="110">
        <f t="shared" ref="L13" si="9">K13-I13</f>
        <v>215.43499999999995</v>
      </c>
      <c r="N13" s="98">
        <v>59</v>
      </c>
      <c r="O13" s="99">
        <f>N13*6.125*1.2+8</f>
        <v>441.65</v>
      </c>
      <c r="P13" s="105">
        <v>459</v>
      </c>
    </row>
    <row r="14" spans="2:16" ht="22" customHeight="1">
      <c r="B14" s="39" t="s">
        <v>360</v>
      </c>
      <c r="C14" s="40">
        <v>7202</v>
      </c>
      <c r="D14" s="40" t="s">
        <v>371</v>
      </c>
      <c r="E14" s="40" t="s">
        <v>361</v>
      </c>
      <c r="F14" s="40">
        <v>245</v>
      </c>
      <c r="G14" s="66">
        <f>F14*6.135</f>
        <v>1503.075</v>
      </c>
      <c r="H14" s="60">
        <f>F14*(1+0.095)</f>
        <v>268.27499999999998</v>
      </c>
      <c r="I14" s="66">
        <f>H14*6.135</f>
        <v>1645.8671249999998</v>
      </c>
      <c r="J14" s="81">
        <f>I14*1.15+8</f>
        <v>1900.7471937499995</v>
      </c>
      <c r="K14" s="101">
        <v>1899</v>
      </c>
      <c r="L14" s="110">
        <f>K14-I14</f>
        <v>253.13287500000024</v>
      </c>
      <c r="N14" s="98">
        <v>59</v>
      </c>
      <c r="O14" s="99">
        <f>N14*6.125*1.2+8</f>
        <v>441.65</v>
      </c>
      <c r="P14" s="105">
        <v>459</v>
      </c>
    </row>
    <row r="15" spans="2:16" ht="22" customHeight="1">
      <c r="B15" s="39" t="s">
        <v>360</v>
      </c>
      <c r="C15" s="40">
        <v>7202</v>
      </c>
      <c r="D15" s="40" t="s">
        <v>370</v>
      </c>
      <c r="E15" s="40" t="s">
        <v>361</v>
      </c>
      <c r="F15" s="40">
        <v>245</v>
      </c>
      <c r="G15" s="66">
        <f>F15*6.135</f>
        <v>1503.075</v>
      </c>
      <c r="H15" s="60">
        <f>F15*(1+0.095)</f>
        <v>268.27499999999998</v>
      </c>
      <c r="I15" s="66">
        <f>H15*6.135</f>
        <v>1645.8671249999998</v>
      </c>
      <c r="J15" s="81">
        <f>I15*1.15+8</f>
        <v>1900.7471937499995</v>
      </c>
      <c r="K15" s="101">
        <v>1899</v>
      </c>
      <c r="L15" s="110">
        <f>K15-I15</f>
        <v>253.13287500000024</v>
      </c>
      <c r="N15" s="98">
        <v>59</v>
      </c>
      <c r="O15" s="99">
        <f>N15*6.125*1.2+8</f>
        <v>441.65</v>
      </c>
      <c r="P15" s="105">
        <v>459</v>
      </c>
    </row>
    <row r="16" spans="2:16" ht="22" customHeight="1">
      <c r="B16" s="39" t="s">
        <v>360</v>
      </c>
      <c r="C16" s="40">
        <v>7203</v>
      </c>
      <c r="D16" s="40" t="s">
        <v>363</v>
      </c>
      <c r="E16" s="40" t="s">
        <v>362</v>
      </c>
      <c r="F16" s="40">
        <v>160</v>
      </c>
      <c r="G16" s="66">
        <f t="shared" ref="G16:G21" si="10">F16*6.135</f>
        <v>981.59999999999991</v>
      </c>
      <c r="H16" s="60">
        <f t="shared" ref="H16:H21" si="11">F16*(1+0.095)</f>
        <v>175.2</v>
      </c>
      <c r="I16" s="66">
        <f t="shared" ref="I16:I21" si="12">H16*6.135</f>
        <v>1074.8519999999999</v>
      </c>
      <c r="J16" s="81">
        <f>I16*1.15+8</f>
        <v>1244.0797999999998</v>
      </c>
      <c r="K16" s="101">
        <v>1259</v>
      </c>
      <c r="L16" s="110">
        <f t="shared" ref="L16:L21" si="13">K16-I16</f>
        <v>184.14800000000014</v>
      </c>
      <c r="N16" s="98">
        <v>59</v>
      </c>
      <c r="O16" s="99">
        <f>N16*6.125*1.2+8</f>
        <v>441.65</v>
      </c>
      <c r="P16" s="105">
        <v>459</v>
      </c>
    </row>
    <row r="17" spans="2:16" ht="22" customHeight="1">
      <c r="B17" s="39" t="s">
        <v>360</v>
      </c>
      <c r="C17" s="40">
        <v>7204</v>
      </c>
      <c r="D17" s="40" t="s">
        <v>364</v>
      </c>
      <c r="E17" s="40" t="s">
        <v>361</v>
      </c>
      <c r="F17" s="40">
        <v>205</v>
      </c>
      <c r="G17" s="66">
        <f t="shared" si="10"/>
        <v>1257.675</v>
      </c>
      <c r="H17" s="60">
        <f t="shared" si="11"/>
        <v>224.47499999999999</v>
      </c>
      <c r="I17" s="66">
        <f t="shared" si="12"/>
        <v>1377.154125</v>
      </c>
      <c r="J17" s="81">
        <f>I17*1.15+8</f>
        <v>1591.7272437499998</v>
      </c>
      <c r="K17" s="101">
        <v>1599</v>
      </c>
      <c r="L17" s="110">
        <f t="shared" si="13"/>
        <v>221.84587499999998</v>
      </c>
      <c r="N17" s="98">
        <v>59</v>
      </c>
      <c r="O17" s="99">
        <f>N17*6.125*1.2+8</f>
        <v>441.65</v>
      </c>
      <c r="P17" s="105">
        <v>459</v>
      </c>
    </row>
    <row r="18" spans="2:16" ht="22" customHeight="1">
      <c r="B18" s="39" t="s">
        <v>360</v>
      </c>
      <c r="C18" s="40">
        <v>7205</v>
      </c>
      <c r="D18" s="40" t="s">
        <v>367</v>
      </c>
      <c r="E18" s="40" t="s">
        <v>366</v>
      </c>
      <c r="F18" s="40">
        <v>170</v>
      </c>
      <c r="G18" s="66">
        <f t="shared" si="10"/>
        <v>1042.95</v>
      </c>
      <c r="H18" s="60">
        <f t="shared" si="11"/>
        <v>186.15</v>
      </c>
      <c r="I18" s="66">
        <f t="shared" si="12"/>
        <v>1142.03025</v>
      </c>
      <c r="J18" s="81">
        <f>I18*1.15+8</f>
        <v>1321.3347874999999</v>
      </c>
      <c r="K18" s="101">
        <v>1359</v>
      </c>
      <c r="L18" s="110">
        <f t="shared" si="13"/>
        <v>216.96974999999998</v>
      </c>
      <c r="N18" s="98">
        <v>59</v>
      </c>
      <c r="O18" s="99">
        <f>N18*6.125*1.2+8</f>
        <v>441.65</v>
      </c>
      <c r="P18" s="105">
        <v>459</v>
      </c>
    </row>
    <row r="19" spans="2:16" ht="22" customHeight="1">
      <c r="B19" s="39" t="s">
        <v>360</v>
      </c>
      <c r="C19" s="40">
        <v>7206</v>
      </c>
      <c r="D19" s="40" t="s">
        <v>368</v>
      </c>
      <c r="E19" s="40" t="s">
        <v>369</v>
      </c>
      <c r="F19" s="40">
        <v>170</v>
      </c>
      <c r="G19" s="66">
        <f t="shared" si="10"/>
        <v>1042.95</v>
      </c>
      <c r="H19" s="60">
        <f t="shared" si="11"/>
        <v>186.15</v>
      </c>
      <c r="I19" s="66">
        <f t="shared" si="12"/>
        <v>1142.03025</v>
      </c>
      <c r="J19" s="81">
        <f>I19*1.15+8</f>
        <v>1321.3347874999999</v>
      </c>
      <c r="K19" s="101">
        <v>1359</v>
      </c>
      <c r="L19" s="110">
        <f t="shared" si="13"/>
        <v>216.96974999999998</v>
      </c>
      <c r="N19" s="98">
        <v>59</v>
      </c>
      <c r="O19" s="99">
        <f>N19*6.125*1.2+8</f>
        <v>441.65</v>
      </c>
      <c r="P19" s="105">
        <v>459</v>
      </c>
    </row>
    <row r="20" spans="2:16" ht="22" customHeight="1">
      <c r="B20" s="39" t="s">
        <v>360</v>
      </c>
      <c r="C20" s="40">
        <v>7207</v>
      </c>
      <c r="D20" s="40"/>
      <c r="E20" s="40" t="s">
        <v>361</v>
      </c>
      <c r="F20" s="40"/>
      <c r="G20" s="66">
        <f t="shared" si="10"/>
        <v>0</v>
      </c>
      <c r="H20" s="60">
        <f t="shared" si="11"/>
        <v>0</v>
      </c>
      <c r="I20" s="66">
        <f t="shared" si="12"/>
        <v>0</v>
      </c>
      <c r="J20" s="81">
        <f>I20*1.15+8</f>
        <v>8</v>
      </c>
      <c r="K20" s="101">
        <v>619</v>
      </c>
      <c r="L20" s="110">
        <f t="shared" si="13"/>
        <v>619</v>
      </c>
      <c r="N20" s="98">
        <v>59</v>
      </c>
      <c r="O20" s="99">
        <f>N20*6.125*1.2+8</f>
        <v>441.65</v>
      </c>
      <c r="P20" s="105">
        <v>459</v>
      </c>
    </row>
    <row r="21" spans="2:16" ht="22" customHeight="1">
      <c r="B21" s="39" t="s">
        <v>360</v>
      </c>
      <c r="C21" s="40">
        <v>7208</v>
      </c>
      <c r="D21" s="40"/>
      <c r="E21" s="40" t="s">
        <v>361</v>
      </c>
      <c r="F21" s="40"/>
      <c r="G21" s="66">
        <f t="shared" si="10"/>
        <v>0</v>
      </c>
      <c r="H21" s="60">
        <f t="shared" si="11"/>
        <v>0</v>
      </c>
      <c r="I21" s="66">
        <f t="shared" si="12"/>
        <v>0</v>
      </c>
      <c r="J21" s="81">
        <f>I21*1.15+8</f>
        <v>8</v>
      </c>
      <c r="K21" s="101">
        <v>619</v>
      </c>
      <c r="L21" s="110">
        <f t="shared" si="13"/>
        <v>619</v>
      </c>
      <c r="N21" s="98">
        <v>59</v>
      </c>
      <c r="O21" s="99">
        <f>N21*6.125*1.2+8</f>
        <v>441.65</v>
      </c>
      <c r="P21" s="105">
        <v>459</v>
      </c>
    </row>
  </sheetData>
  <mergeCells count="2">
    <mergeCell ref="F1:G1"/>
    <mergeCell ref="H1:I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护肤品1000</vt:lpstr>
      <vt:lpstr>彩妆2000</vt:lpstr>
      <vt:lpstr>食品3000</vt:lpstr>
      <vt:lpstr>母婴4000</vt:lpstr>
      <vt:lpstr>保健品5000</vt:lpstr>
      <vt:lpstr>服饰6000</vt:lpstr>
      <vt:lpstr>运动类7000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嘉航 许</dc:creator>
  <cp:lastModifiedBy>嘉航 许</cp:lastModifiedBy>
  <dcterms:created xsi:type="dcterms:W3CDTF">2014-11-24T01:15:33Z</dcterms:created>
  <dcterms:modified xsi:type="dcterms:W3CDTF">2014-11-27T05:08:15Z</dcterms:modified>
</cp:coreProperties>
</file>