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A353D2D3-12F8-4C0B-BEED-CC4C40726F6E}" xr6:coauthVersionLast="45" xr6:coauthVersionMax="45" xr10:uidLastSave="{00000000-0000-0000-0000-000000000000}"/>
  <bookViews>
    <workbookView xWindow="-110" yWindow="-110" windowWidth="38620" windowHeight="2122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Query!$A$1:$AK$627</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9" l="1"/>
  <c r="L2" i="9" a="1"/>
  <c r="J2" i="9" a="1"/>
  <c r="K2" i="9" a="1"/>
  <c r="I2" i="9" a="1"/>
  <c r="H2" i="9" a="1"/>
  <c r="L2" i="9" l="1"/>
  <c r="I2" i="9"/>
  <c r="K2" i="9"/>
  <c r="J2" i="9"/>
  <c r="H2" i="9"/>
  <c r="A627" i="8"/>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639" i="5"/>
  <c r="F632" i="5"/>
  <c r="C628" i="5"/>
  <c r="A635" i="5"/>
  <c r="E632" i="5"/>
  <c r="C636" i="5"/>
  <c r="G637" i="5"/>
  <c r="E630" i="5"/>
  <c r="A639" i="5"/>
  <c r="F633" i="5"/>
  <c r="A633" i="5"/>
  <c r="B628" i="5"/>
  <c r="E631" i="5"/>
  <c r="C637" i="5"/>
  <c r="D635" i="5"/>
  <c r="E633" i="5"/>
  <c r="F631" i="5"/>
  <c r="H628" i="5"/>
  <c r="C629" i="5"/>
  <c r="D641" i="5"/>
  <c r="H631" i="5"/>
  <c r="F636" i="5"/>
  <c r="G640" i="5"/>
  <c r="H636" i="5"/>
  <c r="F641" i="5"/>
  <c r="G631" i="5"/>
  <c r="B637" i="5"/>
  <c r="C635" i="5"/>
  <c r="E636" i="5"/>
  <c r="G629" i="5"/>
  <c r="D638" i="5"/>
  <c r="G633" i="5"/>
  <c r="E639" i="5"/>
  <c r="A636" i="5"/>
  <c r="A637" i="5"/>
  <c r="H640" i="5"/>
  <c r="D633" i="5"/>
  <c r="B638" i="5"/>
  <c r="E641" i="5"/>
  <c r="F628" i="5"/>
  <c r="B631" i="5"/>
  <c r="A628" i="5"/>
  <c r="G641" i="5"/>
  <c r="G634" i="5"/>
  <c r="A634" i="5"/>
  <c r="F637" i="5"/>
  <c r="B634" i="5"/>
  <c r="B635" i="5"/>
  <c r="H629" i="5"/>
  <c r="F629" i="5"/>
  <c r="H638" i="5"/>
  <c r="E634" i="5"/>
  <c r="E635" i="5"/>
  <c r="G638" i="5"/>
  <c r="B641" i="5"/>
  <c r="H639" i="5"/>
  <c r="A631" i="5"/>
  <c r="B632" i="5"/>
  <c r="G635" i="5"/>
  <c r="C632" i="5"/>
  <c r="C633" i="5"/>
  <c r="D639" i="5"/>
  <c r="A640" i="5"/>
  <c r="D637" i="5"/>
  <c r="G630" i="5"/>
  <c r="B633" i="5"/>
  <c r="C631" i="5"/>
  <c r="D629" i="5"/>
  <c r="G632" i="5"/>
  <c r="A630" i="5"/>
  <c r="B629" i="5"/>
  <c r="C630" i="5"/>
  <c r="H633" i="5"/>
  <c r="D630" i="5"/>
  <c r="D631" i="5"/>
  <c r="A638" i="5"/>
  <c r="F630" i="5"/>
  <c r="H641" i="5"/>
  <c r="C634" i="5"/>
  <c r="G628" i="5"/>
  <c r="G639" i="5"/>
  <c r="D634" i="5"/>
  <c r="H632" i="5"/>
  <c r="B640" i="5"/>
  <c r="H630" i="5"/>
  <c r="D628" i="5"/>
  <c r="E640" i="5"/>
  <c r="E628" i="5"/>
  <c r="E629" i="5"/>
  <c r="B636" i="5"/>
  <c r="E637" i="5"/>
  <c r="H635" i="5"/>
  <c r="F640" i="5"/>
  <c r="A629" i="5"/>
  <c r="C638" i="5"/>
  <c r="A632" i="5"/>
  <c r="D640" i="5"/>
  <c r="G636" i="5"/>
  <c r="F638" i="5"/>
  <c r="F635" i="5"/>
  <c r="A641" i="5"/>
  <c r="D636" i="5"/>
  <c r="B630" i="5"/>
  <c r="E638" i="5"/>
  <c r="H637" i="5"/>
  <c r="H634" i="5"/>
  <c r="F639" i="5"/>
  <c r="D632" i="5"/>
  <c r="C641" i="5"/>
  <c r="F634" i="5"/>
  <c r="C639" i="5"/>
  <c r="C640" i="5"/>
  <c r="A621" i="8" l="1"/>
  <c r="B621" i="8"/>
  <c r="C621" i="8"/>
  <c r="D621" i="8"/>
  <c r="E621" i="8"/>
  <c r="F621" i="8"/>
  <c r="G621" i="8"/>
  <c r="A620" i="8" l="1"/>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<sst xmlns="http://schemas.openxmlformats.org/spreadsheetml/2006/main" count="7590" uniqueCount="1616">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</sst>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24"/>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0">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xf numFmtId="0" fontId="16"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6" fillId="0" borderId="0" xfId="0" applyNumberFormat="1" applyFont="1" applyAlignment="1">
      <alignment horizontal="center" vertical="center"/>
    </xf>
  </cellXfs>
  <cellStyles count="4">
    <cellStyle name="Calculation" xfId="2" builtinId="22"/>
    <cellStyle name="Hyperlink" xfId="3" builtinId="8"/>
    <cellStyle name="Input" xfId="1" builtinId="20"/>
    <cellStyle name="Normal" xfId="0" builtinId="0"/>
  </cellStyles>
  <dxfs count="77">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2D38E8DE-42F5-4302-A3FB-3AFF78B651F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6">
      <calculatedColumnFormula>INDIRECT(ADDRESS(ROW()-14,MATCH("Priority", Submittal[#Headers],0), , , "Query"))</calculatedColumnFormula>
    </tableColumn>
    <tableColumn id="1" xr3:uid="{1476B301-A9F1-4BE2-B030-2128CCB14992}" name="Number" dataDxfId="75">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4">
      <calculatedColumnFormula>INDIRECT(ADDRESS(ROW()-14,MATCH("Title", Submittal[#Headers],0), , , "Query"))</calculatedColumnFormula>
    </tableColumn>
    <tableColumn id="21" xr3:uid="{CD3355A6-BA31-4B2B-9CDF-2D6CDD5B4E81}" name="Type" dataDxfId="73">
      <calculatedColumnFormula>INDIRECT(ADDRESS(ROW()-14,MATCH("Type", Submittal[#Headers],0), , , "Query"))</calculatedColumnFormula>
    </tableColumn>
    <tableColumn id="8" xr3:uid="{7D87D281-BABB-4551-A49E-5663B52851C2}" name="Ball in Court" dataDxfId="72">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1">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0">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9">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8" headerRowBorderDxfId="67" tableBorderDxfId="66" totalsRowBorderDxfId="65">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4"/>
    <tableColumn id="2" xr3:uid="{591C97C3-02C9-464B-8840-5946F8905159}" name="Report" dataDxfId="63">
      <calculatedColumnFormula>IF(Sub_List[[#This Row],[Outstanding Count]]&gt;0, "YES", "NO")</calculatedColumnFormula>
    </tableColumn>
    <tableColumn id="3" xr3:uid="{D259BB3C-FF03-4816-BBD4-ECDA2C9681E7}" name="Outstanding Count" dataDxfId="62">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G1:L2" totalsRowShown="0" headerRowDxfId="16" dataDxfId="15">
  <autoFilter ref="G1:L2" xr:uid="{3E54D721-B0C7-4954-8BE4-922277018891}"/>
  <tableColumns count="6">
    <tableColumn id="1" xr3:uid="{6EE0C0E2-CC87-4221-8637-2D3DF6923292}" name="Open Submittals" dataDxfId="14">
      <calculatedColumnFormula>_xlfn.CONCAT(Submittal[[#This Row],[Spec Section]], ".", TEXT(Submittal[[#This Row],[Number]], "00"), ".", TEXT(Submittal[[#This Row],[Rev]], "00"), " - ", Submittal[[#This Row],[Title]])</calculatedColumnFormula>
    </tableColumn>
    <tableColumn id="3" xr3:uid="{8EE9E316-89DD-4097-913E-18B901C93958}" name="Sent To GC  On" dataDxfId="13">
      <calculatedColumnFormula array="1">IF(INDIRECT("Submittal[@[" &amp; H$1 &amp; "]]") = "", "", INDIRECT("Submittal[@[" &amp; H$1 &amp; "]]"))</calculatedColumnFormula>
    </tableColumn>
    <tableColumn id="4" xr3:uid="{ED44005C-E50A-4BA4-B487-3DCE786F7E6B}" name="Design Review  On" dataDxfId="12">
      <calculatedColumnFormula array="1">IF(INDIRECT("Submittal[@[" &amp; I$1 &amp; "]]") = "", "", INDIRECT("Submittal[@[" &amp; I$1 &amp; "]]"))</calculatedColumnFormula>
    </tableColumn>
    <tableColumn id="5" xr3:uid="{E4F89C9D-DC82-4B06-A20F-68850DF7BC9E}" name="Reviewed  On" dataDxfId="11">
      <calculatedColumnFormula array="1">IF(INDIRECT("Submittal[@[" &amp; J$1 &amp; "]]") = "", "", INDIRECT("Submittal[@[" &amp; J$1 &amp; "]]"))</calculatedColumnFormula>
    </tableColumn>
    <tableColumn id="6" xr3:uid="{1C2D32C2-6F84-4470-986E-2DB7D97AEFA0}" name="Closed On" dataDxfId="10">
      <calculatedColumnFormula array="1">IF(INDIRECT("Submittal[@[" &amp; K$1 &amp; "]]") = "", "", INDIRECT("Submittal[@[" &amp; K$1 &amp; "]]"))</calculatedColumnFormula>
    </tableColumn>
    <tableColumn id="7" xr3:uid="{CE0073F6-72BB-4DBB-8949-7B55AB476F95}" name="Priority" dataDxfId="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61" dataDxfId="59" headerRowBorderDxfId="60" tableBorderDxfId="58" totalsRowBorderDxfId="57">
  <autoFilter ref="A1:G627" xr:uid="{7C692E3F-9EE6-4C43-8FD1-B42E75E9A658}"/>
  <tableColumns count="7">
    <tableColumn id="1" xr3:uid="{F0AB8DB3-0E9B-4F42-B672-CA36737A5868}" name="SubNum" dataDxfId="56">
      <calculatedColumnFormula>_xlfn.CONCAT(TEXT(Submittal[[#This Row],[Spec Section]],"000000"),".",TEXT(Submittal[[#This Row],[Number]], "00"),".", TEXT(Submittal[[#This Row],[Rev]],"00"))</calculatedColumnFormula>
    </tableColumn>
    <tableColumn id="2" xr3:uid="{FDDDE25C-1427-47A6-BED1-DD7D0E18E17B}" name="Title" dataDxfId="55">
      <calculatedColumnFormula>Submittal[[#This Row],[Title]]</calculatedColumnFormula>
    </tableColumn>
    <tableColumn id="3" xr3:uid="{0AFC277A-F0A5-4E8B-8FC8-D46774AD73EB}" name="Description" dataDxfId="54">
      <calculatedColumnFormula>LEFT(Submittal[[#This Row],[Description]],25)</calculatedColumnFormula>
    </tableColumn>
    <tableColumn id="4" xr3:uid="{145905D0-B648-4876-858E-CF0F5791B48D}" name="Status" dataDxfId="53">
      <calculatedColumnFormula>Submittal[[#This Row],[State]]</calculatedColumnFormula>
    </tableColumn>
    <tableColumn id="5" xr3:uid="{1C971054-63D3-47DD-851C-192CB753DABB}" name="Your Due Date" dataDxfId="52">
      <calculatedColumnFormula>Submittal[[#This Row],[Due from Subcontractor]]</calculatedColumnFormula>
    </tableColumn>
    <tableColumn id="6" xr3:uid="{417DB667-EF6B-45CC-8B69-20321A4DFC2B}" name="Type" dataDxfId="51">
      <calculatedColumnFormula>Submittal[[#This Row],[Type]]</calculatedColumnFormula>
    </tableColumn>
    <tableColumn id="7" xr3:uid="{DD290BCA-86C3-41C5-A24D-80493B6D13BD}" name="Responsible Sub" dataDxfId="50">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9"/>
    <tableColumn id="3" xr3:uid="{27BEF863-158A-4FCD-9FFB-C8BC4A2306B7}" uniqueName="3" name="Rev" queryTableFieldId="3"/>
    <tableColumn id="4" xr3:uid="{8AD3366B-D0E1-4CAC-A55F-12715F0196A6}" uniqueName="4" name="Spec Section" queryTableFieldId="4" dataDxfId="48"/>
    <tableColumn id="5" xr3:uid="{6A167941-6584-4685-B928-29584684D568}" uniqueName="5" name="Priority" queryTableFieldId="5" dataDxfId="47"/>
    <tableColumn id="6" xr3:uid="{EC3BDA35-B1D0-498F-88D2-4269C5781588}" uniqueName="6" name="Package" queryTableFieldId="6" dataDxfId="46"/>
    <tableColumn id="7" xr3:uid="{7DC27BB0-70C3-4AF4-BFEE-435A2372BD16}" uniqueName="7" name="Type" queryTableFieldId="7" dataDxfId="45"/>
    <tableColumn id="8" xr3:uid="{362D3169-3283-443A-8807-0D8DD159C7B4}" uniqueName="8" name="Title" queryTableFieldId="8" dataDxfId="44"/>
    <tableColumn id="9" xr3:uid="{BF39B6FE-5451-4C2D-A6C9-B9E2AA2B9BE9}" uniqueName="9" name="Description" queryTableFieldId="9" dataDxfId="43"/>
    <tableColumn id="10" xr3:uid="{D2DF6044-4ACB-4DBF-966F-786F04739CBF}" uniqueName="10" name="Reference" queryTableFieldId="10" dataDxfId="42"/>
    <tableColumn id="11" xr3:uid="{46439515-F6DB-47CF-8EE2-6C467F2536C8}" uniqueName="11" name="Due on Site By" queryTableFieldId="11" dataDxfId="41"/>
    <tableColumn id="12" xr3:uid="{0E123A5B-9A69-40FD-AD64-1C66F622CAC1}" uniqueName="12" name="State" queryTableFieldId="12" dataDxfId="40"/>
    <tableColumn id="13" xr3:uid="{8F3A61B2-419C-4DAF-A3CC-E22360F62827}" uniqueName="13" name="Response" queryTableFieldId="13" dataDxfId="39"/>
    <tableColumn id="14" xr3:uid="{60856AD8-96DA-493D-A99F-63764BA66464}" uniqueName="14" name="Assigned To" queryTableFieldId="14" dataDxfId="38"/>
    <tableColumn id="15" xr3:uid="{42CC2144-76CA-4E51-94FF-F9E2357FDDFE}" uniqueName="15" name="Assigned To Organization" queryTableFieldId="15" dataDxfId="37"/>
    <tableColumn id="16" xr3:uid="{385467E4-3089-4998-8CE1-27ED9EA29601}" uniqueName="16" name="Due Date" queryTableFieldId="16" dataDxfId="36"/>
    <tableColumn id="17" xr3:uid="{891CFF2D-0855-4234-93E7-9845626B0942}" uniqueName="17" name="Subcontractor" queryTableFieldId="17" dataDxfId="35"/>
    <tableColumn id="18" xr3:uid="{37E5A533-5D1E-46F5-85E9-2930FAFDA0F5}" uniqueName="18" name="Submitter Organization" queryTableFieldId="18" dataDxfId="34"/>
    <tableColumn id="19" xr3:uid="{490D35EC-C1E1-470F-B1F0-0C67076DE302}" uniqueName="19" name="Westland Reviewer" queryTableFieldId="19" dataDxfId="33"/>
    <tableColumn id="20" xr3:uid="{B03B9FE9-E98F-47AC-B3A4-B989F49D03C7}" uniqueName="20" name="Reviewer Organization" queryTableFieldId="20" dataDxfId="32"/>
    <tableColumn id="21" xr3:uid="{AA3B6916-AE23-4C10-8B96-2DF0D927FDCC}" uniqueName="21" name="Architect/Engineer" queryTableFieldId="21" dataDxfId="31"/>
    <tableColumn id="22" xr3:uid="{DAE6EE3F-AAD6-4D8F-BF14-B51639C79E27}" uniqueName="22" name="Approver Organization" queryTableFieldId="22" dataDxfId="30"/>
    <tableColumn id="23" xr3:uid="{42A50C27-D169-4D35-B150-1CAD0508BFB8}" uniqueName="23" name="Lead Days" queryTableFieldId="23"/>
    <tableColumn id="24" xr3:uid="{F8112471-8FA7-41F1-B037-67AE1E386498}" uniqueName="24" name="Due to Subcontractor" queryTableFieldId="24" dataDxfId="29"/>
    <tableColumn id="25" xr3:uid="{3C122F4E-F169-4430-A581-D55BDC976B02}" uniqueName="25" name="Due from Subcontractor" queryTableFieldId="25" dataDxfId="28"/>
    <tableColumn id="26" xr3:uid="{18496ED3-EB97-4993-A4B7-525B578CB047}" uniqueName="26" name="Due to Architect/Engineer" queryTableFieldId="26" dataDxfId="27"/>
    <tableColumn id="27" xr3:uid="{F12A9269-6609-472C-9BD3-7CDC78963044}" uniqueName="27" name="Due from A/E" queryTableFieldId="27" dataDxfId="26"/>
    <tableColumn id="28" xr3:uid="{08CCEA1D-50F2-4EDD-908B-627781533EA4}" uniqueName="28" name="Assigned to Sub  On" queryTableFieldId="28" dataDxfId="25"/>
    <tableColumn id="29" xr3:uid="{93C6D74D-8ABF-4BE3-B325-92A50CBFFC4B}" uniqueName="29" name="Sent to GC  On" queryTableFieldId="29" dataDxfId="24"/>
    <tableColumn id="30" xr3:uid="{7E62202D-247C-44C6-A6E4-AB291E5FC21F}" uniqueName="30" name="Design Review  On" queryTableFieldId="30" dataDxfId="23"/>
    <tableColumn id="31" xr3:uid="{F61CD906-1B68-40A3-A25E-13EBED94F9AB}" uniqueName="31" name="Reviewed  On" queryTableFieldId="31" dataDxfId="22"/>
    <tableColumn id="32" xr3:uid="{9F4D1000-64A7-45C5-8996-1BEA26ACA6FF}" uniqueName="32" name="Rejected/Revise  On" queryTableFieldId="32" dataDxfId="21"/>
    <tableColumn id="33" xr3:uid="{0160BB34-EB84-466B-8193-0C4D42679D3F}" uniqueName="33" name="Closed On" queryTableFieldId="33" dataDxfId="20"/>
    <tableColumn id="34" xr3:uid="{7624C6F7-7E1B-4175-87C6-205A595900DD}" uniqueName="34" name="Created Date" queryTableFieldId="34" dataDxfId="19"/>
    <tableColumn id="35" xr3:uid="{160EF995-CAB6-4363-9041-C3E5517436B1}" uniqueName="35" name="Additional Reviewers" queryTableFieldId="35" dataDxfId="18"/>
    <tableColumn id="36" xr3:uid="{0F2FC5BE-B49C-4FF9-A097-8370FEB14F19}" uniqueName="36" name="Additional Approvers" queryTableFieldId="36" dataDxfId="17"/>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44274.436099189814</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032000.18.01</v>
      </c>
      <c r="C51" t="str">
        <f ca="1">INDIRECT(ADDRESS(ROW()-14,MATCH("Title", Submittal[#Headers],0), , , "Query"))</f>
        <v>Dock Screen Wall Reinforcing ASI_54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44168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051200.15.00</v>
      </c>
      <c r="C91" t="str">
        <f ca="1">INDIRECT(ADDRESS(ROW()-14,MATCH("Title", Submittal[#Headers],0), , , "Query"))</f>
        <v>STRUCTURAL STEEL FRAMING (West Stair Tower)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051200.14.00</v>
      </c>
      <c r="C92" t="str">
        <f ca="1">INDIRECT(ADDRESS(ROW()-14,MATCH("Title", Submittal[#Headers],0), , , "Query"))</f>
        <v>STRUCTURAL STEEL FRAMING (Historic North Stair)</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2" s="6">
        <f ca="1">IF(ISBLANK(INDIRECT(ADDRESS(ROW()-14,MATCH("Design Review  On", Submittal[#Headers],0), , , "Query"))), "", INDIRECT(ADDRESS(ROW()-14,MATCH("Design Review  On", Submittal[#Headers],0), , , "Query")))</f>
        <v>44249</v>
      </c>
      <c r="G92" s="6" t="str">
        <f ca="1">IF(ISBLANK(INDIRECT(ADDRESS(ROW()-14,MATCH("Due Date", Submittal[#Headers],0), , , "Query"))), "", INDIRECT(ADDRESS(ROW()-14,MATCH("Due Date", Submittal[#Headers],0), , , "Query")))</f>
        <v/>
      </c>
      <c r="H92" s="5" t="str">
        <f ca="1">INDIRECT(ADDRESS(ROW()-14,MATCH("State", Submittal[#Headers],0), , , "Query"))</f>
        <v>Reviewed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051200.12.00</v>
      </c>
      <c r="C95" t="str">
        <f ca="1">INDIRECT(ADDRESS(ROW()-14,MATCH("Title", Submittal[#Headers],0), , , "Query"))</f>
        <v>STRUCTURAL STEEL FRAMING - Landscape Shed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44196</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051200.05.00</v>
      </c>
      <c r="C96" t="str">
        <f ca="1">INDIRECT(ADDRESS(ROW()-14,MATCH("Title", Submittal[#Headers],0), , , "Query"))</f>
        <v>STRUCTURAL STEEL FRAMING (Historic Lvl 2)</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43859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051200.07.00</v>
      </c>
      <c r="C97" t="str">
        <f ca="1">INDIRECT(ADDRESS(ROW()-14,MATCH("Title", Submittal[#Headers],0), , , "Query"))</f>
        <v>STRUCTURAL STEEL FRAMING (Annex) - Updated</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43930</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4" s="6">
        <f ca="1">IF(ISBLANK(INDIRECT(ADDRESS(ROW()-14,MATCH("Design Review  On", Submittal[#Headers],0), , , "Query"))), "", INDIRECT(ADDRESS(ROW()-14,MATCH("Design Review  On", Submittal[#Headers],0), , , "Query")))</f>
        <v>44229</v>
      </c>
      <c r="G194" s="6">
        <f ca="1">IF(ISBLANK(INDIRECT(ADDRESS(ROW()-14,MATCH("Due Date", Submittal[#Headers],0), , , "Query"))), "", INDIRECT(ADDRESS(ROW()-14,MATCH("Due Date", Submittal[#Headers],0), , , "Query")))</f>
        <v>44242</v>
      </c>
      <c r="H194" s="5" t="str">
        <f ca="1">INDIRECT(ADDRESS(ROW()-14,MATCH("State", Submittal[#Headers],0), , , "Query"))</f>
        <v>Design Review</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093033.02.02</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093033.03.00</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44169</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096513.03.00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88" s="6">
        <f ca="1">IF(ISBLANK(INDIRECT(ADDRESS(ROW()-14,MATCH("Design Review  On", Submittal[#Headers],0), , , "Query"))), "", INDIRECT(ADDRESS(ROW()-14,MATCH("Design Review  On", Submittal[#Headers],0), , , "Query")))</f>
        <v>44260</v>
      </c>
      <c r="G288" s="6">
        <f ca="1">IF(ISBLANK(INDIRECT(ADDRESS(ROW()-14,MATCH("Due Date", Submittal[#Headers],0), , , "Query"))), "", INDIRECT(ADDRESS(ROW()-14,MATCH("Due Date", Submittal[#Headers],0), , , "Query")))</f>
        <v>44274</v>
      </c>
      <c r="H288" s="5" t="str">
        <f ca="1">INDIRECT(ADDRESS(ROW()-14,MATCH("State", Submittal[#Headers],0), , , "Query"))</f>
        <v>Design Review</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096513.01.00</v>
      </c>
      <c r="C290" t="str">
        <f ca="1">INDIRECT(ADDRESS(ROW()-14,MATCH("Title", Submittal[#Headers],0), , , "Query"))</f>
        <v>RESILIENT BASE AND ACCESSORIES</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0" s="6" t="str">
        <f ca="1">IF(ISBLANK(INDIRECT(ADDRESS(ROW()-14,MATCH("Design Review  On", Submittal[#Headers],0), , , "Query"))), "", INDIRECT(ADDRESS(ROW()-14,MATCH("Design Review  On", Submittal[#Headers],0), , , "Query")))</f>
        <v/>
      </c>
      <c r="G290" s="6">
        <f ca="1">IF(ISBLANK(INDIRECT(ADDRESS(ROW()-14,MATCH("Due Date", Submittal[#Headers],0), , , "Query"))), "", INDIRECT(ADDRESS(ROW()-14,MATCH("Due Date", Submittal[#Headers],0), , , "Query")))</f>
        <v>43833</v>
      </c>
      <c r="H290" s="5" t="str">
        <f ca="1">INDIRECT(ADDRESS(ROW()-14,MATCH("State", Submittal[#Headers],0), , , "Query"))</f>
        <v>Assigned to Sub</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097500.04.00</v>
      </c>
      <c r="C292" t="str">
        <f ca="1">INDIRECT(ADDRESS(ROW()-14,MATCH("Title", Submittal[#Headers],0), , , "Query"))</f>
        <v>STONE BASE</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92" s="6">
        <f ca="1">IF(ISBLANK(INDIRECT(ADDRESS(ROW()-14,MATCH("Design Review  On", Submittal[#Headers],0), , , "Query"))), "", INDIRECT(ADDRESS(ROW()-14,MATCH("Design Review  On", Submittal[#Headers],0), , , "Query")))</f>
        <v>44270</v>
      </c>
      <c r="G292" s="6" t="str">
        <f ca="1">IF(ISBLANK(INDIRECT(ADDRESS(ROW()-14,MATCH("Due Date", Submittal[#Headers],0), , , "Query"))), "", INDIRECT(ADDRESS(ROW()-14,MATCH("Due Date", Submittal[#Headers],0), , , "Query")))</f>
        <v/>
      </c>
      <c r="H292" s="5" t="str">
        <f ca="1">INDIRECT(ADDRESS(ROW()-14,MATCH("State", Submittal[#Headers],0), , , "Query"))</f>
        <v>Reviewed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097500.01.00</v>
      </c>
      <c r="C293" t="str">
        <f ca="1">INDIRECT(ADDRESS(ROW()-14,MATCH("Title", Submittal[#Headers],0), , , "Query"))</f>
        <v>STONE FACING AND TRIM GHID - THASSOS WHITE</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44176</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099123.04.00</v>
      </c>
      <c r="C300" t="str">
        <f ca="1">INDIRECT(ADDRESS(ROW()-14,MATCH("Title", Submittal[#Headers],0), , , "Query"))</f>
        <v>INTERIOR PAINTING Dryfall</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44218</v>
      </c>
      <c r="G300" s="6">
        <f ca="1">IF(ISBLANK(INDIRECT(ADDRESS(ROW()-14,MATCH("Due Date", Submittal[#Headers],0), , , "Query"))), "", INDIRECT(ADDRESS(ROW()-14,MATCH("Due Date", Submittal[#Headers],0), , , "Query")))</f>
        <v>44232</v>
      </c>
      <c r="H300" s="5" t="str">
        <f ca="1">INDIRECT(ADDRESS(ROW()-14,MATCH("State", Submittal[#Headers],0), , , "Query"))</f>
        <v>Design Review</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099123.02.01</v>
      </c>
      <c r="C301" t="str">
        <f ca="1">INDIRECT(ADDRESS(ROW()-14,MATCH("Title", Submittal[#Headers],0), , , "Query"))</f>
        <v>INTERIOR PAINTING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1" s="6">
        <f ca="1">IF(ISBLANK(INDIRECT(ADDRESS(ROW()-14,MATCH("Design Review  On", Submittal[#Headers],0), , , "Query"))), "", INDIRECT(ADDRESS(ROW()-14,MATCH("Design Review  On", Submittal[#Headers],0), , , "Query")))</f>
        <v>44251</v>
      </c>
      <c r="G301" s="6">
        <f ca="1">IF(ISBLANK(INDIRECT(ADDRESS(ROW()-14,MATCH("Due Date", Submittal[#Headers],0), , , "Query"))), "", INDIRECT(ADDRESS(ROW()-14,MATCH("Due Date", Submittal[#Headers],0), , , "Query")))</f>
        <v>43854</v>
      </c>
      <c r="H301" s="5" t="str">
        <f ca="1">INDIRECT(ADDRESS(ROW()-14,MATCH("State", Submittal[#Headers],0), , , "Query"))</f>
        <v>Design Review</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3" s="6">
        <f ca="1">IF(ISBLANK(INDIRECT(ADDRESS(ROW()-14,MATCH("Design Review  On", Submittal[#Headers],0), , , "Query"))), "", INDIRECT(ADDRESS(ROW()-14,MATCH("Design Review  On", Submittal[#Headers],0), , , "Query")))</f>
        <v>44218</v>
      </c>
      <c r="G333" s="6">
        <f ca="1">IF(ISBLANK(INDIRECT(ADDRESS(ROW()-14,MATCH("Due Date", Submittal[#Headers],0), , , "Query"))), "", INDIRECT(ADDRESS(ROW()-14,MATCH("Due Date", Submittal[#Headers],0), , , "Query")))</f>
        <v>44232</v>
      </c>
      <c r="H333" s="5" t="str">
        <f ca="1">INDIRECT(ADDRESS(ROW()-14,MATCH("State", Submittal[#Headers],0), , , "Query"))</f>
        <v>Design Review</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131213.01.02</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6" s="6">
        <f ca="1">IF(ISBLANK(INDIRECT(ADDRESS(ROW()-14,MATCH("Design Review  On", Submittal[#Headers],0), , , "Query"))), "", INDIRECT(ADDRESS(ROW()-14,MATCH("Design Review  On", Submittal[#Headers],0), , , "Query")))</f>
        <v>44236</v>
      </c>
      <c r="G376" s="6">
        <f ca="1">IF(ISBLANK(INDIRECT(ADDRESS(ROW()-14,MATCH("Due Date", Submittal[#Headers],0), , , "Query"))), "", INDIRECT(ADDRESS(ROW()-14,MATCH("Due Date", Submittal[#Headers],0), , , "Query")))</f>
        <v>43924</v>
      </c>
      <c r="H376" s="5" t="str">
        <f ca="1">INDIRECT(ADDRESS(ROW()-14,MATCH("State", Submittal[#Headers],0), , , "Query"))</f>
        <v>Design Review</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0" s="6">
        <f ca="1">IF(ISBLANK(INDIRECT(ADDRESS(ROW()-14,MATCH("Design Review  On", Submittal[#Headers],0), , , "Query"))), "", INDIRECT(ADDRESS(ROW()-14,MATCH("Design Review  On", Submittal[#Headers],0), , , "Query")))</f>
        <v>44264</v>
      </c>
      <c r="G380" s="6">
        <f ca="1">IF(ISBLANK(INDIRECT(ADDRESS(ROW()-14,MATCH("Due Date", Submittal[#Headers],0), , , "Query"))), "", INDIRECT(ADDRESS(ROW()-14,MATCH("Due Date", Submittal[#Headers],0), , , "Query")))</f>
        <v>44274</v>
      </c>
      <c r="H380" s="5" t="str">
        <f ca="1">INDIRECT(ADDRESS(ROW()-14,MATCH("State", Submittal[#Headers],0), , , "Query"))</f>
        <v>Design Review</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Medium</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44278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233113.06.00</v>
      </c>
      <c r="C470" t="str">
        <f ca="1">INDIRECT(ADDRESS(ROW()-14,MATCH("Title", Submittal[#Headers],0), , , "Query"))</f>
        <v>METAL DUCTS (Annex L0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44074</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Medium</v>
      </c>
      <c r="B471" t="str">
        <f ca="1">_xlfn.CONCAT(TEXT(INDIRECT(ADDRESS(ROW()-14,MATCH("Spec Section", Submittal[#Headers],0), , , "Query")),"000000"),".",TEXT(INDIRECT(ADDRESS(ROW()-14,MATCH("Number", Submittal[#Headers],0), , , "Query")), "00"),".", TEXT(INDIRECT(ADDRESS(ROW()-14,MATCH("Rev", Submittal[#Headers],0), , , "Query")),"00"))</f>
        <v>233113.13.00</v>
      </c>
      <c r="C471" t="str">
        <f ca="1">INDIRECT(ADDRESS(ROW()-14,MATCH("Title", Submittal[#Headers],0), , , "Query"))</f>
        <v>Coordinated Ductwork - Historic Lv 0.5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233113.14.00</v>
      </c>
      <c r="C472" t="str">
        <f ca="1">INDIRECT(ADDRESS(ROW()-14,MATCH("Title", Submittal[#Headers],0), , , "Query"))</f>
        <v>Coordinated Ductwork - Historic Lv 2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233113.15.00</v>
      </c>
      <c r="C473" t="str">
        <f ca="1">INDIRECT(ADDRESS(ROW()-14,MATCH("Title", Submittal[#Headers],0), , , "Query"))</f>
        <v>Ductwork Penetrations - Historic Lv 0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265100.09.00</v>
      </c>
      <c r="C569" t="str">
        <f ca="1">INDIRECT(ADDRESS(ROW()-14,MATCH("Title", Submittal[#Headers],0), , , "Query"))</f>
        <v>Can Light Sample (DR3A)</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9" s="6">
        <f ca="1">IF(ISBLANK(INDIRECT(ADDRESS(ROW()-14,MATCH("Design Review  On", Submittal[#Headers],0), , , "Query"))), "", INDIRECT(ADDRESS(ROW()-14,MATCH("Design Review  On", Submittal[#Headers],0), , , "Query")))</f>
        <v>44223</v>
      </c>
      <c r="G569" s="6" t="str">
        <f ca="1">IF(ISBLANK(INDIRECT(ADDRESS(ROW()-14,MATCH("Due Date", Submittal[#Headers],0), , , "Query"))), "", INDIRECT(ADDRESS(ROW()-14,MATCH("Due Date", Submittal[#Headers],0), , , "Query")))</f>
        <v/>
      </c>
      <c r="H569" s="5" t="str">
        <f ca="1">INDIRECT(ADDRESS(ROW()-14,MATCH("State", Submittal[#Headers],0), , , "Query"))</f>
        <v>Reviewed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265100.01.02</v>
      </c>
      <c r="C570" t="str">
        <f ca="1">INDIRECT(ADDRESS(ROW()-14,MATCH("Title", Submittal[#Headers],0), , , "Query"))</f>
        <v>265100 &amp; 265600 Lighting GHID</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44151</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265100.07.00</v>
      </c>
      <c r="C571" t="str">
        <f ca="1">INDIRECT(ADDRESS(ROW()-14,MATCH("Title", Submittal[#Headers],0), , , "Query"))</f>
        <v>Deco Lighting (Schonbek Complete) GHID</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44110</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265100.08.00</v>
      </c>
      <c r="C572" t="str">
        <f ca="1">INDIRECT(ADDRESS(ROW()-14,MATCH("Title", Submittal[#Headers],0), , , "Query"))</f>
        <v>Can Lights Resubmittal (AA6D &amp; AA6E)</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44173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329116.02.00</v>
      </c>
      <c r="C630" s="5" t="str">
        <f ca="1">INDIRECT(ADDRESS(ROW()-14,MATCH("Title", Submittal[#Headers],0), , , "Query"))</f>
        <v>MULCHING</v>
      </c>
      <c r="D630" s="5" t="str">
        <f ca="1">INDIRECT(ADDRESS(ROW()-14,MATCH("Type", Submittal[#Headers],0), , , "Query"))</f>
        <v>Submittal</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f ca="1">IF(ISBLANK(INDIRECT(ADDRESS(ROW()-14,MATCH("Design Review  On", Submittal[#Headers],0), , , "Query"))), "", INDIRECT(ADDRESS(ROW()-14,MATCH("Design Review  On", Submittal[#Headers],0), , , "Query")))</f>
        <v>43922</v>
      </c>
      <c r="G630" s="6">
        <f ca="1">IF(ISBLANK(INDIRECT(ADDRESS(ROW()-14,MATCH("Due Date", Submittal[#Headers],0), , , "Query"))), "", INDIRECT(ADDRESS(ROW()-14,MATCH("Due Date", Submittal[#Headers],0), , , "Query")))</f>
        <v>43946</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8" priority="4">
      <formula>$G16&lt;NOW()</formula>
    </cfRule>
  </conditionalFormatting>
  <conditionalFormatting sqref="A16:H641">
    <cfRule type="expression" dxfId="7" priority="5">
      <formula>$H16="Design Review"</formula>
    </cfRule>
    <cfRule type="expression" dxfId="6" priority="6">
      <formula>$H16="Closed"</formula>
    </cfRule>
  </conditionalFormatting>
  <conditionalFormatting sqref="A16:A641">
    <cfRule type="expression" dxfId="5" priority="3">
      <formula>$A16="High"</formula>
    </cfRule>
  </conditionalFormatting>
  <conditionalFormatting sqref="H16:H641">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L18"/>
  <sheetViews>
    <sheetView tabSelected="1" workbookViewId="0">
      <selection activeCell="G24" sqref="G24"/>
    </sheetView>
  </sheetViews>
  <sheetFormatPr defaultRowHeight="14.5" x14ac:dyDescent="0.35"/>
  <cols>
    <col min="1" max="1" width="20.1796875" bestFit="1" customWidth="1"/>
    <col min="2" max="2" width="13.81640625" customWidth="1"/>
    <col min="5" max="6" width="2.6328125" customWidth="1"/>
    <col min="7" max="7" width="77.26953125" customWidth="1"/>
    <col min="8" max="11" width="19.81640625" style="6" customWidth="1"/>
    <col min="12" max="12" width="11.90625" bestFit="1" customWidth="1"/>
  </cols>
  <sheetData>
    <row r="1" spans="1:12" ht="14.5" customHeight="1" x14ac:dyDescent="0.7">
      <c r="C1" s="83"/>
      <c r="D1" s="83"/>
      <c r="G1" s="84" t="s">
        <v>1608</v>
      </c>
      <c r="H1" s="89" t="s">
        <v>1610</v>
      </c>
      <c r="I1" s="89" t="s">
        <v>36</v>
      </c>
      <c r="J1" s="89" t="s">
        <v>37</v>
      </c>
      <c r="K1" s="89" t="s">
        <v>39</v>
      </c>
      <c r="L1" s="84" t="s">
        <v>11</v>
      </c>
    </row>
    <row r="2" spans="1:12" ht="14.5" customHeight="1" x14ac:dyDescent="0.7">
      <c r="C2" s="83"/>
      <c r="D2" s="83"/>
      <c r="G2" s="87" t="str">
        <f>_xlfn.CONCAT(Submittal[[#This Row],[Spec Section]], ".", TEXT(Submittal[[#This Row],[Number]], "00"), ".", TEXT(Submittal[[#This Row],[Rev]], "00"), " - ", Submittal[[#This Row],[Title]])</f>
        <v>000000.06.01 - Spiral Stair Case Penetration Drawings</v>
      </c>
      <c r="H2" s="88" t="str" cm="1">
        <f t="array" aca="1" ref="H2" ca="1">IF(INDIRECT("Submittal[@[" &amp; H$1 &amp; "]]") = "", "", INDIRECT("Submittal[@[" &amp; H$1 &amp; "]]"))</f>
        <v/>
      </c>
      <c r="I2" s="88" cm="1">
        <f t="array" aca="1" ref="I2" ca="1">IF(INDIRECT("Submittal[@[" &amp; I$1 &amp; "]]") = "", "", INDIRECT("Submittal[@[" &amp; I$1 &amp; "]]"))</f>
        <v>44201</v>
      </c>
      <c r="J2" s="88" cm="1">
        <f t="array" aca="1" ref="J2" ca="1">IF(INDIRECT("Submittal[@[" &amp; J$1 &amp; "]]") = "", "", INDIRECT("Submittal[@[" &amp; J$1 &amp; "]]"))</f>
        <v>44235</v>
      </c>
      <c r="K2" s="88" cm="1">
        <f t="array" aca="1" ref="K2" ca="1">IF(INDIRECT("Submittal[@[" &amp; K$1 &amp; "]]") = "", "", INDIRECT("Submittal[@[" &amp; K$1 &amp; "]]"))</f>
        <v>44236</v>
      </c>
      <c r="L2" s="88" t="str" cm="1">
        <f t="array" aca="1" ref="L2" ca="1">IF(INDIRECT("Submittal[@[" &amp; L$1 &amp; "]]") = "", "", INDIRECT("Submittal[@[" &amp; L$1 &amp; "]]"))</f>
        <v>High</v>
      </c>
    </row>
    <row r="10" spans="1:12" x14ac:dyDescent="0.35">
      <c r="A10" s="85" t="s">
        <v>1611</v>
      </c>
      <c r="B10" s="86">
        <v>44197</v>
      </c>
    </row>
    <row r="11" spans="1:12" x14ac:dyDescent="0.35">
      <c r="A11" s="85" t="s">
        <v>1609</v>
      </c>
      <c r="B11" s="86">
        <v>44227</v>
      </c>
    </row>
    <row r="13" spans="1:12" x14ac:dyDescent="0.35">
      <c r="A13" s="9" t="s">
        <v>1612</v>
      </c>
      <c r="B13">
        <v>628</v>
      </c>
    </row>
    <row r="14" spans="1:12" x14ac:dyDescent="0.35">
      <c r="A14" s="9"/>
    </row>
    <row r="15" spans="1:12" x14ac:dyDescent="0.35">
      <c r="A15" s="9" t="s">
        <v>1613</v>
      </c>
    </row>
    <row r="16" spans="1:12" x14ac:dyDescent="0.35">
      <c r="A16" s="9" t="s">
        <v>1614</v>
      </c>
    </row>
    <row r="17" spans="1:1" x14ac:dyDescent="0.35">
      <c r="A17" s="9" t="s">
        <v>1615</v>
      </c>
    </row>
    <row r="18" spans="1:1" x14ac:dyDescent="0.35">
      <c r="A18" s="9"/>
    </row>
  </sheetData>
  <phoneticPr fontId="9" type="noConversion"/>
  <conditionalFormatting sqref="G2">
    <cfRule type="expression" dxfId="2" priority="1">
      <formula>$L2 = "High"</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032000.18.01</v>
      </c>
      <c r="B37" s="19" t="str">
        <f>Submittal[[#This Row],[Title]]</f>
        <v>Dock Screen Wall Reinforcing ASI_54</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051200.15.00</v>
      </c>
      <c r="B77" s="19" t="str">
        <f>Submittal[[#This Row],[Title]]</f>
        <v>STRUCTURAL STEEL FRAMING (West Stair Tower)</v>
      </c>
      <c r="C77" s="19" t="str">
        <f>LEFT(Submittal[[#This Row],[Description]],25)</f>
        <v>West Stair Tower
B. Shop</v>
      </c>
      <c r="D77" s="19" t="str">
        <f>Submittal[[#This Row],[State]]</f>
        <v>Reviewed</v>
      </c>
      <c r="E77" s="20">
        <f>Submittal[[#This Row],[Due from Subcontractor]]</f>
        <v>44257</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051200.14.00</v>
      </c>
      <c r="B78" s="19" t="str">
        <f>Submittal[[#This Row],[Title]]</f>
        <v>STRUCTURAL STEEL FRAMING (Historic North Stair)</v>
      </c>
      <c r="C78" s="19" t="str">
        <f>LEFT(Submittal[[#This Row],[Description]],25)</f>
        <v xml:space="preserve">North Stair Historic
B. </v>
      </c>
      <c r="D78" s="19" t="str">
        <f>Submittal[[#This Row],[State]]</f>
        <v>Reviewed</v>
      </c>
      <c r="E78" s="20">
        <f>Submittal[[#This Row],[Due from Subcontractor]]</f>
        <v>44263</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051200.06.00</v>
      </c>
      <c r="B79" s="19" t="str">
        <f>Submittal[[#This Row],[Title]]</f>
        <v>Structural Steel - Level 2-4 Historical</v>
      </c>
      <c r="C79" s="19" t="str">
        <f>LEFT(Submittal[[#This Row],[Description]],25)</f>
        <v/>
      </c>
      <c r="D79" s="19" t="str">
        <f>Submittal[[#This Row],[State]]</f>
        <v>Closed</v>
      </c>
      <c r="E79" s="20">
        <f>Submittal[[#This Row],[Due from Subcontractor]]</f>
        <v>43914</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051200.04.00</v>
      </c>
      <c r="B80" s="19" t="str">
        <f>Submittal[[#This Row],[Title]]</f>
        <v>STRUCTURAL STEEL FRAMING (Annex)</v>
      </c>
      <c r="C80" s="19" t="str">
        <f>LEFT(Submittal[[#This Row],[Description]],25)</f>
        <v>(Annex Structural Steel S</v>
      </c>
      <c r="D80" s="19" t="str">
        <f>Submittal[[#This Row],[State]]</f>
        <v>Closed</v>
      </c>
      <c r="E80" s="20">
        <f>Submittal[[#This Row],[Due from Subcontractor]]</f>
        <v>43862</v>
      </c>
      <c r="F80" s="20" t="str">
        <f>Submittal[[#This Row],[Type]]</f>
        <v>Shop Drawing</v>
      </c>
      <c r="G80" s="19" t="str">
        <f>Submittal[[#This Row],[Submitter Organization]]</f>
        <v>Glassey Steel Works</v>
      </c>
    </row>
    <row r="81" spans="1:7" x14ac:dyDescent="0.35">
      <c r="A81" s="22" t="str">
        <f>_xlfn.CONCAT(TEXT(Submittal[[#This Row],[Spec Section]],"000000"),".",TEXT(Submittal[[#This Row],[Number]], "00"),".", TEXT(Submittal[[#This Row],[Rev]],"00"))</f>
        <v>051200.12.00</v>
      </c>
      <c r="B81" s="19" t="str">
        <f>Submittal[[#This Row],[Title]]</f>
        <v>STRUCTURAL STEEL FRAMING - Landscape Shed</v>
      </c>
      <c r="C81" s="19" t="str">
        <f>LEFT(Submittal[[#This Row],[Description]],25)</f>
        <v/>
      </c>
      <c r="D81" s="19" t="str">
        <f>Submittal[[#This Row],[State]]</f>
        <v>Closed</v>
      </c>
      <c r="E81" s="20">
        <f>Submittal[[#This Row],[Due from Subcontractor]]</f>
        <v>44196</v>
      </c>
      <c r="F81" s="20" t="str">
        <f>Submittal[[#This Row],[Type]]</f>
        <v>Submittal</v>
      </c>
      <c r="G81" s="19" t="str">
        <f>Submittal[[#This Row],[Submitter Organization]]</f>
        <v>Glassey Steel Works</v>
      </c>
    </row>
    <row r="82" spans="1:7" x14ac:dyDescent="0.35">
      <c r="A82" s="22" t="str">
        <f>_xlfn.CONCAT(TEXT(Submittal[[#This Row],[Spec Section]],"000000"),".",TEXT(Submittal[[#This Row],[Number]], "00"),".", TEXT(Submittal[[#This Row],[Rev]],"00"))</f>
        <v>051200.05.00</v>
      </c>
      <c r="B82" s="19" t="str">
        <f>Submittal[[#This Row],[Title]]</f>
        <v>STRUCTURAL STEEL FRAMING (Historic Lvl 2)</v>
      </c>
      <c r="C82" s="19" t="str">
        <f>LEFT(Submittal[[#This Row],[Description]],25)</f>
        <v>Historic Level 2
B. Shop</v>
      </c>
      <c r="D82" s="19" t="str">
        <f>Submittal[[#This Row],[State]]</f>
        <v>Closed</v>
      </c>
      <c r="E82" s="20">
        <f>Submittal[[#This Row],[Due from Subcontractor]]</f>
        <v>43867</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051200.07.00</v>
      </c>
      <c r="B83" s="19" t="str">
        <f>Submittal[[#This Row],[Title]]</f>
        <v>STRUCTURAL STEEL FRAMING (Annex) - Updated</v>
      </c>
      <c r="C83" s="19" t="str">
        <f>LEFT(Submittal[[#This Row],[Description]],25)</f>
        <v>(Annex Structural Steel S</v>
      </c>
      <c r="D83" s="19" t="str">
        <f>Submittal[[#This Row],[State]]</f>
        <v>Closed</v>
      </c>
      <c r="E83" s="20">
        <f>Submittal[[#This Row],[Due from Subcontractor]]</f>
        <v>43930</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Design Review</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093033.02.02</v>
      </c>
      <c r="B265" s="19" t="str">
        <f>Submittal[[#This Row],[Title]]</f>
        <v>STONE TILING GHID</v>
      </c>
      <c r="C265" s="19" t="str">
        <f>LEFT(Submittal[[#This Row],[Description]],25)</f>
        <v>Product Data: 1. Manufact</v>
      </c>
      <c r="D265" s="19" t="str">
        <f>Submittal[[#This Row],[State]]</f>
        <v>Closed</v>
      </c>
      <c r="E265" s="20">
        <f>Submittal[[#This Row],[Due from Subcontractor]]</f>
        <v>44177</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093033.03.00</v>
      </c>
      <c r="B266" s="19" t="str">
        <f>Submittal[[#This Row],[Title]]</f>
        <v>STONE TILING GHID</v>
      </c>
      <c r="C266" s="19" t="str">
        <f>LEFT(Submittal[[#This Row],[Description]],25)</f>
        <v>GST - St. George Temple -</v>
      </c>
      <c r="D266" s="19" t="str">
        <f>Submittal[[#This Row],[State]]</f>
        <v>Closed</v>
      </c>
      <c r="E266" s="20">
        <f>Submittal[[#This Row],[Due from Subcontractor]]</f>
        <v>44118</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096513.03.00</v>
      </c>
      <c r="B274" s="19" t="str">
        <f>Submittal[[#This Row],[Title]]</f>
        <v>RESILIENT BASE AND ACCESSORIES</v>
      </c>
      <c r="C274" s="19" t="str">
        <f>LEFT(Submittal[[#This Row],[Description]],25)</f>
        <v>C. Samples for Initial Se</v>
      </c>
      <c r="D274" s="19" t="str">
        <f>Submittal[[#This Row],[State]]</f>
        <v>Design Review</v>
      </c>
      <c r="E274" s="20">
        <f>Submittal[[#This Row],[Due from Subcontractor]]</f>
        <v>43833</v>
      </c>
      <c r="F274" s="20" t="str">
        <f>Submittal[[#This Row],[Type]]</f>
        <v>Submittal</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096513.02.00</v>
      </c>
      <c r="B275" s="19" t="str">
        <f>Submittal[[#This Row],[Title]]</f>
        <v>RESILIENT BASE AND ACCESSORIES</v>
      </c>
      <c r="C275" s="19" t="str">
        <f>LEFT(Submittal[[#This Row],[Description]],25)</f>
        <v>A. Product Data: For each</v>
      </c>
      <c r="D275" s="19" t="str">
        <f>Submittal[[#This Row],[State]]</f>
        <v>Assigned to Sub</v>
      </c>
      <c r="E275" s="20">
        <f>Submittal[[#This Row],[Due from Subcontractor]]</f>
        <v>43833</v>
      </c>
      <c r="F275" s="20" t="str">
        <f>Submittal[[#This Row],[Type]]</f>
        <v>Product Data</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096513.01.00</v>
      </c>
      <c r="B276" s="19" t="str">
        <f>Submittal[[#This Row],[Title]]</f>
        <v>RESILIENT BASE AND ACCESSORIES</v>
      </c>
      <c r="C276" s="19" t="str">
        <f>LEFT(Submittal[[#This Row],[Description]],25)</f>
        <v>A. Mockups: Build mockups</v>
      </c>
      <c r="D276" s="19" t="str">
        <f>Submittal[[#This Row],[State]]</f>
        <v>Assigned to Sub</v>
      </c>
      <c r="E276" s="20">
        <f>Submittal[[#This Row],[Due from Subcontractor]]</f>
        <v>43833</v>
      </c>
      <c r="F276" s="20" t="str">
        <f>Submittal[[#This Row],[Type]]</f>
        <v>Mock-Up</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097500.04.00</v>
      </c>
      <c r="B278" s="19" t="str">
        <f>Submittal[[#This Row],[Title]]</f>
        <v>STONE BASE</v>
      </c>
      <c r="C278" s="19" t="str">
        <f>LEFT(Submittal[[#This Row],[Description]],25)</f>
        <v>Locations of the base sho</v>
      </c>
      <c r="D278" s="19" t="str">
        <f>Submittal[[#This Row],[State]]</f>
        <v>Reviewed</v>
      </c>
      <c r="E278" s="20">
        <f>Submittal[[#This Row],[Due from Subcontractor]]</f>
        <v>44278</v>
      </c>
      <c r="F278" s="20" t="str">
        <f>Submittal[[#This Row],[Type]]</f>
        <v>Submittal</v>
      </c>
      <c r="G278" s="19" t="str">
        <f>Submittal[[#This Row],[Submitter Organization]]</f>
        <v>GLOBAL STONE &amp; TILE LLC</v>
      </c>
    </row>
    <row r="279" spans="1:7" x14ac:dyDescent="0.35">
      <c r="A279" s="22" t="str">
        <f>_xlfn.CONCAT(TEXT(Submittal[[#This Row],[Spec Section]],"000000"),".",TEXT(Submittal[[#This Row],[Number]], "00"),".", TEXT(Submittal[[#This Row],[Rev]],"00"))</f>
        <v>097500.01.00</v>
      </c>
      <c r="B279" s="19" t="str">
        <f>Submittal[[#This Row],[Title]]</f>
        <v>STONE FACING AND TRIM GHID - THASSOS WHITE</v>
      </c>
      <c r="C279" s="19" t="str">
        <f>LEFT(Submittal[[#This Row],[Description]],25)</f>
        <v>B. Product Data:  1. Manu</v>
      </c>
      <c r="D279" s="19" t="str">
        <f>Submittal[[#This Row],[State]]</f>
        <v>Closed</v>
      </c>
      <c r="E279" s="20">
        <f>Submittal[[#This Row],[Due from Subcontractor]]</f>
        <v>44118</v>
      </c>
      <c r="F279" s="20" t="str">
        <f>Submittal[[#This Row],[Type]]</f>
        <v>Product Data</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099123.04.00</v>
      </c>
      <c r="B286" s="19" t="str">
        <f>Submittal[[#This Row],[Title]]</f>
        <v>INTERIOR PAINTING Dryfall</v>
      </c>
      <c r="C286" s="19" t="str">
        <f>LEFT(Submittal[[#This Row],[Description]],25)</f>
        <v>A. Product Data:  For eac</v>
      </c>
      <c r="D286" s="19" t="str">
        <f>Submittal[[#This Row],[State]]</f>
        <v>Design Review</v>
      </c>
      <c r="E286" s="20">
        <f>Submittal[[#This Row],[Due from Subcontractor]]</f>
        <v>44226</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099123.02.01</v>
      </c>
      <c r="B287" s="19" t="str">
        <f>Submittal[[#This Row],[Title]]</f>
        <v>INTERIOR PAINTING</v>
      </c>
      <c r="C287" s="19" t="str">
        <f>LEFT(Submittal[[#This Row],[Description]],25)</f>
        <v>A. Product Data:  For eac</v>
      </c>
      <c r="D287" s="19" t="str">
        <f>Submittal[[#This Row],[State]]</f>
        <v>Design Review</v>
      </c>
      <c r="E287" s="20">
        <f>Submittal[[#This Row],[Due from Subcontractor]]</f>
        <v>43802</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Design Review</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131213.01.02</v>
      </c>
      <c r="B362" s="19" t="str">
        <f>Submittal[[#This Row],[Title]]</f>
        <v>SPECIAL CONSTRUCTION –Exterior Fountains</v>
      </c>
      <c r="C362" s="19" t="str">
        <f>LEFT(Submittal[[#This Row],[Description]],25)</f>
        <v>Submit five (5) copies of</v>
      </c>
      <c r="D362" s="19" t="str">
        <f>Submittal[[#This Row],[State]]</f>
        <v>Design Review</v>
      </c>
      <c r="E362" s="20">
        <f>Submittal[[#This Row],[Due from Subcontractor]]</f>
        <v>44137</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Design Review</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233113.06.00</v>
      </c>
      <c r="B456" s="19" t="str">
        <f>Submittal[[#This Row],[Title]]</f>
        <v>METAL DUCTS (Annex L0 Shops)</v>
      </c>
      <c r="C456" s="19" t="str">
        <f>LEFT(Submittal[[#This Row],[Description]],25)</f>
        <v>Annex L0 HVAC Coordinatio</v>
      </c>
      <c r="D456" s="19" t="str">
        <f>Submittal[[#This Row],[State]]</f>
        <v>Closed</v>
      </c>
      <c r="E456" s="20">
        <f>Submittal[[#This Row],[Due from Subcontractor]]</f>
        <v>44082</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233113.13.00</v>
      </c>
      <c r="B457" s="19" t="str">
        <f>Submittal[[#This Row],[Title]]</f>
        <v>Coordinated Ductwork - Historic Lv 0.5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233113.14.00</v>
      </c>
      <c r="B458" s="19" t="str">
        <f>Submittal[[#This Row],[Title]]</f>
        <v>Coordinated Ductwork - Historic Lv 2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233113.15.00</v>
      </c>
      <c r="B459" s="19" t="str">
        <f>Submittal[[#This Row],[Title]]</f>
        <v>Ductwork Penetrations - Historic Lv 0 Shop Drawings</v>
      </c>
      <c r="C459" s="19" t="str">
        <f>LEFT(Submittal[[#This Row],[Description]],25)</f>
        <v/>
      </c>
      <c r="D459" s="19" t="str">
        <f>Submittal[[#This Row],[State]]</f>
        <v>Closed</v>
      </c>
      <c r="E459" s="20">
        <f>Submittal[[#This Row],[Due from Subcontractor]]</f>
        <v>44229</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265100.09.00</v>
      </c>
      <c r="B555" s="19" t="str">
        <f>Submittal[[#This Row],[Title]]</f>
        <v>Can Light Sample (DR3A)</v>
      </c>
      <c r="C555" s="19" t="str">
        <f>LEFT(Submittal[[#This Row],[Description]],25)</f>
        <v/>
      </c>
      <c r="D555" s="19" t="str">
        <f>Submittal[[#This Row],[State]]</f>
        <v>Reviewed</v>
      </c>
      <c r="E555" s="20">
        <f>Submittal[[#This Row],[Due from Subcontractor]]</f>
        <v>44164</v>
      </c>
      <c r="F555" s="20" t="str">
        <f>Submittal[[#This Row],[Type]]</f>
        <v>Submittal</v>
      </c>
      <c r="G555" s="19" t="str">
        <f>Submittal[[#This Row],[Submitter Organization]]</f>
        <v>Wilkinson Electric Inc</v>
      </c>
    </row>
    <row r="556" spans="1:7" x14ac:dyDescent="0.35">
      <c r="A556" s="22" t="str">
        <f>_xlfn.CONCAT(TEXT(Submittal[[#This Row],[Spec Section]],"000000"),".",TEXT(Submittal[[#This Row],[Number]], "00"),".", TEXT(Submittal[[#This Row],[Rev]],"00"))</f>
        <v>265100.01.02</v>
      </c>
      <c r="B556" s="19" t="str">
        <f>Submittal[[#This Row],[Title]]</f>
        <v>265100 &amp; 265600 Lighting GHID</v>
      </c>
      <c r="C556" s="19" t="str">
        <f>LEFT(Submittal[[#This Row],[Description]],25)</f>
        <v>The Electrical Engineer a</v>
      </c>
      <c r="D556" s="19" t="str">
        <f>Submittal[[#This Row],[State]]</f>
        <v>Closed</v>
      </c>
      <c r="E556" s="20">
        <f>Submittal[[#This Row],[Due from Subcontractor]]</f>
        <v>44188</v>
      </c>
      <c r="F556" s="20" t="str">
        <f>Submittal[[#This Row],[Type]]</f>
        <v>Product Data</v>
      </c>
      <c r="G556" s="19" t="str">
        <f>Submittal[[#This Row],[Submitter Organization]]</f>
        <v>Wilkinson Electric Inc</v>
      </c>
    </row>
    <row r="557" spans="1:7" x14ac:dyDescent="0.35">
      <c r="A557" s="22" t="str">
        <f>_xlfn.CONCAT(TEXT(Submittal[[#This Row],[Spec Section]],"000000"),".",TEXT(Submittal[[#This Row],[Number]], "00"),".", TEXT(Submittal[[#This Row],[Rev]],"00"))</f>
        <v>265100.07.00</v>
      </c>
      <c r="B557" s="19" t="str">
        <f>Submittal[[#This Row],[Title]]</f>
        <v>Deco Lighting (Schonbek Complete) GHID</v>
      </c>
      <c r="C557" s="19" t="str">
        <f>LEFT(Submittal[[#This Row],[Description]],25)</f>
        <v>Schonbek Fixtures complet</v>
      </c>
      <c r="D557" s="19" t="str">
        <f>Submittal[[#This Row],[State]]</f>
        <v>Closed</v>
      </c>
      <c r="E557" s="20">
        <f>Submittal[[#This Row],[Due from Subcontractor]]</f>
        <v>44112</v>
      </c>
      <c r="F557" s="20" t="str">
        <f>Submittal[[#This Row],[Type]]</f>
        <v>Submittal</v>
      </c>
      <c r="G557" s="19" t="str">
        <f>Submittal[[#This Row],[Submitter Organization]]</f>
        <v>Swarovski Lighting Ltd.</v>
      </c>
    </row>
    <row r="558" spans="1:7" x14ac:dyDescent="0.35">
      <c r="A558" s="22" t="str">
        <f>_xlfn.CONCAT(TEXT(Submittal[[#This Row],[Spec Section]],"000000"),".",TEXT(Submittal[[#This Row],[Number]], "00"),".", TEXT(Submittal[[#This Row],[Rev]],"00"))</f>
        <v>265100.08.00</v>
      </c>
      <c r="B558" s="19" t="str">
        <f>Submittal[[#This Row],[Title]]</f>
        <v>Can Lights Resubmittal (AA6D &amp; AA6E)</v>
      </c>
      <c r="C558" s="19" t="str">
        <f>LEFT(Submittal[[#This Row],[Description]],25)</f>
        <v/>
      </c>
      <c r="D558" s="19" t="str">
        <f>Submittal[[#This Row],[State]]</f>
        <v>Closed</v>
      </c>
      <c r="E558" s="20">
        <f>Submittal[[#This Row],[Due from Subcontractor]]</f>
        <v>44164</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265100.10.00</v>
      </c>
      <c r="B560" s="19" t="str">
        <f>Submittal[[#This Row],[Title]]</f>
        <v>Back-lit Window Lighting CCD_69R1</v>
      </c>
      <c r="C560" s="19" t="str">
        <f>LEFT(Submittal[[#This Row],[Description]],25)</f>
        <v/>
      </c>
      <c r="D560" s="19" t="str">
        <f>Submittal[[#This Row],[State]]</f>
        <v>Closed</v>
      </c>
      <c r="E560" s="20">
        <f>Submittal[[#This Row],[Due from Subcontractor]]</f>
        <v>44173</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329116.02.00</v>
      </c>
      <c r="B616" s="19" t="str">
        <f>Submittal[[#This Row],[Title]]</f>
        <v>MULCHING</v>
      </c>
      <c r="C616" s="19" t="str">
        <f>LEFT(Submittal[[#This Row],[Description]],25)</f>
        <v>A. Product Data: Contract</v>
      </c>
      <c r="D616" s="19" t="str">
        <f>Submittal[[#This Row],[State]]</f>
        <v>Assigned to Sub</v>
      </c>
      <c r="E616" s="20">
        <f>Submittal[[#This Row],[Due from Subcontractor]]</f>
        <v>43946</v>
      </c>
      <c r="F616" s="20" t="str">
        <f>Submittal[[#This Row],[Type]]</f>
        <v>Submittal</v>
      </c>
      <c r="G616" s="19" t="str">
        <f>Submittal[[#This Row],[Submitter Organization]]</f>
        <v>Stratton &amp; Bratt Landscaping</v>
      </c>
    </row>
    <row r="617" spans="1:7" x14ac:dyDescent="0.35">
      <c r="A617" s="22" t="str">
        <f>_xlfn.CONCAT(TEXT(Submittal[[#This Row],[Spec Section]],"000000"),".",TEXT(Submittal[[#This Row],[Number]], "00"),".", TEXT(Submittal[[#This Row],[Rev]],"00"))</f>
        <v>329116.01.02</v>
      </c>
      <c r="B617" s="19" t="str">
        <f>Submittal[[#This Row],[Title]]</f>
        <v>MULCHING</v>
      </c>
      <c r="C617" s="19" t="str">
        <f>LEFT(Submittal[[#This Row],[Description]],25)</f>
        <v>1. Stabilizer: TechniSoil</v>
      </c>
      <c r="D617" s="19" t="str">
        <f>Submittal[[#This Row],[State]]</f>
        <v>Assigned to Sub</v>
      </c>
      <c r="E617" s="20">
        <f>Submittal[[#This Row],[Due from Subcontractor]]</f>
        <v>43997</v>
      </c>
      <c r="F617" s="20" t="str">
        <f>Submittal[[#This Row],[Type]]</f>
        <v>Product Data</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workbookViewId="0">
      <selection activeCell="AG1" sqref="AG1"/>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26</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18</v>
      </c>
      <c r="B37" s="5"/>
      <c r="C37">
        <v>1</v>
      </c>
      <c r="D37" s="5" t="s">
        <v>111</v>
      </c>
      <c r="E37" s="5" t="s">
        <v>60</v>
      </c>
      <c r="F37" s="5" t="s">
        <v>52</v>
      </c>
      <c r="G37" s="5" t="s">
        <v>46</v>
      </c>
      <c r="H37" s="5" t="s">
        <v>128</v>
      </c>
      <c r="I37" s="5"/>
      <c r="J37" s="5"/>
      <c r="K37" s="5"/>
      <c r="L37" s="5" t="s">
        <v>53</v>
      </c>
      <c r="M37" s="5" t="s">
        <v>67</v>
      </c>
      <c r="N37" s="5"/>
      <c r="O37" s="5"/>
      <c r="P37" s="6"/>
      <c r="Q37" s="5" t="s">
        <v>122</v>
      </c>
      <c r="R37" s="5" t="s">
        <v>107</v>
      </c>
      <c r="S37" s="5" t="s">
        <v>65</v>
      </c>
      <c r="T37" s="5" t="s">
        <v>58</v>
      </c>
      <c r="U37" s="5" t="s">
        <v>59</v>
      </c>
      <c r="V37" s="5"/>
      <c r="W37">
        <v>0</v>
      </c>
      <c r="X37" s="5"/>
      <c r="Y37" s="6">
        <v>44149</v>
      </c>
      <c r="Z37" s="6">
        <v>44151</v>
      </c>
      <c r="AA37" s="6">
        <v>44178</v>
      </c>
      <c r="AB37" s="6"/>
      <c r="AC37" s="6">
        <v>44168</v>
      </c>
      <c r="AD37" s="6">
        <v>44168</v>
      </c>
      <c r="AE37" s="6">
        <v>44175</v>
      </c>
      <c r="AF37" s="5"/>
      <c r="AG37" s="6">
        <v>44175</v>
      </c>
      <c r="AH37" s="6">
        <v>44168</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78</v>
      </c>
    </row>
    <row r="77" spans="1:37" x14ac:dyDescent="0.35">
      <c r="A77">
        <v>15</v>
      </c>
      <c r="B77" s="5"/>
      <c r="C77">
        <v>0</v>
      </c>
      <c r="D77" s="5" t="s">
        <v>197</v>
      </c>
      <c r="E77" s="5" t="s">
        <v>60</v>
      </c>
      <c r="F77" s="5"/>
      <c r="G77" s="5" t="s">
        <v>64</v>
      </c>
      <c r="H77" s="5" t="s">
        <v>1596</v>
      </c>
      <c r="I77" s="5" t="s">
        <v>1597</v>
      </c>
      <c r="J77" s="5"/>
      <c r="K77" s="5"/>
      <c r="L77" s="5" t="s">
        <v>1582</v>
      </c>
      <c r="M77" s="5"/>
      <c r="N77" s="5" t="s">
        <v>65</v>
      </c>
      <c r="O77" s="5" t="s">
        <v>58</v>
      </c>
      <c r="P77" s="6"/>
      <c r="Q77" s="5" t="s">
        <v>1505</v>
      </c>
      <c r="R77" s="5" t="s">
        <v>199</v>
      </c>
      <c r="S77" s="5" t="s">
        <v>65</v>
      </c>
      <c r="T77" s="5" t="s">
        <v>58</v>
      </c>
      <c r="U77" s="5" t="s">
        <v>81</v>
      </c>
      <c r="V77" s="5"/>
      <c r="X77" s="5"/>
      <c r="Y77" s="6">
        <v>44257</v>
      </c>
      <c r="Z77" s="6">
        <v>44259</v>
      </c>
      <c r="AA77" s="6">
        <v>44259</v>
      </c>
      <c r="AB77" s="6">
        <v>44249</v>
      </c>
      <c r="AC77" s="6">
        <v>44249</v>
      </c>
      <c r="AD77" s="6">
        <v>44249</v>
      </c>
      <c r="AE77" s="6">
        <v>44266</v>
      </c>
      <c r="AF77" s="5"/>
      <c r="AG77" s="6">
        <v>43832</v>
      </c>
      <c r="AH77" s="6">
        <v>44249</v>
      </c>
      <c r="AI77" s="5" t="s">
        <v>59</v>
      </c>
      <c r="AJ77" s="5"/>
      <c r="AK77">
        <v>77</v>
      </c>
    </row>
    <row r="78" spans="1:37" x14ac:dyDescent="0.35">
      <c r="A78">
        <v>14</v>
      </c>
      <c r="B78" s="5"/>
      <c r="C78">
        <v>0</v>
      </c>
      <c r="D78" s="5" t="s">
        <v>197</v>
      </c>
      <c r="E78" s="5" t="s">
        <v>60</v>
      </c>
      <c r="F78" s="5"/>
      <c r="G78" s="5" t="s">
        <v>64</v>
      </c>
      <c r="H78" s="5" t="s">
        <v>1598</v>
      </c>
      <c r="I78" s="5" t="s">
        <v>1599</v>
      </c>
      <c r="J78" s="5"/>
      <c r="K78" s="5"/>
      <c r="L78" s="5" t="s">
        <v>1582</v>
      </c>
      <c r="M78" s="5" t="s">
        <v>54</v>
      </c>
      <c r="N78" s="5" t="s">
        <v>65</v>
      </c>
      <c r="O78" s="5" t="s">
        <v>58</v>
      </c>
      <c r="P78" s="6"/>
      <c r="Q78" s="5" t="s">
        <v>1505</v>
      </c>
      <c r="R78" s="5" t="s">
        <v>199</v>
      </c>
      <c r="S78" s="5" t="s">
        <v>65</v>
      </c>
      <c r="T78" s="5" t="s">
        <v>58</v>
      </c>
      <c r="U78" s="5" t="s">
        <v>81</v>
      </c>
      <c r="V78" s="5"/>
      <c r="X78" s="5"/>
      <c r="Y78" s="6">
        <v>44263</v>
      </c>
      <c r="Z78" s="6">
        <v>44259</v>
      </c>
      <c r="AA78" s="6">
        <v>44263</v>
      </c>
      <c r="AB78" s="6">
        <v>44249</v>
      </c>
      <c r="AC78" s="6">
        <v>44249</v>
      </c>
      <c r="AD78" s="6">
        <v>44249</v>
      </c>
      <c r="AE78" s="6">
        <v>44271</v>
      </c>
      <c r="AF78" s="5"/>
      <c r="AG78" s="6">
        <v>43832</v>
      </c>
      <c r="AH78" s="6">
        <v>44249</v>
      </c>
      <c r="AI78" s="5"/>
      <c r="AJ78" s="5"/>
      <c r="AK78">
        <v>81</v>
      </c>
    </row>
    <row r="79" spans="1:37" x14ac:dyDescent="0.35">
      <c r="A79">
        <v>6</v>
      </c>
      <c r="B79" s="5"/>
      <c r="C79">
        <v>0</v>
      </c>
      <c r="D79" s="5" t="s">
        <v>197</v>
      </c>
      <c r="E79" s="5" t="s">
        <v>60</v>
      </c>
      <c r="F79" s="5"/>
      <c r="G79" s="5" t="s">
        <v>64</v>
      </c>
      <c r="H79" s="5" t="s">
        <v>210</v>
      </c>
      <c r="I79" s="5"/>
      <c r="J79" s="5"/>
      <c r="K79" s="5"/>
      <c r="L79" s="5" t="s">
        <v>53</v>
      </c>
      <c r="M79" s="5" t="s">
        <v>67</v>
      </c>
      <c r="N79" s="5"/>
      <c r="O79" s="5"/>
      <c r="P79" s="6"/>
      <c r="Q79" s="5" t="s">
        <v>1505</v>
      </c>
      <c r="R79" s="5" t="s">
        <v>199</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85</v>
      </c>
    </row>
    <row r="80" spans="1:37" x14ac:dyDescent="0.35">
      <c r="A80">
        <v>4</v>
      </c>
      <c r="B80" s="5"/>
      <c r="C80">
        <v>0</v>
      </c>
      <c r="D80" s="5" t="s">
        <v>197</v>
      </c>
      <c r="E80" s="5" t="s">
        <v>60</v>
      </c>
      <c r="F80" s="5"/>
      <c r="G80" s="5" t="s">
        <v>64</v>
      </c>
      <c r="H80" s="5" t="s">
        <v>203</v>
      </c>
      <c r="I80" s="5" t="s">
        <v>204</v>
      </c>
      <c r="J80" s="5"/>
      <c r="K80" s="5"/>
      <c r="L80" s="5" t="s">
        <v>53</v>
      </c>
      <c r="M80" s="5" t="s">
        <v>54</v>
      </c>
      <c r="N80" s="5"/>
      <c r="O80" s="5"/>
      <c r="P80" s="6"/>
      <c r="Q80" s="5" t="s">
        <v>1505</v>
      </c>
      <c r="R80" s="5" t="s">
        <v>199</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12</v>
      </c>
      <c r="B81" s="5"/>
      <c r="C81">
        <v>0</v>
      </c>
      <c r="D81" s="5" t="s">
        <v>197</v>
      </c>
      <c r="E81" s="5" t="s">
        <v>60</v>
      </c>
      <c r="F81" s="5"/>
      <c r="G81" s="5" t="s">
        <v>46</v>
      </c>
      <c r="H81" s="5" t="s">
        <v>214</v>
      </c>
      <c r="I81" s="5"/>
      <c r="J81" s="5"/>
      <c r="K81" s="5"/>
      <c r="L81" s="5" t="s">
        <v>53</v>
      </c>
      <c r="M81" s="5" t="s">
        <v>67</v>
      </c>
      <c r="N81" s="5"/>
      <c r="O81" s="5"/>
      <c r="P81" s="6"/>
      <c r="Q81" s="5" t="s">
        <v>1505</v>
      </c>
      <c r="R81" s="5" t="s">
        <v>199</v>
      </c>
      <c r="S81" s="5" t="s">
        <v>51</v>
      </c>
      <c r="T81" s="5"/>
      <c r="U81" s="5" t="s">
        <v>81</v>
      </c>
      <c r="V81" s="5"/>
      <c r="W81">
        <v>0</v>
      </c>
      <c r="X81" s="5"/>
      <c r="Y81" s="6">
        <v>44196</v>
      </c>
      <c r="Z81" s="6">
        <v>44196</v>
      </c>
      <c r="AA81" s="6">
        <v>44206</v>
      </c>
      <c r="AB81" s="6">
        <v>44196</v>
      </c>
      <c r="AC81" s="6"/>
      <c r="AD81" s="6">
        <v>44196</v>
      </c>
      <c r="AE81" s="6">
        <v>44196</v>
      </c>
      <c r="AF81" s="5"/>
      <c r="AG81" s="6">
        <v>44200</v>
      </c>
      <c r="AH81" s="6">
        <v>44196</v>
      </c>
      <c r="AI81" s="5"/>
      <c r="AJ81" s="5"/>
      <c r="AK81">
        <v>82</v>
      </c>
    </row>
    <row r="82" spans="1:37" x14ac:dyDescent="0.35">
      <c r="A82">
        <v>5</v>
      </c>
      <c r="B82" s="5"/>
      <c r="C82">
        <v>0</v>
      </c>
      <c r="D82" s="5" t="s">
        <v>197</v>
      </c>
      <c r="E82" s="5" t="s">
        <v>60</v>
      </c>
      <c r="F82" s="5"/>
      <c r="G82" s="5" t="s">
        <v>64</v>
      </c>
      <c r="H82" s="5" t="s">
        <v>208</v>
      </c>
      <c r="I82" s="5" t="s">
        <v>211</v>
      </c>
      <c r="J82" s="5"/>
      <c r="K82" s="5"/>
      <c r="L82" s="5" t="s">
        <v>53</v>
      </c>
      <c r="M82" s="5" t="s">
        <v>67</v>
      </c>
      <c r="N82" s="5"/>
      <c r="O82" s="5"/>
      <c r="P82" s="6"/>
      <c r="Q82" s="5" t="s">
        <v>1505</v>
      </c>
      <c r="R82" s="5" t="s">
        <v>199</v>
      </c>
      <c r="S82" s="5" t="s">
        <v>51</v>
      </c>
      <c r="T82" s="5"/>
      <c r="U82" s="5" t="s">
        <v>59</v>
      </c>
      <c r="V82" s="5"/>
      <c r="X82" s="5"/>
      <c r="Y82" s="6">
        <v>43867</v>
      </c>
      <c r="Z82" s="6">
        <v>43861</v>
      </c>
      <c r="AA82" s="6">
        <v>43868</v>
      </c>
      <c r="AB82" s="6">
        <v>43859</v>
      </c>
      <c r="AC82" s="6">
        <v>43859</v>
      </c>
      <c r="AD82" s="6">
        <v>43859</v>
      </c>
      <c r="AE82" s="6">
        <v>43859</v>
      </c>
      <c r="AF82" s="5"/>
      <c r="AG82" s="6">
        <v>43859</v>
      </c>
      <c r="AH82" s="6">
        <v>43859</v>
      </c>
      <c r="AI82" s="5"/>
      <c r="AJ82" s="5"/>
      <c r="AK82">
        <v>86</v>
      </c>
    </row>
    <row r="83" spans="1:37" x14ac:dyDescent="0.35">
      <c r="A83">
        <v>7</v>
      </c>
      <c r="B83" s="5"/>
      <c r="C83">
        <v>0</v>
      </c>
      <c r="D83" s="5" t="s">
        <v>197</v>
      </c>
      <c r="E83" s="5" t="s">
        <v>60</v>
      </c>
      <c r="F83" s="5"/>
      <c r="G83" s="5" t="s">
        <v>64</v>
      </c>
      <c r="H83" s="5" t="s">
        <v>205</v>
      </c>
      <c r="I83" s="5" t="s">
        <v>206</v>
      </c>
      <c r="J83" s="5"/>
      <c r="K83" s="5"/>
      <c r="L83" s="5" t="s">
        <v>53</v>
      </c>
      <c r="M83" s="5" t="s">
        <v>54</v>
      </c>
      <c r="N83" s="5"/>
      <c r="O83" s="5"/>
      <c r="P83" s="6"/>
      <c r="Q83" s="5" t="s">
        <v>1505</v>
      </c>
      <c r="R83" s="5" t="s">
        <v>199</v>
      </c>
      <c r="S83" s="5" t="s">
        <v>65</v>
      </c>
      <c r="T83" s="5" t="s">
        <v>58</v>
      </c>
      <c r="U83" s="5" t="s">
        <v>59</v>
      </c>
      <c r="V83" s="5"/>
      <c r="X83" s="5"/>
      <c r="Y83" s="6">
        <v>43930</v>
      </c>
      <c r="Z83" s="6">
        <v>43924</v>
      </c>
      <c r="AA83" s="6">
        <v>43940</v>
      </c>
      <c r="AB83" s="6">
        <v>43854</v>
      </c>
      <c r="AC83" s="6">
        <v>43922</v>
      </c>
      <c r="AD83" s="6">
        <v>43930</v>
      </c>
      <c r="AE83" s="6">
        <v>43930</v>
      </c>
      <c r="AF83" s="5"/>
      <c r="AG83" s="6">
        <v>43937</v>
      </c>
      <c r="AH83" s="6">
        <v>43922</v>
      </c>
      <c r="AI83" s="5"/>
      <c r="AJ83" s="5"/>
      <c r="AK83">
        <v>80</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190</v>
      </c>
      <c r="M180" s="5"/>
      <c r="N180" s="5" t="s">
        <v>59</v>
      </c>
      <c r="O180" s="5"/>
      <c r="P180" s="6">
        <v>44242</v>
      </c>
      <c r="Q180" s="5" t="s">
        <v>49</v>
      </c>
      <c r="R180" s="5" t="s">
        <v>50</v>
      </c>
      <c r="S180" s="5" t="s">
        <v>65</v>
      </c>
      <c r="T180" s="5" t="s">
        <v>58</v>
      </c>
      <c r="U180" s="5" t="s">
        <v>59</v>
      </c>
      <c r="V180" s="5"/>
      <c r="X180" s="5"/>
      <c r="Y180" s="6">
        <v>44236</v>
      </c>
      <c r="Z180" s="6">
        <v>44238</v>
      </c>
      <c r="AA180" s="6">
        <v>44242</v>
      </c>
      <c r="AB180" s="6">
        <v>44229</v>
      </c>
      <c r="AC180" s="6">
        <v>44229</v>
      </c>
      <c r="AD180" s="6">
        <v>44229</v>
      </c>
      <c r="AE180" s="6">
        <v>43839</v>
      </c>
      <c r="AF180" s="5"/>
      <c r="AG180" s="6">
        <v>43839</v>
      </c>
      <c r="AH180" s="6">
        <v>44229</v>
      </c>
      <c r="AI180" s="5"/>
      <c r="AJ180" s="5"/>
      <c r="AK180">
        <v>177</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178</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253</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2</v>
      </c>
      <c r="B265" s="5"/>
      <c r="C265">
        <v>2</v>
      </c>
      <c r="D265" s="5" t="s">
        <v>435</v>
      </c>
      <c r="E265" s="5" t="s">
        <v>60</v>
      </c>
      <c r="F265" s="5" t="s">
        <v>73</v>
      </c>
      <c r="G265" s="5" t="s">
        <v>46</v>
      </c>
      <c r="H265" s="5" t="s">
        <v>436</v>
      </c>
      <c r="I265" s="5" t="s">
        <v>437</v>
      </c>
      <c r="J265" s="5"/>
      <c r="K265" s="5" t="s">
        <v>70</v>
      </c>
      <c r="L265" s="5" t="s">
        <v>53</v>
      </c>
      <c r="M265" s="5" t="s">
        <v>67</v>
      </c>
      <c r="N265" s="5"/>
      <c r="O265" s="5"/>
      <c r="P265" s="6"/>
      <c r="Q265" s="5" t="s">
        <v>391</v>
      </c>
      <c r="R265" s="5" t="s">
        <v>392</v>
      </c>
      <c r="S265" s="5" t="s">
        <v>51</v>
      </c>
      <c r="T265" s="5"/>
      <c r="U265" s="5" t="s">
        <v>256</v>
      </c>
      <c r="V265" s="5"/>
      <c r="W265">
        <v>112</v>
      </c>
      <c r="X265" s="5" t="s">
        <v>439</v>
      </c>
      <c r="Y265" s="6">
        <v>44177</v>
      </c>
      <c r="Z265" s="6">
        <v>44179</v>
      </c>
      <c r="AA265" s="6">
        <v>44189</v>
      </c>
      <c r="AB265" s="6">
        <v>44169</v>
      </c>
      <c r="AC265" s="6"/>
      <c r="AD265" s="6"/>
      <c r="AE265" s="6">
        <v>44169</v>
      </c>
      <c r="AF265" s="5"/>
      <c r="AG265" s="6">
        <v>44169</v>
      </c>
      <c r="AH265" s="6">
        <v>44169</v>
      </c>
      <c r="AI265" s="5"/>
      <c r="AJ265" s="5"/>
      <c r="AK265">
        <v>264</v>
      </c>
    </row>
    <row r="266" spans="1:37" x14ac:dyDescent="0.35">
      <c r="A266">
        <v>3</v>
      </c>
      <c r="B266" s="5"/>
      <c r="C266">
        <v>0</v>
      </c>
      <c r="D266" s="5" t="s">
        <v>435</v>
      </c>
      <c r="E266" s="5" t="s">
        <v>60</v>
      </c>
      <c r="F266" s="5" t="s">
        <v>73</v>
      </c>
      <c r="G266" s="5" t="s">
        <v>46</v>
      </c>
      <c r="H266" s="5" t="s">
        <v>436</v>
      </c>
      <c r="I266" s="5" t="s">
        <v>438</v>
      </c>
      <c r="J266" s="5"/>
      <c r="K266" s="5" t="s">
        <v>257</v>
      </c>
      <c r="L266" s="5" t="s">
        <v>53</v>
      </c>
      <c r="M266" s="5" t="s">
        <v>67</v>
      </c>
      <c r="N266" s="5"/>
      <c r="O266" s="5"/>
      <c r="P266" s="6"/>
      <c r="Q266" s="5" t="s">
        <v>434</v>
      </c>
      <c r="R266" s="5" t="s">
        <v>392</v>
      </c>
      <c r="S266" s="5" t="s">
        <v>65</v>
      </c>
      <c r="T266" s="5" t="s">
        <v>58</v>
      </c>
      <c r="U266" s="5" t="s">
        <v>59</v>
      </c>
      <c r="V266" s="5"/>
      <c r="W266">
        <v>84</v>
      </c>
      <c r="X266" s="5" t="s">
        <v>218</v>
      </c>
      <c r="Y266" s="6">
        <v>44118</v>
      </c>
      <c r="Z266" s="6">
        <v>44120</v>
      </c>
      <c r="AA266" s="6">
        <v>44179</v>
      </c>
      <c r="AB266" s="6">
        <v>44091</v>
      </c>
      <c r="AC266" s="6">
        <v>44091</v>
      </c>
      <c r="AD266" s="6">
        <v>44169</v>
      </c>
      <c r="AE266" s="6">
        <v>44169</v>
      </c>
      <c r="AF266" s="5"/>
      <c r="AG266" s="6">
        <v>44173</v>
      </c>
      <c r="AH266" s="6">
        <v>44091</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3</v>
      </c>
      <c r="B274" s="5"/>
      <c r="C274">
        <v>0</v>
      </c>
      <c r="D274" s="5" t="s">
        <v>452</v>
      </c>
      <c r="E274" s="5" t="s">
        <v>92</v>
      </c>
      <c r="F274" s="5" t="s">
        <v>73</v>
      </c>
      <c r="G274" s="5" t="s">
        <v>46</v>
      </c>
      <c r="H274" s="5" t="s">
        <v>453</v>
      </c>
      <c r="I274" s="5" t="s">
        <v>1604</v>
      </c>
      <c r="J274" s="5"/>
      <c r="K274" s="5"/>
      <c r="L274" s="5" t="s">
        <v>190</v>
      </c>
      <c r="M274" s="5"/>
      <c r="N274" s="5" t="s">
        <v>59</v>
      </c>
      <c r="O274" s="5"/>
      <c r="P274" s="6">
        <v>44274</v>
      </c>
      <c r="Q274" s="5" t="s">
        <v>447</v>
      </c>
      <c r="R274" s="5" t="s">
        <v>448</v>
      </c>
      <c r="S274" s="5" t="s">
        <v>51</v>
      </c>
      <c r="T274" s="5"/>
      <c r="U274" s="5" t="s">
        <v>59</v>
      </c>
      <c r="V274" s="5"/>
      <c r="X274" s="5"/>
      <c r="Y274" s="6">
        <v>43833</v>
      </c>
      <c r="Z274" s="6"/>
      <c r="AA274" s="6">
        <v>44274</v>
      </c>
      <c r="AB274" s="6">
        <v>44041</v>
      </c>
      <c r="AC274" s="6">
        <v>44260</v>
      </c>
      <c r="AD274" s="6">
        <v>44260</v>
      </c>
      <c r="AE274" s="6"/>
      <c r="AF274" s="5"/>
      <c r="AG274" s="6"/>
      <c r="AH274" s="6">
        <v>43817</v>
      </c>
      <c r="AI274" s="5"/>
      <c r="AJ274" s="5" t="s">
        <v>256</v>
      </c>
      <c r="AK274">
        <v>275</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273</v>
      </c>
    </row>
    <row r="276" spans="1:37" x14ac:dyDescent="0.35">
      <c r="A276">
        <v>1</v>
      </c>
      <c r="B276" s="5"/>
      <c r="C276">
        <v>0</v>
      </c>
      <c r="D276" s="5" t="s">
        <v>452</v>
      </c>
      <c r="E276" s="5" t="s">
        <v>92</v>
      </c>
      <c r="F276" s="5" t="s">
        <v>146</v>
      </c>
      <c r="G276" s="5" t="s">
        <v>147</v>
      </c>
      <c r="H276" s="5" t="s">
        <v>453</v>
      </c>
      <c r="I276" s="5" t="s">
        <v>1326</v>
      </c>
      <c r="J276" s="5"/>
      <c r="K276" s="5"/>
      <c r="L276" s="5" t="s">
        <v>48</v>
      </c>
      <c r="M276" s="5"/>
      <c r="N276" s="5" t="s">
        <v>447</v>
      </c>
      <c r="O276" s="5" t="s">
        <v>448</v>
      </c>
      <c r="P276" s="6">
        <v>43833</v>
      </c>
      <c r="Q276" s="5" t="s">
        <v>447</v>
      </c>
      <c r="R276" s="5" t="s">
        <v>448</v>
      </c>
      <c r="S276" s="5" t="s">
        <v>51</v>
      </c>
      <c r="T276" s="5"/>
      <c r="U276" s="5"/>
      <c r="V276" s="5"/>
      <c r="X276" s="5"/>
      <c r="Y276" s="6">
        <v>43833</v>
      </c>
      <c r="Z276" s="6"/>
      <c r="AA276" s="6"/>
      <c r="AB276" s="6">
        <v>44041</v>
      </c>
      <c r="AC276" s="6"/>
      <c r="AD276" s="6"/>
      <c r="AE276" s="6"/>
      <c r="AF276" s="5"/>
      <c r="AG276" s="6"/>
      <c r="AH276" s="6">
        <v>43817</v>
      </c>
      <c r="AI276" s="5"/>
      <c r="AJ276" s="5"/>
      <c r="AK276">
        <v>274</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4</v>
      </c>
      <c r="B278" s="5"/>
      <c r="C278">
        <v>0</v>
      </c>
      <c r="D278" s="5" t="s">
        <v>454</v>
      </c>
      <c r="E278" s="5" t="s">
        <v>60</v>
      </c>
      <c r="F278" s="5" t="s">
        <v>52</v>
      </c>
      <c r="G278" s="5" t="s">
        <v>46</v>
      </c>
      <c r="H278" s="5" t="s">
        <v>1600</v>
      </c>
      <c r="I278" s="5" t="s">
        <v>1601</v>
      </c>
      <c r="J278" s="5"/>
      <c r="K278" s="5"/>
      <c r="L278" s="5" t="s">
        <v>1582</v>
      </c>
      <c r="M278" s="5" t="s">
        <v>54</v>
      </c>
      <c r="N278" s="5" t="s">
        <v>65</v>
      </c>
      <c r="O278" s="5" t="s">
        <v>58</v>
      </c>
      <c r="P278" s="6"/>
      <c r="Q278" s="5" t="s">
        <v>434</v>
      </c>
      <c r="R278" s="5" t="s">
        <v>392</v>
      </c>
      <c r="S278" s="5" t="s">
        <v>65</v>
      </c>
      <c r="T278" s="5" t="s">
        <v>58</v>
      </c>
      <c r="U278" s="5" t="s">
        <v>59</v>
      </c>
      <c r="V278" s="5"/>
      <c r="X278" s="5" t="s">
        <v>170</v>
      </c>
      <c r="Y278" s="6">
        <v>44278</v>
      </c>
      <c r="Z278" s="6">
        <v>44270</v>
      </c>
      <c r="AA278" s="6">
        <v>44274</v>
      </c>
      <c r="AB278" s="6">
        <v>43818</v>
      </c>
      <c r="AC278" s="6">
        <v>44270</v>
      </c>
      <c r="AD278" s="6">
        <v>44270</v>
      </c>
      <c r="AE278" s="6">
        <v>44271</v>
      </c>
      <c r="AF278" s="5"/>
      <c r="AG278" s="6">
        <v>44053</v>
      </c>
      <c r="AH278" s="6">
        <v>44270</v>
      </c>
      <c r="AI278" s="5"/>
      <c r="AJ278" s="5"/>
      <c r="AK278">
        <v>277</v>
      </c>
    </row>
    <row r="279" spans="1:37" x14ac:dyDescent="0.35">
      <c r="A279">
        <v>1</v>
      </c>
      <c r="B279" s="5"/>
      <c r="C279">
        <v>0</v>
      </c>
      <c r="D279" s="5" t="s">
        <v>454</v>
      </c>
      <c r="E279" s="5" t="s">
        <v>60</v>
      </c>
      <c r="F279" s="5"/>
      <c r="G279" s="5" t="s">
        <v>86</v>
      </c>
      <c r="H279" s="5" t="s">
        <v>455</v>
      </c>
      <c r="I279" s="5" t="s">
        <v>1256</v>
      </c>
      <c r="J279" s="5"/>
      <c r="K279" s="5" t="s">
        <v>257</v>
      </c>
      <c r="L279" s="5" t="s">
        <v>53</v>
      </c>
      <c r="M279" s="5" t="s">
        <v>84</v>
      </c>
      <c r="N279" s="5"/>
      <c r="O279" s="5"/>
      <c r="P279" s="6"/>
      <c r="Q279" s="5" t="s">
        <v>391</v>
      </c>
      <c r="R279" s="5" t="s">
        <v>392</v>
      </c>
      <c r="S279" s="5" t="s">
        <v>51</v>
      </c>
      <c r="T279" s="5"/>
      <c r="U279" s="5" t="s">
        <v>256</v>
      </c>
      <c r="V279" s="5"/>
      <c r="W279">
        <v>84</v>
      </c>
      <c r="X279" s="5" t="s">
        <v>218</v>
      </c>
      <c r="Y279" s="6">
        <v>44118</v>
      </c>
      <c r="Z279" s="6">
        <v>44168</v>
      </c>
      <c r="AA279" s="6">
        <v>44186</v>
      </c>
      <c r="AB279" s="6">
        <v>44005</v>
      </c>
      <c r="AC279" s="6">
        <v>44166</v>
      </c>
      <c r="AD279" s="6">
        <v>44176</v>
      </c>
      <c r="AE279" s="6">
        <v>44176</v>
      </c>
      <c r="AF279" s="5"/>
      <c r="AG279" s="6">
        <v>44182</v>
      </c>
      <c r="AH279" s="6">
        <v>43817</v>
      </c>
      <c r="AI279" s="5"/>
      <c r="AJ279" s="5"/>
      <c r="AK279">
        <v>276</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4</v>
      </c>
      <c r="B286" s="5"/>
      <c r="C286">
        <v>0</v>
      </c>
      <c r="D286" s="5" t="s">
        <v>466</v>
      </c>
      <c r="E286" s="5" t="s">
        <v>92</v>
      </c>
      <c r="F286" s="5"/>
      <c r="G286" s="5" t="s">
        <v>86</v>
      </c>
      <c r="H286" s="5" t="s">
        <v>472</v>
      </c>
      <c r="I286" s="5" t="s">
        <v>1272</v>
      </c>
      <c r="J286" s="5"/>
      <c r="K286" s="5"/>
      <c r="L286" s="5" t="s">
        <v>190</v>
      </c>
      <c r="M286" s="5"/>
      <c r="N286" s="5" t="s">
        <v>59</v>
      </c>
      <c r="O286" s="5"/>
      <c r="P286" s="6">
        <v>44232</v>
      </c>
      <c r="Q286" s="5" t="s">
        <v>49</v>
      </c>
      <c r="R286" s="5" t="s">
        <v>50</v>
      </c>
      <c r="S286" s="5" t="s">
        <v>65</v>
      </c>
      <c r="T286" s="5" t="s">
        <v>58</v>
      </c>
      <c r="U286" s="5" t="s">
        <v>59</v>
      </c>
      <c r="V286" s="5"/>
      <c r="X286" s="5"/>
      <c r="Y286" s="6">
        <v>44226</v>
      </c>
      <c r="Z286" s="6">
        <v>44228</v>
      </c>
      <c r="AA286" s="6">
        <v>44228</v>
      </c>
      <c r="AB286" s="6">
        <v>43818</v>
      </c>
      <c r="AC286" s="6">
        <v>44218</v>
      </c>
      <c r="AD286" s="6">
        <v>44218</v>
      </c>
      <c r="AE286" s="6">
        <v>43901</v>
      </c>
      <c r="AF286" s="5"/>
      <c r="AG286" s="6">
        <v>43916</v>
      </c>
      <c r="AH286" s="6">
        <v>44218</v>
      </c>
      <c r="AI286" s="5"/>
      <c r="AJ286" s="5" t="s">
        <v>256</v>
      </c>
      <c r="AK286">
        <v>285</v>
      </c>
    </row>
    <row r="287" spans="1:37" x14ac:dyDescent="0.35">
      <c r="A287">
        <v>2</v>
      </c>
      <c r="B287" s="5"/>
      <c r="C287">
        <v>1</v>
      </c>
      <c r="D287" s="5" t="s">
        <v>466</v>
      </c>
      <c r="E287" s="5" t="s">
        <v>60</v>
      </c>
      <c r="F287" s="5"/>
      <c r="G287" s="5" t="s">
        <v>86</v>
      </c>
      <c r="H287" s="5" t="s">
        <v>467</v>
      </c>
      <c r="I287" s="5" t="s">
        <v>1272</v>
      </c>
      <c r="J287" s="5"/>
      <c r="K287" s="5"/>
      <c r="L287" s="5" t="s">
        <v>190</v>
      </c>
      <c r="M287" s="5"/>
      <c r="N287" s="5" t="s">
        <v>59</v>
      </c>
      <c r="O287" s="5"/>
      <c r="P287" s="6">
        <v>43854</v>
      </c>
      <c r="Q287" s="5" t="s">
        <v>49</v>
      </c>
      <c r="R287" s="5" t="s">
        <v>50</v>
      </c>
      <c r="S287" s="5" t="s">
        <v>51</v>
      </c>
      <c r="T287" s="5"/>
      <c r="U287" s="5" t="s">
        <v>59</v>
      </c>
      <c r="V287" s="5"/>
      <c r="X287" s="5"/>
      <c r="Y287" s="6">
        <v>43802</v>
      </c>
      <c r="Z287" s="6"/>
      <c r="AA287" s="6">
        <v>43854</v>
      </c>
      <c r="AB287" s="6">
        <v>44236</v>
      </c>
      <c r="AC287" s="6">
        <v>44236</v>
      </c>
      <c r="AD287" s="6">
        <v>44251</v>
      </c>
      <c r="AE287" s="6">
        <v>44251</v>
      </c>
      <c r="AF287" s="5"/>
      <c r="AG287" s="6"/>
      <c r="AH287" s="6">
        <v>44236</v>
      </c>
      <c r="AI287" s="5"/>
      <c r="AJ287" s="5"/>
      <c r="AK287">
        <v>286</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288</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190</v>
      </c>
      <c r="M319" s="5"/>
      <c r="N319" s="5" t="s">
        <v>59</v>
      </c>
      <c r="O319" s="5"/>
      <c r="P319" s="6">
        <v>44232</v>
      </c>
      <c r="Q319" s="5" t="s">
        <v>507</v>
      </c>
      <c r="R319" s="5" t="s">
        <v>508</v>
      </c>
      <c r="S319" s="5" t="s">
        <v>51</v>
      </c>
      <c r="T319" s="5"/>
      <c r="U319" s="5" t="s">
        <v>59</v>
      </c>
      <c r="V319" s="5"/>
      <c r="X319" s="5"/>
      <c r="Y319" s="6">
        <v>44225</v>
      </c>
      <c r="Z319" s="6"/>
      <c r="AA319" s="6">
        <v>44232</v>
      </c>
      <c r="AB319" s="6">
        <v>44218</v>
      </c>
      <c r="AC319" s="6">
        <v>44218</v>
      </c>
      <c r="AD319" s="6">
        <v>44218</v>
      </c>
      <c r="AE319" s="6"/>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2</v>
      </c>
      <c r="D362" s="5" t="s">
        <v>577</v>
      </c>
      <c r="E362" s="5" t="s">
        <v>92</v>
      </c>
      <c r="F362" s="5"/>
      <c r="G362" s="5" t="s">
        <v>86</v>
      </c>
      <c r="H362" s="5" t="s">
        <v>578</v>
      </c>
      <c r="I362" s="5" t="s">
        <v>1350</v>
      </c>
      <c r="J362" s="5"/>
      <c r="K362" s="5"/>
      <c r="L362" s="5" t="s">
        <v>190</v>
      </c>
      <c r="M362" s="5"/>
      <c r="N362" s="5" t="s">
        <v>191</v>
      </c>
      <c r="O362" s="5"/>
      <c r="P362" s="6">
        <v>43924</v>
      </c>
      <c r="Q362" s="5" t="s">
        <v>65</v>
      </c>
      <c r="R362" s="5" t="s">
        <v>58</v>
      </c>
      <c r="S362" s="5" t="s">
        <v>51</v>
      </c>
      <c r="T362" s="5"/>
      <c r="U362" s="5" t="s">
        <v>191</v>
      </c>
      <c r="V362" s="5"/>
      <c r="X362" s="5"/>
      <c r="Y362" s="6">
        <v>44137</v>
      </c>
      <c r="Z362" s="6"/>
      <c r="AA362" s="6">
        <v>43924</v>
      </c>
      <c r="AB362" s="6">
        <v>44006</v>
      </c>
      <c r="AC362" s="6">
        <v>44236</v>
      </c>
      <c r="AD362" s="6">
        <v>44236</v>
      </c>
      <c r="AE362" s="6"/>
      <c r="AF362" s="5"/>
      <c r="AG362" s="6"/>
      <c r="AH362" s="6">
        <v>44006</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190</v>
      </c>
      <c r="M366" s="5"/>
      <c r="N366" s="5" t="s">
        <v>256</v>
      </c>
      <c r="O366" s="5"/>
      <c r="P366" s="6">
        <v>44274</v>
      </c>
      <c r="Q366" s="5" t="s">
        <v>590</v>
      </c>
      <c r="R366" s="5" t="s">
        <v>591</v>
      </c>
      <c r="S366" s="5" t="s">
        <v>65</v>
      </c>
      <c r="T366" s="5" t="s">
        <v>58</v>
      </c>
      <c r="U366" s="5" t="s">
        <v>256</v>
      </c>
      <c r="V366" s="5"/>
      <c r="X366" s="5"/>
      <c r="Y366" s="6">
        <v>44189</v>
      </c>
      <c r="Z366" s="6">
        <v>44081</v>
      </c>
      <c r="AA366" s="6">
        <v>44274</v>
      </c>
      <c r="AB366" s="6">
        <v>44183</v>
      </c>
      <c r="AC366" s="6">
        <v>44264</v>
      </c>
      <c r="AD366" s="6">
        <v>44264</v>
      </c>
      <c r="AE366" s="6"/>
      <c r="AF366" s="5"/>
      <c r="AG366" s="6"/>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45</v>
      </c>
      <c r="F418" s="5" t="s">
        <v>73</v>
      </c>
      <c r="G418" s="5" t="s">
        <v>46</v>
      </c>
      <c r="H418" s="5" t="s">
        <v>1606</v>
      </c>
      <c r="I418" s="5" t="s">
        <v>1607</v>
      </c>
      <c r="J418" s="5"/>
      <c r="K418" s="5"/>
      <c r="L418" s="5" t="s">
        <v>190</v>
      </c>
      <c r="M418" s="5"/>
      <c r="N418" s="5" t="s">
        <v>256</v>
      </c>
      <c r="O418" s="5"/>
      <c r="P418" s="6">
        <v>44278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6</v>
      </c>
      <c r="B456" s="5"/>
      <c r="C456">
        <v>0</v>
      </c>
      <c r="D456" s="5" t="s">
        <v>751</v>
      </c>
      <c r="E456" s="5" t="s">
        <v>60</v>
      </c>
      <c r="F456" s="5" t="s">
        <v>52</v>
      </c>
      <c r="G456" s="5" t="s">
        <v>46</v>
      </c>
      <c r="H456" s="5" t="s">
        <v>759</v>
      </c>
      <c r="I456" s="5" t="s">
        <v>760</v>
      </c>
      <c r="J456" s="5"/>
      <c r="K456" s="5"/>
      <c r="L456" s="5" t="s">
        <v>53</v>
      </c>
      <c r="M456" s="5" t="s">
        <v>54</v>
      </c>
      <c r="N456" s="5"/>
      <c r="O456" s="5"/>
      <c r="P456" s="6"/>
      <c r="Q456" s="5" t="s">
        <v>336</v>
      </c>
      <c r="R456" s="5" t="s">
        <v>62</v>
      </c>
      <c r="S456" s="5" t="s">
        <v>65</v>
      </c>
      <c r="T456" s="5" t="s">
        <v>58</v>
      </c>
      <c r="U456" s="5" t="s">
        <v>69</v>
      </c>
      <c r="V456" s="5"/>
      <c r="X456" s="5"/>
      <c r="Y456" s="6">
        <v>44082</v>
      </c>
      <c r="Z456" s="6">
        <v>44084</v>
      </c>
      <c r="AA456" s="6">
        <v>44084</v>
      </c>
      <c r="AB456" s="6">
        <v>44074</v>
      </c>
      <c r="AC456" s="6">
        <v>44074</v>
      </c>
      <c r="AD456" s="6">
        <v>44074</v>
      </c>
      <c r="AE456" s="6">
        <v>44090</v>
      </c>
      <c r="AF456" s="5" t="s">
        <v>397</v>
      </c>
      <c r="AG456" s="6">
        <v>44179</v>
      </c>
      <c r="AH456" s="6">
        <v>44074</v>
      </c>
      <c r="AI456" s="5"/>
      <c r="AJ456" s="5"/>
      <c r="AK456">
        <v>458</v>
      </c>
    </row>
    <row r="457" spans="1:37" x14ac:dyDescent="0.35">
      <c r="A457">
        <v>13</v>
      </c>
      <c r="B457" s="5"/>
      <c r="C457">
        <v>0</v>
      </c>
      <c r="D457" s="5" t="s">
        <v>751</v>
      </c>
      <c r="E457" s="5" t="s">
        <v>45</v>
      </c>
      <c r="F457" s="5" t="s">
        <v>52</v>
      </c>
      <c r="G457" s="5" t="s">
        <v>46</v>
      </c>
      <c r="H457" s="5" t="s">
        <v>756</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459</v>
      </c>
    </row>
    <row r="458" spans="1:37" x14ac:dyDescent="0.35">
      <c r="A458">
        <v>14</v>
      </c>
      <c r="B458" s="5"/>
      <c r="C458">
        <v>0</v>
      </c>
      <c r="D458" s="5" t="s">
        <v>751</v>
      </c>
      <c r="E458" s="5" t="s">
        <v>92</v>
      </c>
      <c r="F458" s="5" t="s">
        <v>52</v>
      </c>
      <c r="G458" s="5" t="s">
        <v>46</v>
      </c>
      <c r="H458" s="5" t="s">
        <v>757</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460</v>
      </c>
    </row>
    <row r="459" spans="1:37" x14ac:dyDescent="0.35">
      <c r="A459">
        <v>15</v>
      </c>
      <c r="B459" s="5"/>
      <c r="C459">
        <v>0</v>
      </c>
      <c r="D459" s="5" t="s">
        <v>751</v>
      </c>
      <c r="E459" s="5" t="s">
        <v>92</v>
      </c>
      <c r="F459" s="5" t="s">
        <v>52</v>
      </c>
      <c r="G459" s="5" t="s">
        <v>46</v>
      </c>
      <c r="H459" s="5" t="s">
        <v>758</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44222</v>
      </c>
      <c r="AF459" s="5" t="s">
        <v>397</v>
      </c>
      <c r="AG459" s="6">
        <v>44236</v>
      </c>
      <c r="AH459" s="6">
        <v>44221</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456</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457</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554</v>
      </c>
    </row>
    <row r="555" spans="1:37" x14ac:dyDescent="0.35">
      <c r="A555">
        <v>9</v>
      </c>
      <c r="B555" s="5"/>
      <c r="C555">
        <v>0</v>
      </c>
      <c r="D555" s="5" t="s">
        <v>908</v>
      </c>
      <c r="E555" s="5" t="s">
        <v>45</v>
      </c>
      <c r="F555" s="5" t="s">
        <v>73</v>
      </c>
      <c r="G555" s="5" t="s">
        <v>46</v>
      </c>
      <c r="H555" s="5" t="s">
        <v>914</v>
      </c>
      <c r="I555" s="5"/>
      <c r="J555" s="5"/>
      <c r="K555" s="5"/>
      <c r="L555" s="5" t="s">
        <v>1582</v>
      </c>
      <c r="M555" s="5" t="s">
        <v>102</v>
      </c>
      <c r="N555" s="5" t="s">
        <v>65</v>
      </c>
      <c r="O555" s="5" t="s">
        <v>58</v>
      </c>
      <c r="P555" s="6"/>
      <c r="Q555" s="5" t="s">
        <v>841</v>
      </c>
      <c r="R555" s="5" t="s">
        <v>80</v>
      </c>
      <c r="S555" s="5" t="s">
        <v>65</v>
      </c>
      <c r="T555" s="5" t="s">
        <v>58</v>
      </c>
      <c r="U555" s="5" t="s">
        <v>593</v>
      </c>
      <c r="V555" s="5"/>
      <c r="X555" s="5"/>
      <c r="Y555" s="6">
        <v>44164</v>
      </c>
      <c r="Z555" s="6">
        <v>44166</v>
      </c>
      <c r="AA555" s="6">
        <v>44238</v>
      </c>
      <c r="AB555" s="6">
        <v>44157</v>
      </c>
      <c r="AC555" s="6">
        <v>44223</v>
      </c>
      <c r="AD555" s="6">
        <v>44223</v>
      </c>
      <c r="AE555" s="6">
        <v>44258</v>
      </c>
      <c r="AF555" s="5"/>
      <c r="AG555" s="6">
        <v>44157</v>
      </c>
      <c r="AH555" s="6">
        <v>44157</v>
      </c>
      <c r="AI555" s="5" t="s">
        <v>924</v>
      </c>
      <c r="AJ555" s="5"/>
      <c r="AK555">
        <v>557</v>
      </c>
    </row>
    <row r="556" spans="1:37" x14ac:dyDescent="0.35">
      <c r="A556">
        <v>1</v>
      </c>
      <c r="B556" s="5"/>
      <c r="C556">
        <v>2</v>
      </c>
      <c r="D556" s="5" t="s">
        <v>908</v>
      </c>
      <c r="E556" s="5" t="s">
        <v>60</v>
      </c>
      <c r="F556" s="5"/>
      <c r="G556" s="5" t="s">
        <v>86</v>
      </c>
      <c r="H556" s="5" t="s">
        <v>926</v>
      </c>
      <c r="I556" s="5" t="s">
        <v>927</v>
      </c>
      <c r="J556" s="5"/>
      <c r="K556" s="5" t="s">
        <v>215</v>
      </c>
      <c r="L556" s="5" t="s">
        <v>53</v>
      </c>
      <c r="M556" s="5" t="s">
        <v>67</v>
      </c>
      <c r="N556" s="5"/>
      <c r="O556" s="5"/>
      <c r="P556" s="6"/>
      <c r="Q556" s="5" t="s">
        <v>841</v>
      </c>
      <c r="R556" s="5" t="s">
        <v>80</v>
      </c>
      <c r="S556" s="5" t="s">
        <v>51</v>
      </c>
      <c r="T556" s="5"/>
      <c r="U556" s="5" t="s">
        <v>59</v>
      </c>
      <c r="V556" s="5"/>
      <c r="X556" s="5" t="s">
        <v>75</v>
      </c>
      <c r="Y556" s="6">
        <v>44188</v>
      </c>
      <c r="Z556" s="6">
        <v>44190</v>
      </c>
      <c r="AA556" s="6">
        <v>44161</v>
      </c>
      <c r="AB556" s="6"/>
      <c r="AC556" s="6"/>
      <c r="AD556" s="6">
        <v>44151</v>
      </c>
      <c r="AE556" s="6">
        <v>44186</v>
      </c>
      <c r="AF556" s="5"/>
      <c r="AG556" s="6">
        <v>44187</v>
      </c>
      <c r="AH556" s="6">
        <v>44151</v>
      </c>
      <c r="AI556" s="5"/>
      <c r="AJ556" s="5" t="s">
        <v>374</v>
      </c>
      <c r="AK556">
        <v>556</v>
      </c>
    </row>
    <row r="557" spans="1:37" x14ac:dyDescent="0.35">
      <c r="A557">
        <v>7</v>
      </c>
      <c r="B557" s="5"/>
      <c r="C557">
        <v>0</v>
      </c>
      <c r="D557" s="5" t="s">
        <v>908</v>
      </c>
      <c r="E557" s="5" t="s">
        <v>60</v>
      </c>
      <c r="F557" s="5"/>
      <c r="G557" s="5" t="s">
        <v>46</v>
      </c>
      <c r="H557" s="5" t="s">
        <v>918</v>
      </c>
      <c r="I557" s="5" t="s">
        <v>919</v>
      </c>
      <c r="J557" s="5"/>
      <c r="K557" s="5"/>
      <c r="L557" s="5" t="s">
        <v>53</v>
      </c>
      <c r="M557" s="5" t="s">
        <v>54</v>
      </c>
      <c r="N557" s="5"/>
      <c r="O557" s="5"/>
      <c r="P557" s="6"/>
      <c r="Q557" s="5" t="s">
        <v>920</v>
      </c>
      <c r="R557" s="5" t="s">
        <v>921</v>
      </c>
      <c r="S557" s="5" t="s">
        <v>65</v>
      </c>
      <c r="T557" s="5" t="s">
        <v>58</v>
      </c>
      <c r="U557" s="5" t="s">
        <v>256</v>
      </c>
      <c r="V557" s="5"/>
      <c r="X557" s="5"/>
      <c r="Y557" s="6">
        <v>44112</v>
      </c>
      <c r="Z557" s="6">
        <v>44112</v>
      </c>
      <c r="AA557" s="6">
        <v>44112</v>
      </c>
      <c r="AB557" s="6">
        <v>44110</v>
      </c>
      <c r="AC557" s="6">
        <v>44110</v>
      </c>
      <c r="AD557" s="6">
        <v>44110</v>
      </c>
      <c r="AE557" s="6">
        <v>44112</v>
      </c>
      <c r="AF557" s="5"/>
      <c r="AG557" s="6">
        <v>44112</v>
      </c>
      <c r="AH557" s="6">
        <v>44110</v>
      </c>
      <c r="AI557" s="5" t="s">
        <v>922</v>
      </c>
      <c r="AJ557" s="5"/>
      <c r="AK557">
        <v>553</v>
      </c>
    </row>
    <row r="558" spans="1:37" x14ac:dyDescent="0.35">
      <c r="A558">
        <v>8</v>
      </c>
      <c r="B558" s="5"/>
      <c r="C558">
        <v>0</v>
      </c>
      <c r="D558" s="5" t="s">
        <v>908</v>
      </c>
      <c r="E558" s="5" t="s">
        <v>45</v>
      </c>
      <c r="F558" s="5"/>
      <c r="G558" s="5" t="s">
        <v>46</v>
      </c>
      <c r="H558" s="5" t="s">
        <v>923</v>
      </c>
      <c r="I558" s="5"/>
      <c r="J558" s="5"/>
      <c r="K558" s="5"/>
      <c r="L558" s="5" t="s">
        <v>53</v>
      </c>
      <c r="M558" s="5" t="s">
        <v>67</v>
      </c>
      <c r="N558" s="5"/>
      <c r="O558" s="5"/>
      <c r="P558" s="6"/>
      <c r="Q558" s="5" t="s">
        <v>841</v>
      </c>
      <c r="R558" s="5" t="s">
        <v>80</v>
      </c>
      <c r="S558" s="5" t="s">
        <v>65</v>
      </c>
      <c r="T558" s="5" t="s">
        <v>58</v>
      </c>
      <c r="U558" s="5" t="s">
        <v>924</v>
      </c>
      <c r="V558" s="5" t="s">
        <v>925</v>
      </c>
      <c r="X558" s="5"/>
      <c r="Y558" s="6">
        <v>44164</v>
      </c>
      <c r="Z558" s="6">
        <v>44166</v>
      </c>
      <c r="AA558" s="6">
        <v>44183</v>
      </c>
      <c r="AB558" s="6">
        <v>44157</v>
      </c>
      <c r="AC558" s="6">
        <v>44169</v>
      </c>
      <c r="AD558" s="6">
        <v>44173</v>
      </c>
      <c r="AE558" s="6">
        <v>44181</v>
      </c>
      <c r="AF558" s="5"/>
      <c r="AG558" s="6">
        <v>44183</v>
      </c>
      <c r="AH558" s="6">
        <v>44157</v>
      </c>
      <c r="AI558" s="5"/>
      <c r="AJ558" s="5"/>
      <c r="AK558">
        <v>555</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558</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559</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608</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607</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2</v>
      </c>
      <c r="B616" s="5"/>
      <c r="C616">
        <v>0</v>
      </c>
      <c r="D616" s="5" t="s">
        <v>1013</v>
      </c>
      <c r="E616" s="5" t="s">
        <v>92</v>
      </c>
      <c r="F616" s="5" t="s">
        <v>73</v>
      </c>
      <c r="G616" s="5" t="s">
        <v>46</v>
      </c>
      <c r="H616" s="5" t="s">
        <v>1014</v>
      </c>
      <c r="I616" s="5" t="s">
        <v>1355</v>
      </c>
      <c r="J616" s="5"/>
      <c r="K616" s="5"/>
      <c r="L616" s="5" t="s">
        <v>48</v>
      </c>
      <c r="M616" s="5"/>
      <c r="N616" s="5" t="s">
        <v>501</v>
      </c>
      <c r="O616" s="5" t="s">
        <v>502</v>
      </c>
      <c r="P616" s="6">
        <v>43946</v>
      </c>
      <c r="Q616" s="5" t="s">
        <v>501</v>
      </c>
      <c r="R616" s="5" t="s">
        <v>502</v>
      </c>
      <c r="S616" s="5" t="s">
        <v>65</v>
      </c>
      <c r="T616" s="5" t="s">
        <v>58</v>
      </c>
      <c r="U616" s="5" t="s">
        <v>59</v>
      </c>
      <c r="V616" s="5"/>
      <c r="X616" s="5"/>
      <c r="Y616" s="6">
        <v>43946</v>
      </c>
      <c r="Z616" s="6">
        <v>43948</v>
      </c>
      <c r="AA616" s="6">
        <v>43958</v>
      </c>
      <c r="AB616" s="6">
        <v>43938</v>
      </c>
      <c r="AC616" s="6">
        <v>43895</v>
      </c>
      <c r="AD616" s="6">
        <v>43922</v>
      </c>
      <c r="AE616" s="6"/>
      <c r="AF616" s="5"/>
      <c r="AG616" s="6"/>
      <c r="AH616" s="6">
        <v>43938</v>
      </c>
      <c r="AI616" s="5"/>
      <c r="AJ616" s="5"/>
      <c r="AK616">
        <v>616</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615</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2021-03-19T16:29:18Z</dcterms:modified>
</cp:coreProperties>
</file>