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lektrische_Komm. " sheetId="1" r:id="rId1"/>
  </sheets>
  <definedNames>
    <definedName name="BoardQty">'Elektrische_Komm. '!$G$1</definedName>
    <definedName name="global_part_data">'Elektrische_Komm. '!$A$5:$G$52</definedName>
    <definedName name="TotalCost">'Elektrische_Komm. 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 to assemble the board(s).
Gray -&gt; Not manf# codes.
Red -&gt; No parts available.
Orange -&gt; Parts available, but not enough.
Yellow -&gt; Enough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<sst xmlns="http://schemas.openxmlformats.org/spreadsheetml/2006/main" count="157" uniqueCount="135">
  <si>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</si>
  <si>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</si>
  <si>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</si>
  <si>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</si>
  <si>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</si>
  <si>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</si>
  <si>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</si>
  <si>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</si>
  <si>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C1,C11,C12,C17,C19,C50</t>
  </si>
  <si>
    <t>100n</t>
  </si>
  <si>
    <t>Capacitors_SMD:C_0603</t>
  </si>
  <si>
    <t>C13</t>
  </si>
  <si>
    <t>47µ</t>
  </si>
  <si>
    <t>Capacitors_SMD:C_1206</t>
  </si>
  <si>
    <t>C16</t>
  </si>
  <si>
    <t>22µ</t>
  </si>
  <si>
    <t>Capacitors_SMD:C_1210</t>
  </si>
  <si>
    <t>C18,C20,C22,C24,C26</t>
  </si>
  <si>
    <t>1µ</t>
  </si>
  <si>
    <t>C2,C5,C8</t>
  </si>
  <si>
    <t>6µ</t>
  </si>
  <si>
    <t>Resistors_SMD:R_0603</t>
  </si>
  <si>
    <t>C21,C23</t>
  </si>
  <si>
    <t>20p</t>
  </si>
  <si>
    <t>C25</t>
  </si>
  <si>
    <t>4,7µ</t>
  </si>
  <si>
    <t>C3,C7,C10</t>
  </si>
  <si>
    <t>C4</t>
  </si>
  <si>
    <t>10n</t>
  </si>
  <si>
    <t>C6,C27</t>
  </si>
  <si>
    <t>C</t>
  </si>
  <si>
    <t>Capacitors_THT:CP_Radial_D10.0mm_P5.00mm</t>
  </si>
  <si>
    <t>C9,C14,C15</t>
  </si>
  <si>
    <t>Capacitors_SMD:C_1812</t>
  </si>
  <si>
    <t>D1,D3,D5</t>
  </si>
  <si>
    <t>SS215LW RVG</t>
  </si>
  <si>
    <t>Diodes_SMD:D_SOD-123F</t>
  </si>
  <si>
    <t>D2</t>
  </si>
  <si>
    <t>D_Zener</t>
  </si>
  <si>
    <t>Diodes_SMD:D_SOD-323</t>
  </si>
  <si>
    <t>D4</t>
  </si>
  <si>
    <t>USBLC6-2SC6Y</t>
  </si>
  <si>
    <t>TO_SOT_Packages_SMD:SOT-23-6</t>
  </si>
  <si>
    <t>D6,D7</t>
  </si>
  <si>
    <t>LED_ALT</t>
  </si>
  <si>
    <t>LEDs:LED_0805_HandSoldering</t>
  </si>
  <si>
    <t>D8-D10</t>
  </si>
  <si>
    <t>LEDs:LED_0805</t>
  </si>
  <si>
    <t>J4</t>
  </si>
  <si>
    <t>Conn_01x04</t>
  </si>
  <si>
    <t>Connectors_JST:JST_EH_B04B-EH-A_04x2.50mm_Straight</t>
  </si>
  <si>
    <t>J5</t>
  </si>
  <si>
    <t>USB_OTG</t>
  </si>
  <si>
    <t>Connectors_USB:USB_Micro-B_Molex-105017-0001</t>
  </si>
  <si>
    <t>J6,J7</t>
  </si>
  <si>
    <t>Conn_01x01</t>
  </si>
  <si>
    <t>kicadBibs:Laborbuchse</t>
  </si>
  <si>
    <t>J1-J3</t>
  </si>
  <si>
    <t>kicadBibs:MotorConn</t>
  </si>
  <si>
    <t>J12-J14</t>
  </si>
  <si>
    <t>kicadBibs:Führungsloch</t>
  </si>
  <si>
    <t>J8-J10</t>
  </si>
  <si>
    <t>Screw_Terminal_01x01</t>
  </si>
  <si>
    <t>Mounting_Holes:MountingHole_3.2mm_M3_DIN965</t>
  </si>
  <si>
    <t>L1</t>
  </si>
  <si>
    <t>3,3µ</t>
  </si>
  <si>
    <t>kicadBibs:SRN3015-3R3M</t>
  </si>
  <si>
    <t>Q1-Q6</t>
  </si>
  <si>
    <t>CSD16556Q5B</t>
  </si>
  <si>
    <t>kicadBibs:SON5x6</t>
  </si>
  <si>
    <t>Q7-Q14</t>
  </si>
  <si>
    <t>BSR202NL6327HTSA1</t>
  </si>
  <si>
    <t>TO_SOT_Packages_SMD:SC-59</t>
  </si>
  <si>
    <t>R11</t>
  </si>
  <si>
    <t>200k</t>
  </si>
  <si>
    <t>R12</t>
  </si>
  <si>
    <t>612k</t>
  </si>
  <si>
    <t>R15</t>
  </si>
  <si>
    <t>100k</t>
  </si>
  <si>
    <t>R16,R23,R25</t>
  </si>
  <si>
    <t>R</t>
  </si>
  <si>
    <t>R17</t>
  </si>
  <si>
    <t>3</t>
  </si>
  <si>
    <t>R24</t>
  </si>
  <si>
    <t>33,2k</t>
  </si>
  <si>
    <t>R5,R9,R18</t>
  </si>
  <si>
    <t>Resistors_SMD:R_1210</t>
  </si>
  <si>
    <t>R6,R13,R19,R27,R29-R31,R41,R42</t>
  </si>
  <si>
    <t>1k</t>
  </si>
  <si>
    <t>R1-R4,R7,R8,R10,R22,R26</t>
  </si>
  <si>
    <t>10k</t>
  </si>
  <si>
    <t>R35-R39</t>
  </si>
  <si>
    <t>100</t>
  </si>
  <si>
    <t>SW1,SW2</t>
  </si>
  <si>
    <t>SW_Push</t>
  </si>
  <si>
    <t>kicadBibs:Switch</t>
  </si>
  <si>
    <t>TP1-TP25</t>
  </si>
  <si>
    <t>TEST</t>
  </si>
  <si>
    <t>Pin_Headers:Pin_Header_Straight_1x01_Pitch1.00mm</t>
  </si>
  <si>
    <t>U1</t>
  </si>
  <si>
    <t>TS374IDT</t>
  </si>
  <si>
    <t>Housings_SOIC:SOIC-14_3.9x8.7mm_Pitch1.27mm</t>
  </si>
  <si>
    <t>U10</t>
  </si>
  <si>
    <t>TPS561201</t>
  </si>
  <si>
    <t>U12</t>
  </si>
  <si>
    <t>STM32F413R(G-H)Tx_u</t>
  </si>
  <si>
    <t>Housings_QFP:LQFP-64_10x10mm_Pitch0.5mm</t>
  </si>
  <si>
    <t>U2,U4,U6</t>
  </si>
  <si>
    <t>UCC27710</t>
  </si>
  <si>
    <t>Housings_SOIC:SOIC-8_3.9x4.9mm_Pitch1.27mm</t>
  </si>
  <si>
    <t>U3</t>
  </si>
  <si>
    <t>ACS723LLCTR</t>
  </si>
  <si>
    <t>U5</t>
  </si>
  <si>
    <t>MCP6546</t>
  </si>
  <si>
    <t>TO_SOT_Packages_SMD:SOT-23-5</t>
  </si>
  <si>
    <t>U7</t>
  </si>
  <si>
    <t>74HC32D</t>
  </si>
  <si>
    <t>Housings_SSOP:TSSOP-14_4.4x5mm_Pitch0.65mm</t>
  </si>
  <si>
    <t>U8</t>
  </si>
  <si>
    <t>74LVC2G02</t>
  </si>
  <si>
    <t>Housings_SSOP:TSSOP-8_3x3mm_Pitch0.65mm</t>
  </si>
  <si>
    <t>Y1</t>
  </si>
  <si>
    <t>24MHz</t>
  </si>
  <si>
    <t>kicadBibs:FQ5032A</t>
  </si>
  <si>
    <t>Prj:</t>
  </si>
  <si>
    <t>Elektronische Kommutierung</t>
  </si>
  <si>
    <t>Co.:</t>
  </si>
  <si>
    <t>Prj date:</t>
  </si>
  <si>
    <t>Sa 23 Jun 2018 22:46:11 CEST</t>
  </si>
  <si>
    <t>Board Qty:</t>
  </si>
  <si>
    <t>Total Cost:</t>
  </si>
  <si>
    <t>Unit Cost:</t>
  </si>
  <si>
    <t>$ date:</t>
  </si>
  <si>
    <t>2018-06-23 22:46:12</t>
  </si>
  <si>
    <t>Distributors scraped by KiCost® v.0.1.43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</si>
</sst>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/>
  <cols>
    <col min="1" max="1" width="9.140625"/>
    <col min="2" max="2" width="9.140625"/>
    <col min="3" max="3" width="9.140625"/>
    <col min="4" max="4" width="9.140625"/>
    <col min="5" max="5" width="9.140625"/>
    <col min="6" max="6" width="9.140625"/>
    <col min="7" max="7" width="15.7109375" customWidth="1"/>
  </cols>
  <sheetData>
    <row r="1" spans="1:7">
      <c r="A1" s="2" t="s">
        <v>124</v>
      </c>
      <c r="B1" s="3" t="s">
        <v>125</v>
      </c>
      <c r="F1" s="4" t="s">
        <v>129</v>
      </c>
      <c r="G1" s="4">
        <v>100</v>
      </c>
    </row>
    <row r="2" spans="1:7">
      <c r="A2" s="2" t="s">
        <v>126</v>
      </c>
      <c r="B2" s="3"/>
      <c r="F2" s="2" t="s">
        <v>131</v>
      </c>
      <c r="G2" s="5">
        <f>TotalCost/BoardQty</f>
        <v>0</v>
      </c>
    </row>
    <row r="3" spans="1:7">
      <c r="A3" s="2" t="s">
        <v>127</v>
      </c>
      <c r="B3" s="3" t="s">
        <v>128</v>
      </c>
      <c r="F3" s="2" t="s">
        <v>130</v>
      </c>
      <c r="G3" s="6">
        <f>SUM(G7:G52)</f>
        <v>0</v>
      </c>
    </row>
    <row r="4" spans="1:7">
      <c r="A4" s="2" t="s">
        <v>132</v>
      </c>
      <c r="B4" s="3" t="s">
        <v>133</v>
      </c>
    </row>
    <row r="5" spans="1:7">
      <c r="A5" s="7" t="s">
        <v>0</v>
      </c>
      <c r="B5" s="7"/>
      <c r="C5" s="7"/>
      <c r="D5" s="7"/>
      <c r="E5" s="7"/>
      <c r="F5" s="7"/>
      <c r="G5" s="7"/>
    </row>
    <row r="6" spans="1:7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>
      <c r="A7" s="9" t="s">
        <v>8</v>
      </c>
      <c r="B7" s="9" t="s">
        <v>9</v>
      </c>
      <c r="C7" s="9" t="s">
        <v>10</v>
      </c>
      <c r="E7" s="9">
        <f>BoardQty*6</f>
        <v>0</v>
      </c>
      <c r="G7" s="10">
        <f>iferror(E7*F7,"")</f>
        <v>0</v>
      </c>
    </row>
    <row r="8" spans="1:7">
      <c r="A8" s="9" t="s">
        <v>11</v>
      </c>
      <c r="B8" s="9" t="s">
        <v>12</v>
      </c>
      <c r="C8" s="9" t="s">
        <v>13</v>
      </c>
      <c r="E8" s="9">
        <f>BoardQty*1</f>
        <v>0</v>
      </c>
      <c r="G8" s="10">
        <f>iferror(E8*F8,"")</f>
        <v>0</v>
      </c>
    </row>
    <row r="9" spans="1:7">
      <c r="A9" s="9" t="s">
        <v>14</v>
      </c>
      <c r="B9" s="9" t="s">
        <v>15</v>
      </c>
      <c r="C9" s="9" t="s">
        <v>16</v>
      </c>
      <c r="E9" s="9">
        <f>BoardQty*1</f>
        <v>0</v>
      </c>
      <c r="G9" s="10">
        <f>iferror(E9*F9,"")</f>
        <v>0</v>
      </c>
    </row>
    <row r="10" spans="1:7">
      <c r="A10" s="9" t="s">
        <v>17</v>
      </c>
      <c r="B10" s="9" t="s">
        <v>18</v>
      </c>
      <c r="C10" s="9" t="s">
        <v>10</v>
      </c>
      <c r="E10" s="9">
        <f>BoardQty*5</f>
        <v>0</v>
      </c>
      <c r="G10" s="10">
        <f>iferror(E10*F10,"")</f>
        <v>0</v>
      </c>
    </row>
    <row r="11" spans="1:7">
      <c r="A11" s="9" t="s">
        <v>19</v>
      </c>
      <c r="B11" s="9" t="s">
        <v>20</v>
      </c>
      <c r="C11" s="9" t="s">
        <v>21</v>
      </c>
      <c r="E11" s="9">
        <f>BoardQty*3</f>
        <v>0</v>
      </c>
      <c r="G11" s="10">
        <f>iferror(E11*F11,"")</f>
        <v>0</v>
      </c>
    </row>
    <row r="12" spans="1:7">
      <c r="A12" s="9" t="s">
        <v>22</v>
      </c>
      <c r="B12" s="9" t="s">
        <v>23</v>
      </c>
      <c r="C12" s="9" t="s">
        <v>10</v>
      </c>
      <c r="E12" s="9">
        <f>BoardQty*2</f>
        <v>0</v>
      </c>
      <c r="G12" s="10">
        <f>iferror(E12*F12,"")</f>
        <v>0</v>
      </c>
    </row>
    <row r="13" spans="1:7">
      <c r="A13" s="9" t="s">
        <v>24</v>
      </c>
      <c r="B13" s="9" t="s">
        <v>25</v>
      </c>
      <c r="C13" s="9" t="s">
        <v>10</v>
      </c>
      <c r="E13" s="9">
        <f>BoardQty*1</f>
        <v>0</v>
      </c>
      <c r="G13" s="10">
        <f>iferror(E13*F13,"")</f>
        <v>0</v>
      </c>
    </row>
    <row r="14" spans="1:7">
      <c r="A14" s="9" t="s">
        <v>26</v>
      </c>
      <c r="B14" s="9" t="s">
        <v>12</v>
      </c>
      <c r="C14" s="9" t="s">
        <v>10</v>
      </c>
      <c r="E14" s="9">
        <f>BoardQty*3</f>
        <v>0</v>
      </c>
      <c r="G14" s="10">
        <f>iferror(E14*F14,"")</f>
        <v>0</v>
      </c>
    </row>
    <row r="15" spans="1:7">
      <c r="A15" s="9" t="s">
        <v>27</v>
      </c>
      <c r="B15" s="9" t="s">
        <v>28</v>
      </c>
      <c r="C15" s="9" t="s">
        <v>10</v>
      </c>
      <c r="E15" s="9">
        <f>BoardQty*1</f>
        <v>0</v>
      </c>
      <c r="G15" s="10">
        <f>iferror(E15*F15,"")</f>
        <v>0</v>
      </c>
    </row>
    <row r="16" spans="1:7">
      <c r="A16" s="9" t="s">
        <v>29</v>
      </c>
      <c r="B16" s="9" t="s">
        <v>30</v>
      </c>
      <c r="C16" s="9" t="s">
        <v>31</v>
      </c>
      <c r="E16" s="9">
        <f>BoardQty*2</f>
        <v>0</v>
      </c>
      <c r="G16" s="10">
        <f>iferror(E16*F16,"")</f>
        <v>0</v>
      </c>
    </row>
    <row r="17" spans="1:7">
      <c r="A17" s="9" t="s">
        <v>32</v>
      </c>
      <c r="B17" s="9" t="s">
        <v>30</v>
      </c>
      <c r="C17" s="9" t="s">
        <v>33</v>
      </c>
      <c r="E17" s="9">
        <f>BoardQty*3</f>
        <v>0</v>
      </c>
      <c r="G17" s="10">
        <f>iferror(E17*F17,"")</f>
        <v>0</v>
      </c>
    </row>
    <row r="18" spans="1:7">
      <c r="A18" s="9" t="s">
        <v>34</v>
      </c>
      <c r="B18" s="9" t="s">
        <v>35</v>
      </c>
      <c r="C18" s="9" t="s">
        <v>36</v>
      </c>
      <c r="E18" s="9">
        <f>BoardQty*3</f>
        <v>0</v>
      </c>
      <c r="G18" s="10">
        <f>iferror(E18*F18,"")</f>
        <v>0</v>
      </c>
    </row>
    <row r="19" spans="1:7">
      <c r="A19" s="9" t="s">
        <v>37</v>
      </c>
      <c r="B19" s="9" t="s">
        <v>38</v>
      </c>
      <c r="C19" s="9" t="s">
        <v>39</v>
      </c>
      <c r="E19" s="9">
        <f>BoardQty*1</f>
        <v>0</v>
      </c>
      <c r="G19" s="10">
        <f>iferror(E19*F19,"")</f>
        <v>0</v>
      </c>
    </row>
    <row r="20" spans="1:7">
      <c r="A20" s="9" t="s">
        <v>40</v>
      </c>
      <c r="B20" s="9" t="s">
        <v>41</v>
      </c>
      <c r="C20" s="9" t="s">
        <v>42</v>
      </c>
      <c r="E20" s="9">
        <f>BoardQty*1</f>
        <v>0</v>
      </c>
      <c r="G20" s="10">
        <f>iferror(E20*F20,"")</f>
        <v>0</v>
      </c>
    </row>
    <row r="21" spans="1:7">
      <c r="A21" s="9" t="s">
        <v>43</v>
      </c>
      <c r="B21" s="9" t="s">
        <v>44</v>
      </c>
      <c r="C21" s="9" t="s">
        <v>45</v>
      </c>
      <c r="E21" s="9">
        <f>BoardQty*2</f>
        <v>0</v>
      </c>
      <c r="G21" s="10">
        <f>iferror(E21*F21,"")</f>
        <v>0</v>
      </c>
    </row>
    <row r="22" spans="1:7">
      <c r="A22" s="9" t="s">
        <v>46</v>
      </c>
      <c r="B22" s="9" t="s">
        <v>44</v>
      </c>
      <c r="C22" s="9" t="s">
        <v>47</v>
      </c>
      <c r="E22" s="9">
        <f>BoardQty*3</f>
        <v>0</v>
      </c>
      <c r="G22" s="10">
        <f>iferror(E22*F22,"")</f>
        <v>0</v>
      </c>
    </row>
    <row r="23" spans="1:7">
      <c r="A23" s="9" t="s">
        <v>48</v>
      </c>
      <c r="B23" s="9" t="s">
        <v>49</v>
      </c>
      <c r="C23" s="9" t="s">
        <v>50</v>
      </c>
      <c r="E23" s="9">
        <f>BoardQty*1</f>
        <v>0</v>
      </c>
      <c r="G23" s="10">
        <f>iferror(E23*F23,"")</f>
        <v>0</v>
      </c>
    </row>
    <row r="24" spans="1:7">
      <c r="A24" s="9" t="s">
        <v>51</v>
      </c>
      <c r="B24" s="9" t="s">
        <v>52</v>
      </c>
      <c r="C24" s="9" t="s">
        <v>53</v>
      </c>
      <c r="E24" s="9">
        <f>BoardQty*1</f>
        <v>0</v>
      </c>
      <c r="G24" s="10">
        <f>iferror(E24*F24,"")</f>
        <v>0</v>
      </c>
    </row>
    <row r="25" spans="1:7">
      <c r="A25" s="9" t="s">
        <v>54</v>
      </c>
      <c r="B25" s="9" t="s">
        <v>55</v>
      </c>
      <c r="C25" s="9" t="s">
        <v>56</v>
      </c>
      <c r="E25" s="9">
        <f>BoardQty*2</f>
        <v>0</v>
      </c>
      <c r="G25" s="10">
        <f>iferror(E25*F25,"")</f>
        <v>0</v>
      </c>
    </row>
    <row r="26" spans="1:7">
      <c r="A26" s="9" t="s">
        <v>57</v>
      </c>
      <c r="B26" s="9" t="s">
        <v>55</v>
      </c>
      <c r="C26" s="9" t="s">
        <v>58</v>
      </c>
      <c r="E26" s="9">
        <f>BoardQty*3</f>
        <v>0</v>
      </c>
      <c r="G26" s="10">
        <f>iferror(E26*F26,"")</f>
        <v>0</v>
      </c>
    </row>
    <row r="27" spans="1:7">
      <c r="A27" s="9" t="s">
        <v>59</v>
      </c>
      <c r="B27" s="9" t="s">
        <v>55</v>
      </c>
      <c r="C27" s="9" t="s">
        <v>60</v>
      </c>
      <c r="E27" s="9">
        <f>BoardQty*3</f>
        <v>0</v>
      </c>
      <c r="G27" s="10">
        <f>iferror(E27*F27,"")</f>
        <v>0</v>
      </c>
    </row>
    <row r="28" spans="1:7">
      <c r="A28" s="9" t="s">
        <v>61</v>
      </c>
      <c r="B28" s="9" t="s">
        <v>62</v>
      </c>
      <c r="C28" s="9" t="s">
        <v>63</v>
      </c>
      <c r="E28" s="9">
        <f>BoardQty*3</f>
        <v>0</v>
      </c>
      <c r="G28" s="10">
        <f>iferror(E28*F28,"")</f>
        <v>0</v>
      </c>
    </row>
    <row r="29" spans="1:7">
      <c r="A29" s="9" t="s">
        <v>64</v>
      </c>
      <c r="B29" s="9" t="s">
        <v>65</v>
      </c>
      <c r="C29" s="9" t="s">
        <v>66</v>
      </c>
      <c r="E29" s="9">
        <f>BoardQty*1</f>
        <v>0</v>
      </c>
      <c r="G29" s="10">
        <f>iferror(E29*F29,"")</f>
        <v>0</v>
      </c>
    </row>
    <row r="30" spans="1:7">
      <c r="A30" s="9" t="s">
        <v>67</v>
      </c>
      <c r="B30" s="9" t="s">
        <v>68</v>
      </c>
      <c r="C30" s="9" t="s">
        <v>69</v>
      </c>
      <c r="E30" s="9">
        <f>BoardQty*6</f>
        <v>0</v>
      </c>
      <c r="G30" s="10">
        <f>iferror(E30*F30,"")</f>
        <v>0</v>
      </c>
    </row>
    <row r="31" spans="1:7">
      <c r="A31" s="9" t="s">
        <v>70</v>
      </c>
      <c r="B31" s="9" t="s">
        <v>71</v>
      </c>
      <c r="C31" s="9" t="s">
        <v>72</v>
      </c>
      <c r="E31" s="9">
        <f>BoardQty*8</f>
        <v>0</v>
      </c>
      <c r="G31" s="10">
        <f>iferror(E31*F31,"")</f>
        <v>0</v>
      </c>
    </row>
    <row r="32" spans="1:7">
      <c r="A32" s="9" t="s">
        <v>73</v>
      </c>
      <c r="B32" s="9" t="s">
        <v>74</v>
      </c>
      <c r="C32" s="9" t="s">
        <v>21</v>
      </c>
      <c r="E32" s="9">
        <f>BoardQty*1</f>
        <v>0</v>
      </c>
      <c r="G32" s="10">
        <f>iferror(E32*F32,"")</f>
        <v>0</v>
      </c>
    </row>
    <row r="33" spans="1:7">
      <c r="A33" s="9" t="s">
        <v>75</v>
      </c>
      <c r="B33" s="9" t="s">
        <v>76</v>
      </c>
      <c r="C33" s="9" t="s">
        <v>21</v>
      </c>
      <c r="E33" s="9">
        <f>BoardQty*1</f>
        <v>0</v>
      </c>
      <c r="G33" s="10">
        <f>iferror(E33*F33,"")</f>
        <v>0</v>
      </c>
    </row>
    <row r="34" spans="1:7">
      <c r="A34" s="9" t="s">
        <v>77</v>
      </c>
      <c r="B34" s="9" t="s">
        <v>78</v>
      </c>
      <c r="C34" s="9" t="s">
        <v>21</v>
      </c>
      <c r="E34" s="9">
        <f>BoardQty*1</f>
        <v>0</v>
      </c>
      <c r="G34" s="10">
        <f>iferror(E34*F34,"")</f>
        <v>0</v>
      </c>
    </row>
    <row r="35" spans="1:7">
      <c r="A35" s="9" t="s">
        <v>79</v>
      </c>
      <c r="B35" s="9" t="s">
        <v>80</v>
      </c>
      <c r="C35" s="9" t="s">
        <v>21</v>
      </c>
      <c r="E35" s="9">
        <f>BoardQty*3</f>
        <v>0</v>
      </c>
      <c r="G35" s="10">
        <f>iferror(E35*F35,"")</f>
        <v>0</v>
      </c>
    </row>
    <row r="36" spans="1:7">
      <c r="A36" s="9" t="s">
        <v>81</v>
      </c>
      <c r="B36" s="9" t="s">
        <v>82</v>
      </c>
      <c r="C36" s="9" t="s">
        <v>21</v>
      </c>
      <c r="E36" s="9">
        <f>BoardQty*1</f>
        <v>0</v>
      </c>
      <c r="G36" s="10">
        <f>iferror(E36*F36,"")</f>
        <v>0</v>
      </c>
    </row>
    <row r="37" spans="1:7">
      <c r="A37" s="9" t="s">
        <v>83</v>
      </c>
      <c r="B37" s="9" t="s">
        <v>84</v>
      </c>
      <c r="C37" s="9" t="s">
        <v>21</v>
      </c>
      <c r="E37" s="9">
        <f>BoardQty*1</f>
        <v>0</v>
      </c>
      <c r="G37" s="10">
        <f>iferror(E37*F37,"")</f>
        <v>0</v>
      </c>
    </row>
    <row r="38" spans="1:7">
      <c r="A38" s="9" t="s">
        <v>85</v>
      </c>
      <c r="B38" s="9" t="s">
        <v>82</v>
      </c>
      <c r="C38" s="9" t="s">
        <v>86</v>
      </c>
      <c r="E38" s="9">
        <f>BoardQty*3</f>
        <v>0</v>
      </c>
      <c r="G38" s="10">
        <f>iferror(E38*F38,"")</f>
        <v>0</v>
      </c>
    </row>
    <row r="39" spans="1:7">
      <c r="A39" s="9" t="s">
        <v>87</v>
      </c>
      <c r="B39" s="9" t="s">
        <v>88</v>
      </c>
      <c r="C39" s="9" t="s">
        <v>21</v>
      </c>
      <c r="E39" s="9">
        <f>BoardQty*9</f>
        <v>0</v>
      </c>
      <c r="G39" s="10">
        <f>iferror(E39*F39,"")</f>
        <v>0</v>
      </c>
    </row>
    <row r="40" spans="1:7">
      <c r="A40" s="9" t="s">
        <v>89</v>
      </c>
      <c r="B40" s="9" t="s">
        <v>90</v>
      </c>
      <c r="C40" s="9" t="s">
        <v>21</v>
      </c>
      <c r="E40" s="9">
        <f>BoardQty*9</f>
        <v>0</v>
      </c>
      <c r="G40" s="10">
        <f>iferror(E40*F40,"")</f>
        <v>0</v>
      </c>
    </row>
    <row r="41" spans="1:7">
      <c r="A41" s="9" t="s">
        <v>91</v>
      </c>
      <c r="B41" s="9" t="s">
        <v>92</v>
      </c>
      <c r="C41" s="9" t="s">
        <v>21</v>
      </c>
      <c r="E41" s="9">
        <f>BoardQty*5</f>
        <v>0</v>
      </c>
      <c r="G41" s="10">
        <f>iferror(E41*F41,"")</f>
        <v>0</v>
      </c>
    </row>
    <row r="42" spans="1:7">
      <c r="A42" s="9" t="s">
        <v>93</v>
      </c>
      <c r="B42" s="9" t="s">
        <v>94</v>
      </c>
      <c r="C42" s="9" t="s">
        <v>95</v>
      </c>
      <c r="E42" s="9">
        <f>BoardQty*2</f>
        <v>0</v>
      </c>
      <c r="G42" s="10">
        <f>iferror(E42*F42,"")</f>
        <v>0</v>
      </c>
    </row>
    <row r="43" spans="1:7">
      <c r="A43" s="9" t="s">
        <v>96</v>
      </c>
      <c r="B43" s="9" t="s">
        <v>97</v>
      </c>
      <c r="C43" s="9" t="s">
        <v>98</v>
      </c>
      <c r="E43" s="9">
        <f>BoardQty*25</f>
        <v>0</v>
      </c>
      <c r="G43" s="10">
        <f>iferror(E43*F43,"")</f>
        <v>0</v>
      </c>
    </row>
    <row r="44" spans="1:7">
      <c r="A44" s="9" t="s">
        <v>99</v>
      </c>
      <c r="B44" s="9" t="s">
        <v>100</v>
      </c>
      <c r="C44" s="9" t="s">
        <v>101</v>
      </c>
      <c r="E44" s="9">
        <f>BoardQty*1</f>
        <v>0</v>
      </c>
      <c r="G44" s="10">
        <f>iferror(E44*F44,"")</f>
        <v>0</v>
      </c>
    </row>
    <row r="45" spans="1:7">
      <c r="A45" s="9" t="s">
        <v>102</v>
      </c>
      <c r="B45" s="9" t="s">
        <v>103</v>
      </c>
      <c r="C45" s="9" t="s">
        <v>42</v>
      </c>
      <c r="E45" s="9">
        <f>BoardQty*1</f>
        <v>0</v>
      </c>
      <c r="G45" s="10">
        <f>iferror(E45*F45,"")</f>
        <v>0</v>
      </c>
    </row>
    <row r="46" spans="1:7">
      <c r="A46" s="9" t="s">
        <v>104</v>
      </c>
      <c r="B46" s="9" t="s">
        <v>105</v>
      </c>
      <c r="C46" s="9" t="s">
        <v>106</v>
      </c>
      <c r="E46" s="9">
        <f>BoardQty*1</f>
        <v>0</v>
      </c>
      <c r="G46" s="10">
        <f>iferror(E46*F46,"")</f>
        <v>0</v>
      </c>
    </row>
    <row r="47" spans="1:7">
      <c r="A47" s="9" t="s">
        <v>107</v>
      </c>
      <c r="B47" s="9" t="s">
        <v>108</v>
      </c>
      <c r="C47" s="9" t="s">
        <v>109</v>
      </c>
      <c r="E47" s="9">
        <f>BoardQty*3</f>
        <v>0</v>
      </c>
      <c r="G47" s="10">
        <f>iferror(E47*F47,"")</f>
        <v>0</v>
      </c>
    </row>
    <row r="48" spans="1:7">
      <c r="A48" s="9" t="s">
        <v>110</v>
      </c>
      <c r="B48" s="9" t="s">
        <v>111</v>
      </c>
      <c r="C48" s="9" t="s">
        <v>109</v>
      </c>
      <c r="E48" s="9">
        <f>BoardQty*1</f>
        <v>0</v>
      </c>
      <c r="G48" s="10">
        <f>iferror(E48*F48,"")</f>
        <v>0</v>
      </c>
    </row>
    <row r="49" spans="1:7">
      <c r="A49" s="9" t="s">
        <v>112</v>
      </c>
      <c r="B49" s="9" t="s">
        <v>113</v>
      </c>
      <c r="C49" s="9" t="s">
        <v>114</v>
      </c>
      <c r="E49" s="9">
        <f>BoardQty*1</f>
        <v>0</v>
      </c>
      <c r="G49" s="10">
        <f>iferror(E49*F49,"")</f>
        <v>0</v>
      </c>
    </row>
    <row r="50" spans="1:7">
      <c r="A50" s="9" t="s">
        <v>115</v>
      </c>
      <c r="B50" s="9" t="s">
        <v>116</v>
      </c>
      <c r="C50" s="9" t="s">
        <v>117</v>
      </c>
      <c r="E50" s="9">
        <f>BoardQty*1</f>
        <v>0</v>
      </c>
      <c r="G50" s="10">
        <f>iferror(E50*F50,"")</f>
        <v>0</v>
      </c>
    </row>
    <row r="51" spans="1:7">
      <c r="A51" s="9" t="s">
        <v>118</v>
      </c>
      <c r="B51" s="9" t="s">
        <v>119</v>
      </c>
      <c r="C51" s="9" t="s">
        <v>120</v>
      </c>
      <c r="E51" s="9">
        <f>BoardQty*1</f>
        <v>0</v>
      </c>
      <c r="G51" s="10">
        <f>iferror(E51*F51,"")</f>
        <v>0</v>
      </c>
    </row>
    <row r="52" spans="1:7">
      <c r="A52" s="9" t="s">
        <v>121</v>
      </c>
      <c r="B52" s="9" t="s">
        <v>122</v>
      </c>
      <c r="C52" s="9" t="s">
        <v>123</v>
      </c>
      <c r="E52" s="9">
        <f>BoardQty*1</f>
        <v>0</v>
      </c>
      <c r="G52" s="10">
        <f>iferror(E52*F52,"")</f>
        <v>0</v>
      </c>
    </row>
    <row r="54" spans="1:7">
      <c r="A54" s="3" t="s">
        <v>134</v>
      </c>
    </row>
  </sheetData>
  <mergeCells count="1">
    <mergeCell ref="A5:G5"/>
  </mergeCells>
  <conditionalFormatting sqref="E10">
    <cfRule type="expression" dxfId="0" priority="4">
      <formula>AND(ISBLANK(D10),TRUE())</formula>
    </cfRule>
  </conditionalFormatting>
  <conditionalFormatting sqref="E11">
    <cfRule type="expression" dxfId="0" priority="5">
      <formula>AND(ISBLANK(D11),TRUE())</formula>
    </cfRule>
  </conditionalFormatting>
  <conditionalFormatting sqref="E12">
    <cfRule type="expression" dxfId="0" priority="6">
      <formula>AND(ISBLANK(D12),TRUE())</formula>
    </cfRule>
  </conditionalFormatting>
  <conditionalFormatting sqref="E13">
    <cfRule type="expression" dxfId="0" priority="7">
      <formula>AND(ISBLANK(D13),TRUE())</formula>
    </cfRule>
  </conditionalFormatting>
  <conditionalFormatting sqref="E14">
    <cfRule type="expression" dxfId="0" priority="8">
      <formula>AND(ISBLANK(D14),TRUE())</formula>
    </cfRule>
  </conditionalFormatting>
  <conditionalFormatting sqref="E15">
    <cfRule type="expression" dxfId="0" priority="9">
      <formula>AND(ISBLANK(D15),TRUE())</formula>
    </cfRule>
  </conditionalFormatting>
  <conditionalFormatting sqref="E16">
    <cfRule type="expression" dxfId="0" priority="10">
      <formula>AND(ISBLANK(D16),TRUE())</formula>
    </cfRule>
  </conditionalFormatting>
  <conditionalFormatting sqref="E17">
    <cfRule type="expression" dxfId="0" priority="11">
      <formula>AND(ISBLANK(D17),TRUE())</formula>
    </cfRule>
  </conditionalFormatting>
  <conditionalFormatting sqref="E18">
    <cfRule type="expression" dxfId="0" priority="12">
      <formula>AND(ISBLANK(D18),TRUE())</formula>
    </cfRule>
  </conditionalFormatting>
  <conditionalFormatting sqref="E19">
    <cfRule type="expression" dxfId="0" priority="13">
      <formula>AND(ISBLANK(D19),TRUE())</formula>
    </cfRule>
  </conditionalFormatting>
  <conditionalFormatting sqref="E20">
    <cfRule type="expression" dxfId="0" priority="14">
      <formula>AND(ISBLANK(D20),TRUE())</formula>
    </cfRule>
  </conditionalFormatting>
  <conditionalFormatting sqref="E21">
    <cfRule type="expression" dxfId="0" priority="15">
      <formula>AND(ISBLANK(D21),TRUE())</formula>
    </cfRule>
  </conditionalFormatting>
  <conditionalFormatting sqref="E22">
    <cfRule type="expression" dxfId="0" priority="16">
      <formula>AND(ISBLANK(D22),TRUE())</formula>
    </cfRule>
  </conditionalFormatting>
  <conditionalFormatting sqref="E23">
    <cfRule type="expression" dxfId="0" priority="17">
      <formula>AND(ISBLANK(D23),TRUE())</formula>
    </cfRule>
  </conditionalFormatting>
  <conditionalFormatting sqref="E24">
    <cfRule type="expression" dxfId="0" priority="18">
      <formula>AND(ISBLANK(D24),TRUE())</formula>
    </cfRule>
  </conditionalFormatting>
  <conditionalFormatting sqref="E25">
    <cfRule type="expression" dxfId="0" priority="19">
      <formula>AND(ISBLANK(D25),TRUE())</formula>
    </cfRule>
  </conditionalFormatting>
  <conditionalFormatting sqref="E26">
    <cfRule type="expression" dxfId="0" priority="20">
      <formula>AND(ISBLANK(D26),TRUE())</formula>
    </cfRule>
  </conditionalFormatting>
  <conditionalFormatting sqref="E27">
    <cfRule type="expression" dxfId="0" priority="21">
      <formula>AND(ISBLANK(D27),TRUE())</formula>
    </cfRule>
  </conditionalFormatting>
  <conditionalFormatting sqref="E28">
    <cfRule type="expression" dxfId="0" priority="22">
      <formula>AND(ISBLANK(D28),TRUE())</formula>
    </cfRule>
  </conditionalFormatting>
  <conditionalFormatting sqref="E29">
    <cfRule type="expression" dxfId="0" priority="23">
      <formula>AND(ISBLANK(D29),TRUE())</formula>
    </cfRule>
  </conditionalFormatting>
  <conditionalFormatting sqref="E30">
    <cfRule type="expression" dxfId="0" priority="24">
      <formula>AND(ISBLANK(D30),TRUE())</formula>
    </cfRule>
  </conditionalFormatting>
  <conditionalFormatting sqref="E31">
    <cfRule type="expression" dxfId="0" priority="25">
      <formula>AND(ISBLANK(D31),TRUE())</formula>
    </cfRule>
  </conditionalFormatting>
  <conditionalFormatting sqref="E32">
    <cfRule type="expression" dxfId="0" priority="26">
      <formula>AND(ISBLANK(D32),TRUE())</formula>
    </cfRule>
  </conditionalFormatting>
  <conditionalFormatting sqref="E33">
    <cfRule type="expression" dxfId="0" priority="27">
      <formula>AND(ISBLANK(D33),TRUE())</formula>
    </cfRule>
  </conditionalFormatting>
  <conditionalFormatting sqref="E34">
    <cfRule type="expression" dxfId="0" priority="28">
      <formula>AND(ISBLANK(D34),TRUE())</formula>
    </cfRule>
  </conditionalFormatting>
  <conditionalFormatting sqref="E35">
    <cfRule type="expression" dxfId="0" priority="29">
      <formula>AND(ISBLANK(D35),TRUE())</formula>
    </cfRule>
  </conditionalFormatting>
  <conditionalFormatting sqref="E36">
    <cfRule type="expression" dxfId="0" priority="30">
      <formula>AND(ISBLANK(D36),TRUE())</formula>
    </cfRule>
  </conditionalFormatting>
  <conditionalFormatting sqref="E37">
    <cfRule type="expression" dxfId="0" priority="31">
      <formula>AND(ISBLANK(D37),TRUE())</formula>
    </cfRule>
  </conditionalFormatting>
  <conditionalFormatting sqref="E38">
    <cfRule type="expression" dxfId="0" priority="32">
      <formula>AND(ISBLANK(D38),TRUE())</formula>
    </cfRule>
  </conditionalFormatting>
  <conditionalFormatting sqref="E39">
    <cfRule type="expression" dxfId="0" priority="33">
      <formula>AND(ISBLANK(D39),TRUE())</formula>
    </cfRule>
  </conditionalFormatting>
  <conditionalFormatting sqref="E40">
    <cfRule type="expression" dxfId="0" priority="34">
      <formula>AND(ISBLANK(D40),TRUE())</formula>
    </cfRule>
  </conditionalFormatting>
  <conditionalFormatting sqref="E41">
    <cfRule type="expression" dxfId="0" priority="35">
      <formula>AND(ISBLANK(D41),TRUE())</formula>
    </cfRule>
  </conditionalFormatting>
  <conditionalFormatting sqref="E42">
    <cfRule type="expression" dxfId="0" priority="36">
      <formula>AND(ISBLANK(D42),TRUE())</formula>
    </cfRule>
  </conditionalFormatting>
  <conditionalFormatting sqref="E43">
    <cfRule type="expression" dxfId="0" priority="37">
      <formula>AND(ISBLANK(D43),TRUE())</formula>
    </cfRule>
  </conditionalFormatting>
  <conditionalFormatting sqref="E44">
    <cfRule type="expression" dxfId="0" priority="38">
      <formula>AND(ISBLANK(D44),TRUE())</formula>
    </cfRule>
  </conditionalFormatting>
  <conditionalFormatting sqref="E45">
    <cfRule type="expression" dxfId="0" priority="39">
      <formula>AND(ISBLANK(D45),TRUE())</formula>
    </cfRule>
  </conditionalFormatting>
  <conditionalFormatting sqref="E46">
    <cfRule type="expression" dxfId="0" priority="40">
      <formula>AND(ISBLANK(D46),TRUE())</formula>
    </cfRule>
  </conditionalFormatting>
  <conditionalFormatting sqref="E47">
    <cfRule type="expression" dxfId="0" priority="41">
      <formula>AND(ISBLANK(D47),TRUE())</formula>
    </cfRule>
  </conditionalFormatting>
  <conditionalFormatting sqref="E48">
    <cfRule type="expression" dxfId="0" priority="42">
      <formula>AND(ISBLANK(D48),TRUE())</formula>
    </cfRule>
  </conditionalFormatting>
  <conditionalFormatting sqref="E49">
    <cfRule type="expression" dxfId="0" priority="43">
      <formula>AND(ISBLANK(D49),TRUE())</formula>
    </cfRule>
  </conditionalFormatting>
  <conditionalFormatting sqref="E50">
    <cfRule type="expression" dxfId="0" priority="44">
      <formula>AND(ISBLANK(D50),TRUE())</formula>
    </cfRule>
  </conditionalFormatting>
  <conditionalFormatting sqref="E51">
    <cfRule type="expression" dxfId="0" priority="45">
      <formula>AND(ISBLANK(D51),TRUE())</formula>
    </cfRule>
  </conditionalFormatting>
  <conditionalFormatting sqref="E52">
    <cfRule type="expression" dxfId="0" priority="46">
      <formula>AND(ISBLANK(D52),TRUE())</formula>
    </cfRule>
  </conditionalFormatting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Elektrische_Komm. </vt:lpstr>
      <vt:lpstr>BoardQty</vt:lpstr>
      <vt:lpstr>global_part_data</vt:lpstr>
      <vt:lpstr>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2018-06-23T20:46:12Z</dcterms:created>
  <dcterms:modified xsi:type="dcterms:W3CDTF">2018-06-23T20:46:12Z</dcterms:modified>
</cp:coreProperties>
</file>