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D\Desktop\Group-2-Third-Markdown-Project\"/>
    </mc:Choice>
  </mc:AlternateContent>
  <xr:revisionPtr revIDLastSave="0" documentId="13_ncr:1_{A5B5A245-3851-42AB-AAF1-D90135589839}" xr6:coauthVersionLast="47" xr6:coauthVersionMax="47" xr10:uidLastSave="{00000000-0000-0000-0000-000000000000}"/>
  <bookViews>
    <workbookView xWindow="-120" yWindow="-120" windowWidth="20730" windowHeight="11310" xr2:uid="{E7A1E4A3-239B-49B1-B654-0092B41E0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F2" i="1" s="1"/>
  <c r="B31" i="1"/>
  <c r="B34" i="1" s="1"/>
  <c r="D3" i="1"/>
  <c r="M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M2" i="1" l="1"/>
  <c r="M25" i="1"/>
  <c r="M13" i="1"/>
  <c r="M12" i="1"/>
  <c r="M11" i="1"/>
  <c r="M24" i="1"/>
  <c r="M23" i="1"/>
  <c r="H8" i="1"/>
  <c r="H20" i="1"/>
  <c r="H12" i="1"/>
  <c r="H13" i="1"/>
  <c r="H14" i="1"/>
  <c r="H27" i="1"/>
  <c r="H7" i="1"/>
  <c r="H19" i="1"/>
  <c r="H9" i="1"/>
  <c r="H21" i="1"/>
  <c r="H10" i="1"/>
  <c r="H22" i="1"/>
  <c r="H11" i="1"/>
  <c r="H23" i="1"/>
  <c r="H24" i="1"/>
  <c r="H25" i="1"/>
  <c r="H2" i="1"/>
  <c r="H26" i="1"/>
  <c r="H3" i="1"/>
  <c r="H15" i="1"/>
  <c r="H18" i="1"/>
  <c r="H4" i="1"/>
  <c r="H16" i="1"/>
  <c r="H28" i="1"/>
  <c r="H5" i="1"/>
  <c r="H17" i="1"/>
  <c r="H29" i="1"/>
  <c r="H6" i="1"/>
  <c r="H30" i="1"/>
  <c r="M22" i="1"/>
  <c r="M10" i="1"/>
  <c r="M20" i="1"/>
  <c r="M30" i="1"/>
  <c r="M6" i="1"/>
  <c r="M9" i="1"/>
  <c r="M8" i="1"/>
  <c r="M19" i="1"/>
  <c r="M7" i="1"/>
  <c r="M18" i="1"/>
  <c r="M29" i="1"/>
  <c r="M5" i="1"/>
  <c r="M28" i="1"/>
  <c r="M16" i="1"/>
  <c r="M4" i="1"/>
  <c r="M27" i="1"/>
  <c r="M15" i="1"/>
  <c r="M21" i="1"/>
  <c r="M17" i="1"/>
  <c r="M26" i="1"/>
  <c r="M14" i="1"/>
  <c r="D31" i="1"/>
  <c r="F3" i="1"/>
  <c r="J2" i="1" l="1"/>
  <c r="K27" i="1" s="1"/>
  <c r="N2" i="1"/>
  <c r="C31" i="1"/>
  <c r="D34" i="1"/>
  <c r="K16" i="1" l="1"/>
  <c r="K29" i="1"/>
  <c r="K6" i="1"/>
  <c r="K2" i="1"/>
  <c r="K18" i="1"/>
  <c r="K8" i="1"/>
  <c r="K14" i="1"/>
  <c r="K30" i="1"/>
  <c r="K11" i="1"/>
  <c r="K12" i="1"/>
  <c r="K17" i="1"/>
  <c r="K26" i="1"/>
  <c r="K4" i="1"/>
  <c r="K23" i="1"/>
  <c r="K5" i="1"/>
  <c r="K21" i="1"/>
  <c r="K7" i="1"/>
  <c r="K9" i="1"/>
  <c r="K3" i="1"/>
  <c r="K22" i="1"/>
  <c r="K28" i="1"/>
  <c r="K24" i="1"/>
  <c r="K13" i="1"/>
  <c r="K25" i="1"/>
  <c r="K19" i="1"/>
  <c r="K20" i="1"/>
  <c r="K10" i="1"/>
  <c r="K15" i="1"/>
</calcChain>
</file>

<file path=xl/sharedStrings.xml><?xml version="1.0" encoding="utf-8"?>
<sst xmlns="http://schemas.openxmlformats.org/spreadsheetml/2006/main" count="71" uniqueCount="49">
  <si>
    <t>Waste tire</t>
  </si>
  <si>
    <t>Percentage</t>
  </si>
  <si>
    <t>Amount of recyled</t>
  </si>
  <si>
    <t>Amount of waste left</t>
  </si>
  <si>
    <t>SD?</t>
  </si>
  <si>
    <t>Z-Test?</t>
  </si>
  <si>
    <t>Average waste per country</t>
  </si>
  <si>
    <t>Average recyle per country</t>
  </si>
  <si>
    <t>Sumation</t>
  </si>
  <si>
    <t>S^2</t>
  </si>
  <si>
    <t>Alpha= 0.05</t>
  </si>
  <si>
    <t>Picked</t>
  </si>
  <si>
    <t xml:space="preserve">Estionai </t>
  </si>
  <si>
    <t xml:space="preserve">hungary </t>
  </si>
  <si>
    <t>latvian</t>
  </si>
  <si>
    <t>romania</t>
  </si>
  <si>
    <t>slovenia</t>
  </si>
  <si>
    <t>sweden</t>
  </si>
  <si>
    <t>finland</t>
  </si>
  <si>
    <t>denmark</t>
  </si>
  <si>
    <t>austira</t>
  </si>
  <si>
    <t>poland</t>
  </si>
  <si>
    <t>greece</t>
  </si>
  <si>
    <t>slovakia</t>
  </si>
  <si>
    <t>italy</t>
  </si>
  <si>
    <t>norwau</t>
  </si>
  <si>
    <t>czech</t>
  </si>
  <si>
    <t>portuhal</t>
  </si>
  <si>
    <t>lithu</t>
  </si>
  <si>
    <t>span</t>
  </si>
  <si>
    <t>fra</t>
  </si>
  <si>
    <t>eng</t>
  </si>
  <si>
    <t>bel</t>
  </si>
  <si>
    <t>ger</t>
  </si>
  <si>
    <t>iri</t>
  </si>
  <si>
    <t>hol</t>
  </si>
  <si>
    <t>bul</t>
  </si>
  <si>
    <t>tur</t>
  </si>
  <si>
    <t>cyp</t>
  </si>
  <si>
    <t>malta</t>
  </si>
  <si>
    <t>swi</t>
  </si>
  <si>
    <t>denmarl</t>
  </si>
  <si>
    <t>norway</t>
  </si>
  <si>
    <t>chezch repub</t>
  </si>
  <si>
    <t>portugal</t>
  </si>
  <si>
    <t>britain</t>
  </si>
  <si>
    <t>netherland</t>
  </si>
  <si>
    <t>bulgaria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</si>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</sst>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023A-A6AE-41BF-B151-A198A0DDE7C5}">
  <dimension ref="A1:P45"/>
  <sheetViews>
    <sheetView tabSelected="1" topLeftCell="A19" workbookViewId="0">
      <selection activeCell="D21" sqref="D21"/>
    </sheetView>
  </sheetViews>
  <sheetFormatPr defaultRowHeight="15" x14ac:dyDescent="0.25"/>
  <cols>
    <col min="1" max="1" width="13.28515625" customWidth="1"/>
    <col min="2" max="2" width="12.85546875" customWidth="1"/>
    <col min="3" max="3" width="17.85546875" customWidth="1"/>
    <col min="5" max="5" width="19.5703125" customWidth="1"/>
    <col min="6" max="6" width="12.7109375" customWidth="1"/>
  </cols>
  <sheetData>
    <row r="1" spans="1:16" x14ac:dyDescent="0.25">
      <c r="B1" t="s">
        <v>0</v>
      </c>
      <c r="C1" t="s">
        <v>1</v>
      </c>
      <c r="D1" t="s">
        <v>2</v>
      </c>
      <c r="F1" t="s">
        <v>3</v>
      </c>
      <c r="H1" t="s">
        <v>8</v>
      </c>
      <c r="J1" t="s">
        <v>4</v>
      </c>
      <c r="K1" t="s">
        <v>5</v>
      </c>
      <c r="N1" t="s">
        <v>9</v>
      </c>
    </row>
    <row r="2" spans="1:16" x14ac:dyDescent="0.25">
      <c r="A2" t="s">
        <v>12</v>
      </c>
      <c r="B2">
        <v>15</v>
      </c>
      <c r="C2">
        <v>100</v>
      </c>
      <c r="D2">
        <f t="shared" ref="D2:D30" si="0">B2*(C2*0.01)</f>
        <v>15</v>
      </c>
      <c r="F2">
        <f t="shared" ref="F2:F30" si="1">B2-D2</f>
        <v>0</v>
      </c>
      <c r="H2">
        <f>(B2-$B$34)^2</f>
        <v>11835.939357907253</v>
      </c>
      <c r="J2">
        <f>SQRT(SUM(H2:H30)/B35)</f>
        <v>165.15831053460332</v>
      </c>
      <c r="K2">
        <f>D2-$B$34/($J$2/SQRT(29))</f>
        <v>10.963592374505774</v>
      </c>
      <c r="M2">
        <f>(D2-94)^2</f>
        <v>6241</v>
      </c>
      <c r="N2">
        <f>SUM(M2:M30)/28</f>
        <v>15911.6278280225</v>
      </c>
      <c r="P2" t="s">
        <v>10</v>
      </c>
    </row>
    <row r="3" spans="1:16" x14ac:dyDescent="0.25">
      <c r="A3" t="s">
        <v>13</v>
      </c>
      <c r="B3">
        <v>36</v>
      </c>
      <c r="C3">
        <v>100</v>
      </c>
      <c r="D3">
        <f t="shared" si="0"/>
        <v>36</v>
      </c>
      <c r="F3">
        <f t="shared" si="1"/>
        <v>0</v>
      </c>
      <c r="H3">
        <f t="shared" ref="H3:H30" si="2">(B3-$B$34)^2</f>
        <v>7707.629013079666</v>
      </c>
      <c r="K3">
        <f>D3-$B$34/($J$2/SQRT(29))</f>
        <v>31.963592374505772</v>
      </c>
      <c r="M3">
        <f t="shared" ref="M3:M30" si="3">(D3-94)^2</f>
        <v>3364</v>
      </c>
    </row>
    <row r="4" spans="1:16" x14ac:dyDescent="0.25">
      <c r="A4" t="s">
        <v>14</v>
      </c>
      <c r="B4">
        <v>9</v>
      </c>
      <c r="C4">
        <v>100</v>
      </c>
      <c r="D4">
        <f t="shared" si="0"/>
        <v>9</v>
      </c>
      <c r="F4">
        <f t="shared" si="1"/>
        <v>0</v>
      </c>
      <c r="H4">
        <f t="shared" si="2"/>
        <v>13177.456599286563</v>
      </c>
      <c r="K4">
        <f>D4-$B$34/($J$2/SQRT(29))</f>
        <v>4.9635923745057742</v>
      </c>
      <c r="M4">
        <f t="shared" si="3"/>
        <v>7225</v>
      </c>
    </row>
    <row r="5" spans="1:16" x14ac:dyDescent="0.25">
      <c r="A5" t="s">
        <v>15</v>
      </c>
      <c r="B5">
        <v>34</v>
      </c>
      <c r="C5">
        <v>100</v>
      </c>
      <c r="D5">
        <f t="shared" si="0"/>
        <v>34</v>
      </c>
      <c r="F5">
        <f t="shared" si="1"/>
        <v>0</v>
      </c>
      <c r="H5">
        <f t="shared" si="2"/>
        <v>8062.8014268727693</v>
      </c>
      <c r="K5">
        <f>D5-$B$34/($J$2/SQRT(29))</f>
        <v>29.963592374505772</v>
      </c>
      <c r="M5">
        <f t="shared" si="3"/>
        <v>3600</v>
      </c>
    </row>
    <row r="6" spans="1:16" x14ac:dyDescent="0.25">
      <c r="A6" t="s">
        <v>16</v>
      </c>
      <c r="B6">
        <v>15</v>
      </c>
      <c r="C6">
        <v>100</v>
      </c>
      <c r="D6">
        <f t="shared" si="0"/>
        <v>15</v>
      </c>
      <c r="F6">
        <f t="shared" si="1"/>
        <v>0</v>
      </c>
      <c r="H6">
        <f t="shared" si="2"/>
        <v>11835.939357907253</v>
      </c>
      <c r="K6">
        <f>D6-$B$34/($J$2/SQRT(29))</f>
        <v>10.963592374505774</v>
      </c>
      <c r="M6">
        <f t="shared" si="3"/>
        <v>6241</v>
      </c>
    </row>
    <row r="7" spans="1:16" x14ac:dyDescent="0.25">
      <c r="A7" t="s">
        <v>17</v>
      </c>
      <c r="B7">
        <v>80</v>
      </c>
      <c r="C7">
        <v>98.75</v>
      </c>
      <c r="D7">
        <f t="shared" si="0"/>
        <v>79</v>
      </c>
      <c r="F7">
        <f t="shared" si="1"/>
        <v>1</v>
      </c>
      <c r="H7">
        <f t="shared" si="2"/>
        <v>1917.8359096313909</v>
      </c>
      <c r="K7">
        <f>D7-$B$34/($J$2/SQRT(29))</f>
        <v>74.96359237450578</v>
      </c>
      <c r="M7">
        <f t="shared" si="3"/>
        <v>225</v>
      </c>
    </row>
    <row r="8" spans="1:16" x14ac:dyDescent="0.25">
      <c r="A8" t="s">
        <v>18</v>
      </c>
      <c r="B8">
        <v>51</v>
      </c>
      <c r="C8">
        <v>98.04</v>
      </c>
      <c r="D8">
        <f t="shared" si="0"/>
        <v>50.000399999999999</v>
      </c>
      <c r="F8">
        <f t="shared" si="1"/>
        <v>0.99960000000000093</v>
      </c>
      <c r="H8">
        <f t="shared" si="2"/>
        <v>5298.8359096313907</v>
      </c>
      <c r="K8">
        <f>D8-$B$34/($J$2/SQRT(29))</f>
        <v>45.963992374505771</v>
      </c>
      <c r="M8">
        <f t="shared" si="3"/>
        <v>1935.9648001600001</v>
      </c>
      <c r="O8" t="s">
        <v>11</v>
      </c>
      <c r="P8" t="s">
        <v>41</v>
      </c>
    </row>
    <row r="9" spans="1:16" x14ac:dyDescent="0.25">
      <c r="A9" t="s">
        <v>19</v>
      </c>
      <c r="B9">
        <v>39</v>
      </c>
      <c r="C9">
        <v>97.44</v>
      </c>
      <c r="D9">
        <f t="shared" si="0"/>
        <v>38.001600000000003</v>
      </c>
      <c r="F9">
        <f t="shared" si="1"/>
        <v>0.99839999999999662</v>
      </c>
      <c r="H9">
        <f t="shared" si="2"/>
        <v>7189.8703923900111</v>
      </c>
      <c r="K9">
        <f>D9-$B$34/($J$2/SQRT(29))</f>
        <v>33.965192374505776</v>
      </c>
      <c r="M9">
        <f t="shared" si="3"/>
        <v>3135.8208025599997</v>
      </c>
      <c r="P9" t="s">
        <v>22</v>
      </c>
    </row>
    <row r="10" spans="1:16" x14ac:dyDescent="0.25">
      <c r="A10" t="s">
        <v>20</v>
      </c>
      <c r="B10">
        <v>63</v>
      </c>
      <c r="C10">
        <v>95.24</v>
      </c>
      <c r="D10">
        <f t="shared" si="0"/>
        <v>60.001199999999997</v>
      </c>
      <c r="F10">
        <f t="shared" si="1"/>
        <v>2.9988000000000028</v>
      </c>
      <c r="H10">
        <f t="shared" si="2"/>
        <v>3695.8014268727698</v>
      </c>
      <c r="K10">
        <f>D10-$B$34/($J$2/SQRT(29))</f>
        <v>55.96479237450577</v>
      </c>
      <c r="M10">
        <f t="shared" si="3"/>
        <v>1155.9184014400003</v>
      </c>
      <c r="P10" t="s">
        <v>24</v>
      </c>
    </row>
    <row r="11" spans="1:16" x14ac:dyDescent="0.25">
      <c r="A11" t="s">
        <v>21</v>
      </c>
      <c r="B11">
        <v>169</v>
      </c>
      <c r="C11">
        <v>93.49</v>
      </c>
      <c r="D11">
        <f t="shared" si="0"/>
        <v>157.99809999999999</v>
      </c>
      <c r="F11">
        <f t="shared" si="1"/>
        <v>11.001900000000006</v>
      </c>
      <c r="H11">
        <f t="shared" si="2"/>
        <v>2043.6634958382881</v>
      </c>
      <c r="K11">
        <f>D11-$B$34/($J$2/SQRT(29))</f>
        <v>153.96169237450576</v>
      </c>
      <c r="M11">
        <f t="shared" si="3"/>
        <v>4095.7568036099992</v>
      </c>
      <c r="O11" t="s">
        <v>11</v>
      </c>
      <c r="P11" t="s">
        <v>42</v>
      </c>
    </row>
    <row r="12" spans="1:16" x14ac:dyDescent="0.25">
      <c r="A12" t="s">
        <v>22</v>
      </c>
      <c r="B12">
        <v>34</v>
      </c>
      <c r="C12">
        <v>88.24</v>
      </c>
      <c r="D12">
        <f t="shared" si="0"/>
        <v>30.0016</v>
      </c>
      <c r="F12">
        <f t="shared" si="1"/>
        <v>3.9984000000000002</v>
      </c>
      <c r="H12">
        <f t="shared" si="2"/>
        <v>8062.8014268727693</v>
      </c>
      <c r="K12">
        <f>D12-$B$34/($J$2/SQRT(29))</f>
        <v>25.965192374505776</v>
      </c>
      <c r="M12">
        <f t="shared" si="3"/>
        <v>4095.7952025600007</v>
      </c>
      <c r="P12" t="s">
        <v>43</v>
      </c>
    </row>
    <row r="13" spans="1:16" x14ac:dyDescent="0.25">
      <c r="A13" t="s">
        <v>23</v>
      </c>
      <c r="B13">
        <v>27</v>
      </c>
      <c r="C13">
        <v>85.19</v>
      </c>
      <c r="D13">
        <f t="shared" si="0"/>
        <v>23.001300000000001</v>
      </c>
      <c r="F13">
        <f t="shared" si="1"/>
        <v>3.9986999999999995</v>
      </c>
      <c r="H13">
        <f t="shared" si="2"/>
        <v>9368.9048751486316</v>
      </c>
      <c r="K13">
        <f>D13-$B$34/($J$2/SQRT(29))</f>
        <v>18.964892374505773</v>
      </c>
      <c r="M13">
        <f t="shared" si="3"/>
        <v>5040.8154016899998</v>
      </c>
      <c r="P13" t="s">
        <v>44</v>
      </c>
    </row>
    <row r="14" spans="1:16" x14ac:dyDescent="0.25">
      <c r="A14" t="s">
        <v>24</v>
      </c>
      <c r="B14">
        <v>421</v>
      </c>
      <c r="C14">
        <v>84.09</v>
      </c>
      <c r="D14">
        <f t="shared" si="0"/>
        <v>354.01890000000003</v>
      </c>
      <c r="F14">
        <f t="shared" si="1"/>
        <v>66.981099999999969</v>
      </c>
      <c r="H14">
        <f t="shared" si="2"/>
        <v>88331.939357907249</v>
      </c>
      <c r="K14">
        <f>D14-$B$34/($J$2/SQRT(29))</f>
        <v>349.9824923745058</v>
      </c>
      <c r="M14">
        <f t="shared" si="3"/>
        <v>67609.828357210019</v>
      </c>
      <c r="O14" t="s">
        <v>11</v>
      </c>
      <c r="P14" t="s">
        <v>45</v>
      </c>
    </row>
    <row r="15" spans="1:16" x14ac:dyDescent="0.25">
      <c r="A15" t="s">
        <v>25</v>
      </c>
      <c r="B15">
        <v>39</v>
      </c>
      <c r="C15">
        <v>79.489999999999995</v>
      </c>
      <c r="D15">
        <f t="shared" si="0"/>
        <v>31.001099999999997</v>
      </c>
      <c r="F15">
        <f t="shared" si="1"/>
        <v>7.9989000000000026</v>
      </c>
      <c r="H15">
        <f t="shared" si="2"/>
        <v>7189.8703923900111</v>
      </c>
      <c r="K15">
        <f>D15-$B$34/($J$2/SQRT(29))</f>
        <v>26.964692374505773</v>
      </c>
      <c r="M15">
        <f t="shared" si="3"/>
        <v>3968.8614012100006</v>
      </c>
      <c r="O15" t="s">
        <v>11</v>
      </c>
      <c r="P15" t="s">
        <v>46</v>
      </c>
    </row>
    <row r="16" spans="1:16" x14ac:dyDescent="0.25">
      <c r="A16" t="s">
        <v>26</v>
      </c>
      <c r="B16">
        <v>57</v>
      </c>
      <c r="C16">
        <v>78.95</v>
      </c>
      <c r="D16">
        <f t="shared" si="0"/>
        <v>45.001500000000007</v>
      </c>
      <c r="F16">
        <f t="shared" si="1"/>
        <v>11.998499999999993</v>
      </c>
      <c r="H16">
        <f t="shared" si="2"/>
        <v>4461.31866825208</v>
      </c>
      <c r="K16">
        <f>D16-$B$34/($J$2/SQRT(29))</f>
        <v>40.96509237450578</v>
      </c>
      <c r="M16">
        <f t="shared" si="3"/>
        <v>2400.8530022499995</v>
      </c>
      <c r="O16" t="s">
        <v>11</v>
      </c>
      <c r="P16" t="s">
        <v>47</v>
      </c>
    </row>
    <row r="17" spans="1:16" x14ac:dyDescent="0.25">
      <c r="A17" t="s">
        <v>27</v>
      </c>
      <c r="B17">
        <v>84</v>
      </c>
      <c r="C17">
        <v>78.569999999999993</v>
      </c>
      <c r="D17">
        <f t="shared" si="0"/>
        <v>65.998800000000003</v>
      </c>
      <c r="F17">
        <f t="shared" si="1"/>
        <v>18.001199999999997</v>
      </c>
      <c r="H17">
        <f t="shared" si="2"/>
        <v>1583.4910820451839</v>
      </c>
      <c r="K17">
        <f>D17-$B$34/($J$2/SQRT(29))</f>
        <v>61.962392374505775</v>
      </c>
      <c r="M17">
        <f t="shared" si="3"/>
        <v>784.06720143999985</v>
      </c>
      <c r="O17" t="s">
        <v>11</v>
      </c>
      <c r="P17" t="s">
        <v>48</v>
      </c>
    </row>
    <row r="18" spans="1:16" x14ac:dyDescent="0.25">
      <c r="A18" t="s">
        <v>28</v>
      </c>
      <c r="B18">
        <v>23</v>
      </c>
      <c r="C18">
        <v>78.260000000000005</v>
      </c>
      <c r="D18">
        <f t="shared" si="0"/>
        <v>17.9998</v>
      </c>
      <c r="F18">
        <f t="shared" si="1"/>
        <v>5.0001999999999995</v>
      </c>
      <c r="H18">
        <f t="shared" si="2"/>
        <v>10159.249702734838</v>
      </c>
      <c r="K18">
        <f>D18-$B$34/($J$2/SQRT(29))</f>
        <v>13.963392374505775</v>
      </c>
      <c r="M18">
        <f t="shared" si="3"/>
        <v>5776.030400040001</v>
      </c>
    </row>
    <row r="19" spans="1:16" x14ac:dyDescent="0.25">
      <c r="A19" t="s">
        <v>29</v>
      </c>
      <c r="B19">
        <v>296</v>
      </c>
      <c r="C19">
        <v>77.03</v>
      </c>
      <c r="D19">
        <f t="shared" si="0"/>
        <v>228.00880000000001</v>
      </c>
      <c r="F19">
        <f t="shared" si="1"/>
        <v>67.991199999999992</v>
      </c>
      <c r="H19">
        <f t="shared" si="2"/>
        <v>29655.215219976217</v>
      </c>
      <c r="K19">
        <f>D19-$B$34/($J$2/SQRT(29))</f>
        <v>223.97239237450577</v>
      </c>
      <c r="M19">
        <f t="shared" si="3"/>
        <v>17958.358477440001</v>
      </c>
    </row>
    <row r="20" spans="1:16" x14ac:dyDescent="0.25">
      <c r="A20" t="s">
        <v>30</v>
      </c>
      <c r="B20">
        <v>457</v>
      </c>
      <c r="C20">
        <v>77.02</v>
      </c>
      <c r="D20">
        <f t="shared" si="0"/>
        <v>351.98140000000001</v>
      </c>
      <c r="F20">
        <f t="shared" si="1"/>
        <v>105.01859999999999</v>
      </c>
      <c r="H20">
        <f t="shared" si="2"/>
        <v>111026.83590963138</v>
      </c>
      <c r="K20">
        <f>D20-$B$34/($J$2/SQRT(29))</f>
        <v>347.94499237450577</v>
      </c>
      <c r="M20">
        <f t="shared" si="3"/>
        <v>66554.402745960004</v>
      </c>
      <c r="O20" t="s">
        <v>11</v>
      </c>
    </row>
    <row r="21" spans="1:16" x14ac:dyDescent="0.25">
      <c r="A21" t="s">
        <v>31</v>
      </c>
      <c r="B21">
        <v>527</v>
      </c>
      <c r="C21">
        <v>74.95</v>
      </c>
      <c r="D21">
        <f t="shared" si="0"/>
        <v>394.98650000000004</v>
      </c>
      <c r="F21">
        <f t="shared" si="1"/>
        <v>132.01349999999996</v>
      </c>
      <c r="H21">
        <f t="shared" si="2"/>
        <v>162575.80142687276</v>
      </c>
      <c r="K21">
        <f>D21-$B$34/($J$2/SQRT(29))</f>
        <v>390.9500923745058</v>
      </c>
      <c r="M21">
        <f t="shared" si="3"/>
        <v>90592.873182250027</v>
      </c>
    </row>
    <row r="22" spans="1:16" x14ac:dyDescent="0.25">
      <c r="A22" t="s">
        <v>32</v>
      </c>
      <c r="B22">
        <v>76</v>
      </c>
      <c r="C22">
        <v>72.37</v>
      </c>
      <c r="D22">
        <f t="shared" si="0"/>
        <v>55.001199999999997</v>
      </c>
      <c r="F22">
        <f t="shared" si="1"/>
        <v>20.998800000000003</v>
      </c>
      <c r="H22">
        <f t="shared" si="2"/>
        <v>2284.1807372175977</v>
      </c>
      <c r="K22">
        <f>D22-$B$34/($J$2/SQRT(29))</f>
        <v>50.96479237450577</v>
      </c>
      <c r="M22">
        <f t="shared" si="3"/>
        <v>1520.9064014400003</v>
      </c>
    </row>
    <row r="23" spans="1:16" x14ac:dyDescent="0.25">
      <c r="A23" t="s">
        <v>33</v>
      </c>
      <c r="B23">
        <v>582</v>
      </c>
      <c r="C23">
        <v>70.959999999999994</v>
      </c>
      <c r="D23">
        <f t="shared" si="0"/>
        <v>412.98719999999992</v>
      </c>
      <c r="F23">
        <f t="shared" si="1"/>
        <v>169.01280000000008</v>
      </c>
      <c r="H23">
        <f t="shared" si="2"/>
        <v>209953.56004756241</v>
      </c>
      <c r="K23">
        <f>D23-$B$34/($J$2/SQRT(29))</f>
        <v>408.95079237450568</v>
      </c>
      <c r="M23">
        <f t="shared" si="3"/>
        <v>101752.83376383995</v>
      </c>
    </row>
    <row r="24" spans="1:16" x14ac:dyDescent="0.25">
      <c r="A24" t="s">
        <v>34</v>
      </c>
      <c r="B24">
        <v>30</v>
      </c>
      <c r="C24">
        <v>70</v>
      </c>
      <c r="D24">
        <f t="shared" si="0"/>
        <v>21.000000000000004</v>
      </c>
      <c r="F24">
        <f t="shared" si="1"/>
        <v>8.9999999999999964</v>
      </c>
      <c r="H24">
        <f t="shared" si="2"/>
        <v>8797.1462544589758</v>
      </c>
      <c r="K24">
        <f>D24-$B$34/($J$2/SQRT(29))</f>
        <v>16.96359237450578</v>
      </c>
      <c r="M24">
        <f t="shared" si="3"/>
        <v>5329</v>
      </c>
      <c r="O24" t="s">
        <v>11</v>
      </c>
    </row>
    <row r="25" spans="1:16" x14ac:dyDescent="0.25">
      <c r="A25" t="s">
        <v>35</v>
      </c>
      <c r="B25">
        <v>91</v>
      </c>
      <c r="C25">
        <v>68.13</v>
      </c>
      <c r="D25">
        <f t="shared" si="0"/>
        <v>61.9983</v>
      </c>
      <c r="F25">
        <f t="shared" si="1"/>
        <v>29.0017</v>
      </c>
      <c r="H25">
        <f t="shared" si="2"/>
        <v>1075.3876337693218</v>
      </c>
      <c r="K25">
        <f>D25-$B$34/($J$2/SQRT(29))</f>
        <v>57.961892374505773</v>
      </c>
      <c r="M25">
        <f t="shared" si="3"/>
        <v>1024.1088028899999</v>
      </c>
      <c r="O25" t="s">
        <v>11</v>
      </c>
    </row>
    <row r="26" spans="1:16" x14ac:dyDescent="0.25">
      <c r="A26" t="s">
        <v>36</v>
      </c>
      <c r="B26">
        <v>29</v>
      </c>
      <c r="C26">
        <v>65.52</v>
      </c>
      <c r="D26">
        <f t="shared" si="0"/>
        <v>19.000800000000002</v>
      </c>
      <c r="F26">
        <f t="shared" si="1"/>
        <v>9.9991999999999983</v>
      </c>
      <c r="H26">
        <f t="shared" si="2"/>
        <v>8985.7324613555284</v>
      </c>
      <c r="K26">
        <f>D26-$B$34/($J$2/SQRT(29))</f>
        <v>14.964392374505776</v>
      </c>
      <c r="M26">
        <f t="shared" si="3"/>
        <v>5624.8800006400006</v>
      </c>
    </row>
    <row r="27" spans="1:16" x14ac:dyDescent="0.25">
      <c r="A27" t="s">
        <v>37</v>
      </c>
      <c r="B27">
        <v>260</v>
      </c>
      <c r="C27">
        <v>52.31</v>
      </c>
      <c r="D27">
        <f t="shared" si="0"/>
        <v>136.006</v>
      </c>
      <c r="F27">
        <f t="shared" si="1"/>
        <v>123.994</v>
      </c>
      <c r="H27">
        <f t="shared" si="2"/>
        <v>18552.318668252079</v>
      </c>
      <c r="K27">
        <f>D27-$B$34/($J$2/SQRT(29))</f>
        <v>131.96959237450577</v>
      </c>
      <c r="M27">
        <f t="shared" si="3"/>
        <v>1764.504036</v>
      </c>
      <c r="O27" t="s">
        <v>11</v>
      </c>
    </row>
    <row r="28" spans="1:16" x14ac:dyDescent="0.25">
      <c r="A28" t="s">
        <v>38</v>
      </c>
      <c r="B28">
        <v>5</v>
      </c>
      <c r="C28">
        <v>0</v>
      </c>
      <c r="D28">
        <f t="shared" si="0"/>
        <v>0</v>
      </c>
      <c r="F28">
        <f t="shared" si="1"/>
        <v>5</v>
      </c>
      <c r="H28">
        <f t="shared" si="2"/>
        <v>14111.801426872769</v>
      </c>
      <c r="K28">
        <f>D28-$B$34/($J$2/SQRT(29))</f>
        <v>-4.0364076254942258</v>
      </c>
      <c r="M28">
        <f t="shared" si="3"/>
        <v>8836</v>
      </c>
    </row>
    <row r="29" spans="1:16" x14ac:dyDescent="0.25">
      <c r="A29" t="s">
        <v>39</v>
      </c>
      <c r="B29">
        <v>1</v>
      </c>
      <c r="C29">
        <v>0</v>
      </c>
      <c r="D29">
        <f t="shared" si="0"/>
        <v>0</v>
      </c>
      <c r="F29">
        <f t="shared" si="1"/>
        <v>1</v>
      </c>
      <c r="H29">
        <f t="shared" si="2"/>
        <v>15078.146254458976</v>
      </c>
      <c r="K29">
        <f>D29-$B$34/($J$2/SQRT(29))</f>
        <v>-4.0364076254942258</v>
      </c>
      <c r="M29">
        <f t="shared" si="3"/>
        <v>8836</v>
      </c>
    </row>
    <row r="30" spans="1:16" x14ac:dyDescent="0.25">
      <c r="A30" t="s">
        <v>40</v>
      </c>
      <c r="B30">
        <v>40</v>
      </c>
      <c r="C30">
        <v>0</v>
      </c>
      <c r="D30">
        <f t="shared" si="0"/>
        <v>0</v>
      </c>
      <c r="F30">
        <f t="shared" si="1"/>
        <v>40</v>
      </c>
      <c r="H30">
        <f t="shared" si="2"/>
        <v>7021.2841854934595</v>
      </c>
      <c r="K30">
        <f>D30-$B$34/($J$2/SQRT(29))</f>
        <v>-4.0364076254942258</v>
      </c>
      <c r="M30">
        <f t="shared" si="3"/>
        <v>8836</v>
      </c>
    </row>
    <row r="31" spans="1:16" x14ac:dyDescent="0.25">
      <c r="B31">
        <f>SUM(B2:B30)</f>
        <v>3590</v>
      </c>
      <c r="C31">
        <f>D31/B31</f>
        <v>0.76378676880222851</v>
      </c>
      <c r="D31">
        <f>SUM(D2:D30)</f>
        <v>2741.9945000000002</v>
      </c>
    </row>
    <row r="33" spans="1:4" x14ac:dyDescent="0.25">
      <c r="B33" t="s">
        <v>6</v>
      </c>
      <c r="D33" t="s">
        <v>7</v>
      </c>
    </row>
    <row r="34" spans="1:4" x14ac:dyDescent="0.25">
      <c r="B34">
        <f>B31/COUNT(B2:B30)</f>
        <v>123.79310344827586</v>
      </c>
      <c r="D34">
        <f>D31/29</f>
        <v>94.551534482758626</v>
      </c>
    </row>
    <row r="35" spans="1:4" x14ac:dyDescent="0.25">
      <c r="A35" t="s">
        <v>11</v>
      </c>
      <c r="B35">
        <v>29</v>
      </c>
    </row>
    <row r="36" spans="1:4" x14ac:dyDescent="0.25">
      <c r="A36" t="s">
        <v>41</v>
      </c>
    </row>
    <row r="37" spans="1:4" x14ac:dyDescent="0.25">
      <c r="A37" t="s">
        <v>22</v>
      </c>
    </row>
    <row r="38" spans="1:4" x14ac:dyDescent="0.25">
      <c r="A38" t="s">
        <v>24</v>
      </c>
    </row>
    <row r="39" spans="1:4" x14ac:dyDescent="0.25">
      <c r="A39" t="s">
        <v>42</v>
      </c>
    </row>
    <row r="40" spans="1:4" x14ac:dyDescent="0.25">
      <c r="A40" t="s">
        <v>43</v>
      </c>
    </row>
    <row r="41" spans="1:4" x14ac:dyDescent="0.25">
      <c r="A41" t="s">
        <v>44</v>
      </c>
    </row>
    <row r="42" spans="1:4" x14ac:dyDescent="0.25">
      <c r="A42" t="s">
        <v>45</v>
      </c>
    </row>
    <row r="43" spans="1:4" x14ac:dyDescent="0.25">
      <c r="A43" t="s">
        <v>46</v>
      </c>
    </row>
    <row r="44" spans="1:4" x14ac:dyDescent="0.25">
      <c r="A44" t="s">
        <v>47</v>
      </c>
    </row>
    <row r="45" spans="1:4" x14ac:dyDescent="0.25">
      <c r="A4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SSD</dc:creator>
  <cp:lastModifiedBy>SSD</cp:lastModifiedBy>
  <dcterms:created xsi:type="dcterms:W3CDTF">2021-07-31T08:18:17Z</dcterms:created>
  <dcterms:modified xsi:type="dcterms:W3CDTF">2021-07-31T10:41:10Z</dcterms:modified>
</cp:coreProperties>
</file>