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D:\Trabajo\1 Canal Capital\2023\Control Interno\"/>
    </mc:Choice>
  </mc:AlternateContent>
  <xr:revisionPtr revIDLastSave="0" documentId="13_ncr:1_{E0FCE726-FE7A-4D9A-BC69-2194A71B8F42}" xr6:coauthVersionLast="47" xr6:coauthVersionMax="47" xr10:uidLastSave="{00000000-0000-0000-0000-000000000000}"/>
  <bookViews>
    <workbookView xWindow="-120" yWindow="-120" windowWidth="20730" windowHeight="11040" tabRatio="743" xr2:uid="{00000000-000D-0000-FFFF-FFFF00000000}"/>
  </bookViews>
  <sheets>
    <sheet name="CCSE-FT-019_PM" sheetId="1" r:id="rId1"/>
    <sheet name="análisis" sheetId="4" r:id="rId2"/>
    <sheet name="Tablas" sheetId="5" r:id="rId3"/>
    <sheet name="Datos." sheetId="3" state="hidden" r:id="rId4"/>
  </sheets>
  <externalReferences>
    <externalReference r:id="rId5"/>
  </externalReferences>
  <definedNames>
    <definedName name="_xlnm._FilterDatabase" localSheetId="0" hidden="1">'CCSE-FT-019_PM'!$A$11:$Y$17</definedName>
    <definedName name="origen">[1]Datos!$B$3:$B$19</definedName>
    <definedName name="_xlnm.Print_Titles" localSheetId="0">'CCSE-FT-019_PM'!$1:$11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5" i="1" l="1"/>
  <c r="AD16" i="1" l="1"/>
  <c r="AD17" i="1" l="1"/>
  <c r="AC12" i="1" l="1"/>
  <c r="AD12" i="1"/>
  <c r="AC13" i="1"/>
  <c r="AI13" i="1" s="1"/>
  <c r="AD13" i="1"/>
  <c r="AC14" i="1"/>
  <c r="AI14" i="1" s="1"/>
  <c r="AD14" i="1"/>
  <c r="AC15" i="1"/>
  <c r="AE15" i="1" s="1"/>
  <c r="AC16" i="1"/>
  <c r="AC17" i="1"/>
  <c r="AI12" i="1" l="1"/>
  <c r="AE12" i="1"/>
  <c r="AF12" i="1" s="1"/>
  <c r="AF15" i="1"/>
  <c r="AI15" i="1"/>
  <c r="AE16" i="1"/>
  <c r="AF16" i="1" s="1"/>
  <c r="AI16" i="1"/>
  <c r="AE17" i="1"/>
  <c r="AF17" i="1" s="1"/>
  <c r="AI17" i="1"/>
  <c r="AE14" i="1"/>
  <c r="AF14" i="1" s="1"/>
  <c r="AE13" i="1"/>
  <c r="AF13" i="1" s="1"/>
</calcChain>
</file>

<file path=xl/sharedStrings.xml><?xml version="1.0" encoding="utf-8"?>
<sst xmlns="http://schemas.openxmlformats.org/spreadsheetml/2006/main" count="607" uniqueCount="252">
  <si>
    <t>No. solicitud</t>
  </si>
  <si>
    <t>fecha de solicitud</t>
  </si>
  <si>
    <t>Detalle de la fuente</t>
  </si>
  <si>
    <t>Código o capítulo</t>
  </si>
  <si>
    <t>(DD-MM-AA)</t>
  </si>
  <si>
    <t>(Seleccione de la lista desplegable)</t>
  </si>
  <si>
    <t>(Utilice cualquier técnica: 5 ¿por qué?, espina pescado, lluvia de ideas etc.)</t>
  </si>
  <si>
    <t>ESTABLECIMIENTO ACCIONES DE MEJORA</t>
  </si>
  <si>
    <t>ACCIÓN</t>
  </si>
  <si>
    <t>(Cantidad de actividades de la acción - Columna J).</t>
  </si>
  <si>
    <t>Tipo de acción Propuesta</t>
  </si>
  <si>
    <t>Área responsable de ejecución</t>
  </si>
  <si>
    <t>Fórmula del indicador</t>
  </si>
  <si>
    <t>(Información automática)</t>
  </si>
  <si>
    <t>(Formule acorde con cantidad de actividades de la Columna K)</t>
  </si>
  <si>
    <t>Origen Externo</t>
  </si>
  <si>
    <t>Ente externo</t>
  </si>
  <si>
    <t>Corrección</t>
  </si>
  <si>
    <t>Correctiva</t>
  </si>
  <si>
    <t>Preventiva</t>
  </si>
  <si>
    <t>% que se espera alcanzar de la meta</t>
  </si>
  <si>
    <t>Fecha terminación</t>
  </si>
  <si>
    <t>Fecha de inicio</t>
  </si>
  <si>
    <t>(Asignado por la Oficina de Control Interno)</t>
  </si>
  <si>
    <t>Contabilidad</t>
  </si>
  <si>
    <t>Tesorería</t>
  </si>
  <si>
    <t>Presupuesto</t>
  </si>
  <si>
    <t>Sistemas</t>
  </si>
  <si>
    <t>Planeación</t>
  </si>
  <si>
    <t>Estado de la acción</t>
  </si>
  <si>
    <t>(Relacione los documentos  que soportan y evidencian avances de ejecución)</t>
  </si>
  <si>
    <t>(No. actividades realizadas de las indicadas en la columna K).</t>
  </si>
  <si>
    <t>(Cálculo automático)</t>
  </si>
  <si>
    <t>(Información del análisis adelantado por el auditor que realizó el seguimiento)</t>
  </si>
  <si>
    <t>(Resultado automático)</t>
  </si>
  <si>
    <t>De mejora</t>
  </si>
  <si>
    <t>Universo</t>
  </si>
  <si>
    <t>Detalle de Actividades para ejecutar la acción</t>
  </si>
  <si>
    <t>Director Operativo</t>
  </si>
  <si>
    <t>Subdirector Financiero</t>
  </si>
  <si>
    <t>Coordinador Jurídico</t>
  </si>
  <si>
    <t xml:space="preserve">Subdirector Administrativo </t>
  </si>
  <si>
    <t>Técnico de Servicios Administrativos</t>
  </si>
  <si>
    <t>Secretario General</t>
  </si>
  <si>
    <t>Coordinador de Programación</t>
  </si>
  <si>
    <t>Coordinador Técnico</t>
  </si>
  <si>
    <t>RESPONSABLE: CONTROL INTERNO</t>
  </si>
  <si>
    <t>Gerente General</t>
  </si>
  <si>
    <t>Jefe Oficina de Control Interno</t>
  </si>
  <si>
    <t>Gerencia General</t>
  </si>
  <si>
    <t>Oficina de Control Interno</t>
  </si>
  <si>
    <t>Coordinación de Prensa y Comunicaciones</t>
  </si>
  <si>
    <t>Dirección Operativa</t>
  </si>
  <si>
    <t>Secretaría General</t>
  </si>
  <si>
    <t>Coordinación de Producción</t>
  </si>
  <si>
    <t>Coordinación de Programación</t>
  </si>
  <si>
    <t>Coordinación Técnica</t>
  </si>
  <si>
    <t>Ventas y Mercadeo</t>
  </si>
  <si>
    <t>Subdirección Financiera</t>
  </si>
  <si>
    <t>Subdirección Administrativa</t>
  </si>
  <si>
    <t>Servicios Administrativos</t>
  </si>
  <si>
    <t>Coordinador de Producción</t>
  </si>
  <si>
    <t>Subdirector Administrativo</t>
  </si>
  <si>
    <t>Cargo del Líder proceso</t>
  </si>
  <si>
    <t>CÓDIGO: CCSE-FT-019</t>
  </si>
  <si>
    <t>Coordinador de Prensa y Comunicaciones</t>
  </si>
  <si>
    <t>Nelson Jairo Rincón Martínez</t>
  </si>
  <si>
    <t>Atención al Ciudadano</t>
  </si>
  <si>
    <t>Cargo del responsable de ejecución</t>
  </si>
  <si>
    <t>Meta de la acción</t>
  </si>
  <si>
    <t>(Detalle el resultado que se espera obtener)</t>
  </si>
  <si>
    <t xml:space="preserve">No. Solicitud </t>
  </si>
  <si>
    <t>Fuente de Hallazgo</t>
  </si>
  <si>
    <t>Proceso</t>
  </si>
  <si>
    <t xml:space="preserve">Tipo de acción </t>
  </si>
  <si>
    <t xml:space="preserve">Lider del Proceso </t>
  </si>
  <si>
    <t xml:space="preserve">Área responsable </t>
  </si>
  <si>
    <t xml:space="preserve">Cargo del líder de área responsable </t>
  </si>
  <si>
    <t>Meta</t>
  </si>
  <si>
    <t xml:space="preserve">Actividades </t>
  </si>
  <si>
    <t>Acción Fomulada</t>
  </si>
  <si>
    <t xml:space="preserve">Auditor </t>
  </si>
  <si>
    <t xml:space="preserve">Cierre Hallazgo </t>
  </si>
  <si>
    <t xml:space="preserve">Origen Interno </t>
  </si>
  <si>
    <t>Planeación Estratégica</t>
  </si>
  <si>
    <t>Gerente</t>
  </si>
  <si>
    <t>Si</t>
  </si>
  <si>
    <t>Gestión de Comunicaciones</t>
  </si>
  <si>
    <t>No</t>
  </si>
  <si>
    <t>Néstor Fernando Avella Avella</t>
  </si>
  <si>
    <t>Diseño y Creación de Contenidos</t>
  </si>
  <si>
    <t>Profesional Universitario de Planeación</t>
  </si>
  <si>
    <t xml:space="preserve">José Leonardo Ibarra Quiroga </t>
  </si>
  <si>
    <t>Comercialización</t>
  </si>
  <si>
    <t>Gloria Marcela Morales Páez</t>
  </si>
  <si>
    <t>Producción de Televisión</t>
  </si>
  <si>
    <t xml:space="preserve">Jizeth Hael González Ramírez </t>
  </si>
  <si>
    <t>Emisión de Contenidos</t>
  </si>
  <si>
    <t>Gestión Financiera y Facturación</t>
  </si>
  <si>
    <t>Gestión Jurídica y Contractual</t>
  </si>
  <si>
    <t>Gestión de Recursos y Administración de la Información</t>
  </si>
  <si>
    <t>Gestión de Talento Humano</t>
  </si>
  <si>
    <t>Profesional Universitario de Ventas y Mercadeo</t>
  </si>
  <si>
    <t>Atención al Usuario y Defensor del Televidente</t>
  </si>
  <si>
    <t>Coordinación Jurídica</t>
  </si>
  <si>
    <t>Control, Seguimiento y Evaluación</t>
  </si>
  <si>
    <t>Proceso de Participación Ciudadana y Control Social</t>
  </si>
  <si>
    <t>Prestación/Emisión Servicio de Televisión</t>
  </si>
  <si>
    <t>Profesional Universitario de Contabilidad</t>
  </si>
  <si>
    <t>Profesional Universitario de Tesoreria</t>
  </si>
  <si>
    <t>Profesional Universitario de Presupuesto</t>
  </si>
  <si>
    <t>Facturación</t>
  </si>
  <si>
    <t>Profesional Universitario de Facturación</t>
  </si>
  <si>
    <t xml:space="preserve">Talento Humano </t>
  </si>
  <si>
    <t>Profesional Universitario de Recursos Humanos</t>
  </si>
  <si>
    <t>Profesional Universitario de Sistemas</t>
  </si>
  <si>
    <t>Delegado para la Atención al Ciudadano</t>
  </si>
  <si>
    <t>Archivo</t>
  </si>
  <si>
    <t>Responsable de Archivo</t>
  </si>
  <si>
    <t xml:space="preserve">Cargo responsable </t>
  </si>
  <si>
    <t>Líder responsable</t>
  </si>
  <si>
    <t>Jefe Oficina de Control Interno Interno</t>
  </si>
  <si>
    <t xml:space="preserve">Director Operativo </t>
  </si>
  <si>
    <t>Observaciones</t>
  </si>
  <si>
    <t>(Información del análisis del estado de la acción)</t>
  </si>
  <si>
    <t>IDENTIFICACIÓN DE LA OBSERVACIÓN Y/O HALLAZGO</t>
  </si>
  <si>
    <t>Fuente de la Observación y/o hallazgo</t>
  </si>
  <si>
    <t>(Nombre completo del informe origen de la observación y/o hallazgo)</t>
  </si>
  <si>
    <t>(Identificación de la observación y/o hallazgo, en el informe)</t>
  </si>
  <si>
    <t>Observación y/o Hallazgo detectado</t>
  </si>
  <si>
    <t>(Transcripción de la observación y/o hallazgo)</t>
  </si>
  <si>
    <t>(Detalle todas las actividades que ejecutarán para eliminar la(s) causa(s) de la(s) observación(es) y/o hallazgo(s))</t>
  </si>
  <si>
    <t>Causa(s) de la observación y/o hallazgo</t>
  </si>
  <si>
    <t>Auditor que cierra la observación y/o hallazgo</t>
  </si>
  <si>
    <t>Auxiliar de Atención al Ciudadano</t>
  </si>
  <si>
    <t xml:space="preserve">Líder Gestión Doumental </t>
  </si>
  <si>
    <t>ABIERTA</t>
  </si>
  <si>
    <t>CERRADA</t>
  </si>
  <si>
    <t>Fecha de la observación y/o hallazgo</t>
  </si>
  <si>
    <t>SIN INICIAR</t>
  </si>
  <si>
    <t>Henry Beltrán</t>
  </si>
  <si>
    <t>Secretaria General</t>
  </si>
  <si>
    <t>Coordinadora Jurídica</t>
  </si>
  <si>
    <t>(Nombre del auditor)</t>
  </si>
  <si>
    <t>Diana Romero</t>
  </si>
  <si>
    <t>Fecha seguimiento</t>
  </si>
  <si>
    <t>Análisis - Seguimiento OCI</t>
  </si>
  <si>
    <t>% avance en ejecución de la meta</t>
  </si>
  <si>
    <t>Alerta</t>
  </si>
  <si>
    <t>Estado</t>
  </si>
  <si>
    <t>Auditor que realizó el seguimiento</t>
  </si>
  <si>
    <t>Evidencias o soportes ejecución acción de mejora</t>
  </si>
  <si>
    <t>Actividades realizadas  a la fecha</t>
  </si>
  <si>
    <t>Fechas (previas al seguimiento)</t>
  </si>
  <si>
    <t>Fechas (seguimiento vigente)</t>
  </si>
  <si>
    <t>(Información del análisis adelantado por el auditor que realizó el seguimiento - OCI)</t>
  </si>
  <si>
    <t>(Nombre)</t>
  </si>
  <si>
    <t>VERSIÓN: 10</t>
  </si>
  <si>
    <t>FECHA DE APROBACIÓN: 19/10/2021</t>
  </si>
  <si>
    <t>SEGUIMIENTO PLAN DE MEJORAMIENTO</t>
  </si>
  <si>
    <t>Informe Final Auditoría de Regularidad PAD 2021</t>
  </si>
  <si>
    <t>3.2.1.1.1</t>
  </si>
  <si>
    <t>3.2.4.1</t>
  </si>
  <si>
    <t>3.2.4.2</t>
  </si>
  <si>
    <t>3.3.3.1.3</t>
  </si>
  <si>
    <t>3.3.3.2.1</t>
  </si>
  <si>
    <t>4.2.1</t>
  </si>
  <si>
    <t>En el proceso de armonización entre los planes de desarrollo producto del cambio de gobierno se estableció la meta de cumplimiento para toda la vigencia sin tener en cuenta el horizonte del proyecto evaluado.</t>
  </si>
  <si>
    <t>Falta de soportes del documento electrónico CBN-1093 Modificaciones Presupuestales en SIVICOF</t>
  </si>
  <si>
    <t>Revisar la programación de metas del SEGPLAN para analizar su cumplimiento dentro del horizonte del proyecto.</t>
  </si>
  <si>
    <t xml:space="preserve">Emitir y socializar Circular dirigida a todos los servidores de la Entidad  para recordar el deber de publicar  la documentación originada con ocasión  de  la realización de los procesos contractuales y referenciar los documentos que deben ser publicados en cada etapa del contrato de conformidad con los lineamientos internos.  </t>
  </si>
  <si>
    <t>Elaborar cronograma de modificaciones presupuestales que requieran aprobación del CONFIS.</t>
  </si>
  <si>
    <t>Hallazgo administrativo con presunta incidencia disciplinaria por baja ejecución de la Meta No. 10 del Proyecto 80 “Modernización institucional”, e incumplimiento en la implementación del MIPG según lo estipulado en el Decreto Distrital 591 de 2018, como consecuencia de una deficiente planeación.</t>
  </si>
  <si>
    <t>Hallazgo administrativo con presunta incidencia disciplinaria por no publicar o publicar extemporáneamente los documentos de los contratos N° 798 de 2019 y N°102 de 2020 en el SECOP.</t>
  </si>
  <si>
    <t>Hallazgo administrativo con presunta incidencia disciplinaria por no publicar información de las fases precontractual, contractual y postcontractual del contrato N° 470 de 2020.</t>
  </si>
  <si>
    <t>Hallazgo administrativo, por no registrar la reducción al presupuesto de rentas e ingresos en el mes de diciembre de 2020 de Canal Capital.</t>
  </si>
  <si>
    <t xml:space="preserve">Hallazgo administrativo por no reportar las modificaciones, traslados, reducciones y adiciones presupuestales en las notas y anexos en el Documento Electrónico CBN–1093, en las cuentas mensuales de la vigencia 2020 por el Canal Capital. </t>
  </si>
  <si>
    <t xml:space="preserve">Hallazgo administrativo con presunta incidencia disciplinaria por no publicar en SECOP II, en término los documentos que integran las etapas precontractual, contractual y post contractual de los contratos 0123–2020, 0136-2020, 0141–2020 y 0326-2020, que conforman el DPC 1094 de 2020. </t>
  </si>
  <si>
    <t xml:space="preserve">Metas de los proyectos de inversión revisadas / Total de metas en los proyectos de inversión </t>
  </si>
  <si>
    <t>Cronograma realizado y socializado / 1</t>
  </si>
  <si>
    <t>Número de reportes CBN-1093 / 11</t>
  </si>
  <si>
    <t>Por no publicar o publicar extemporáneamente los documentos relacionados con los procesos contractuales</t>
  </si>
  <si>
    <t>Numero de Actividades formuladas/ número de actividades realizadas</t>
  </si>
  <si>
    <t>No incorporación de la reducción presupuestal aprobada mediante Acuerdo JAR No. 05 de 2020, en el sistema presupuestal BogData</t>
  </si>
  <si>
    <t>Mónica Virgüez</t>
  </si>
  <si>
    <t>Anexar los actos administrativos de modificaciones presupuestales en el documento electrónico CBN-1093.</t>
  </si>
  <si>
    <t>CIERRES ACCIÓN / OBSERVACIÓN Y/O HALLAZGO</t>
  </si>
  <si>
    <t>Cierre de la observación y/o hallazgo</t>
  </si>
  <si>
    <t>(Nombre Jefe Oficina de Control Interno)</t>
  </si>
  <si>
    <r>
      <t xml:space="preserve">
</t>
    </r>
    <r>
      <rPr>
        <b/>
        <sz val="8"/>
        <rFont val="Tahoma"/>
        <family val="2"/>
      </rPr>
      <t>Análisis OCI:</t>
    </r>
    <r>
      <rPr>
        <sz val="8"/>
        <rFont val="Tahoma"/>
        <family val="2"/>
      </rPr>
      <t xml:space="preserve"> No se evidencian avances para esta acción, teniendo en cuenta que la fecha de inicio fue enero de 2022. Se recomienda tener en cuenta lo formulado en el indicador para reportar avances de la acción. De acuerdo con lo anterior, se califica "Sin iniciar". </t>
    </r>
  </si>
  <si>
    <t>RESUMEN PRIMER SEGUIMIENTO 2022</t>
  </si>
  <si>
    <t>EN PROCESO</t>
  </si>
  <si>
    <t>PRIMER SEGUIMIENTO DE 2022</t>
  </si>
  <si>
    <t xml:space="preserve">No se remiten soportes para el presente seguimiento. </t>
  </si>
  <si>
    <t>1. Cronograma Modificaciones Presupuestales</t>
  </si>
  <si>
    <t>Mónica Virgüéz</t>
  </si>
  <si>
    <r>
      <rPr>
        <b/>
        <sz val="8"/>
        <rFont val="Tahoma"/>
        <family val="2"/>
      </rPr>
      <t xml:space="preserve">Reporte Sub Financiera: </t>
    </r>
    <r>
      <rPr>
        <sz val="8"/>
        <rFont val="Tahoma"/>
        <family val="2"/>
      </rPr>
      <t xml:space="preserve">Desde el inicio de la vigencia en el reporte mensual a SIVICOF al documento electrónico CBN-1093 se ha anexado los actos administrativos de modificaciones presupuestales incorporados en el mes de reporte.
</t>
    </r>
    <r>
      <rPr>
        <b/>
        <sz val="8"/>
        <rFont val="Tahoma"/>
        <family val="2"/>
      </rPr>
      <t>Análisis OCI:</t>
    </r>
    <r>
      <rPr>
        <sz val="8"/>
        <rFont val="Tahoma"/>
        <family val="2"/>
      </rPr>
      <t xml:space="preserve"> Se evidenciaron los documentos electrónicos CBN-1093 de los meses correspondientes al segundo cuatrimestre del reporte: junio, julio, agosto y septiembre, con los respectivos soportes de movimientos presupuestales (traslados, reducciones y adiciones). Por lo anterior, se califica como </t>
    </r>
    <r>
      <rPr>
        <b/>
        <sz val="8"/>
        <rFont val="Tahoma"/>
        <family val="2"/>
      </rPr>
      <t xml:space="preserve">"En Proceso". </t>
    </r>
  </si>
  <si>
    <t>Fichas EBID actualizadas</t>
  </si>
  <si>
    <t xml:space="preserve">Pendiente verificar actualizaciones o modificaciones que se adelanten al termino de la vigencia. </t>
  </si>
  <si>
    <t>Análisis del seguimiento</t>
  </si>
  <si>
    <r>
      <t xml:space="preserve">Reporte Planeación:   </t>
    </r>
    <r>
      <rPr>
        <sz val="8"/>
        <color theme="1"/>
        <rFont val="Tahoma"/>
        <family val="2"/>
      </rPr>
      <t xml:space="preserve">Se realizó la revisión de las ficha EBI actualizando el horizonte del proyecto en lo pertinente. Es preciso aclarar que en la formulación de la ficha, el horizonte del proyecto no se maneja por meses discriminados, sin embargo la programación se contempla hasta el cierre del Plan Distrital de Desarrollo "Un nuevo contrato social y ambiental para la Bogotá del Siglo XXI"
</t>
    </r>
    <r>
      <rPr>
        <b/>
        <sz val="8"/>
        <color theme="1"/>
        <rFont val="Tahoma"/>
        <family val="2"/>
      </rPr>
      <t xml:space="preserve">Análisis OCI: </t>
    </r>
    <r>
      <rPr>
        <sz val="8"/>
        <color theme="1"/>
        <rFont val="Tahoma"/>
        <family val="2"/>
      </rPr>
      <t xml:space="preserve">La fichas EBI reportadas por el área de Planeación para los proyectos 7505, y 7511 corresponden a la actualización realizada el día 18-ABRIL de 2022, para el proyecto 7511 "Fortalecimiento de la capacidad administrativa y tecnológica para la gestión institucional de Capital" aparece como meta 1 "Incrementar en 12 puntos porcentuales el índice de desarrollo institucional", según lo indicado por el área de Planeación, en la sesión 1 del Comité Institucional de Gestión y Desempeño- CIGD realizado el 25 abril de 2022, esta meta se reemplazó por la meta 5, teniendo en cuenta que la meta programada para el cuatrienio, se cumplió en la vigencia 2021 por lo tanto, la meta ya no era apropiada para Capital.
Sin embargo, en el Banco Distrital de Programas y Proyectos de la Alcaldía de Bogotá (Sistema SEGPLAN), sigue apareciendo la meta 1 para realizar seguimiento y reporte, no se indica su estado como “Finalizada por Cumplimiento”
Conforme a lo anterior, la acción se califica como </t>
    </r>
    <r>
      <rPr>
        <b/>
        <sz val="8"/>
        <color theme="1"/>
        <rFont val="Tahoma"/>
        <family val="2"/>
      </rPr>
      <t xml:space="preserve">"En Proceso", </t>
    </r>
    <r>
      <rPr>
        <sz val="8"/>
        <color theme="1"/>
        <rFont val="Tahoma"/>
        <family val="2"/>
      </rPr>
      <t>teniendo en cuenta el ajuste que debe realizarse, y que la fecha de finalización de la acción está programada hasta el día 20/12/2022, por lo tanto y conforme a las dinámicas de Capital, se pueden llegar a requerir ajustes adicionales a las fichas EBI de los proyectos de inversión.</t>
    </r>
  </si>
  <si>
    <r>
      <t xml:space="preserve">Reporte área de Planeación: </t>
    </r>
    <r>
      <rPr>
        <sz val="8"/>
        <color theme="1"/>
        <rFont val="Tahoma"/>
        <family val="2"/>
      </rPr>
      <t xml:space="preserve">Se realizó la revisión de las ficha EBI actualizando el horizonte del proyecto en lo pertinente. Es preciso aclarar que en la formulación de la ficha, el horizonte del proyecto no se maneja por meses discriminados, sin embargo la programación se contempla hasta el cierre del Plan Distrital de Desarrollo "Un nuevo contrato social y ambiental para la Bogotá del Siglo XXI"
</t>
    </r>
    <r>
      <rPr>
        <b/>
        <sz val="8"/>
        <color theme="1"/>
        <rFont val="Tahoma"/>
        <family val="2"/>
      </rPr>
      <t xml:space="preserve">Análisis OCI: </t>
    </r>
    <r>
      <rPr>
        <sz val="8"/>
        <color theme="1"/>
        <rFont val="Tahoma"/>
        <family val="2"/>
      </rPr>
      <t xml:space="preserve">Desde el área de Planeación se realizó la revisión y actualización de las fichas EBI para los proyectos 7511 y 7505 en el banco Distrital de programas y proyectos, esta actualización conforme a lo indicado se proyectó ajustando las metas para lo que resta del cuatrienio 2020 - 2024. </t>
    </r>
    <r>
      <rPr>
        <b/>
        <sz val="8"/>
        <color theme="1"/>
        <rFont val="Tahoma"/>
        <family val="2"/>
      </rPr>
      <t xml:space="preserve">
</t>
    </r>
    <r>
      <rPr>
        <sz val="8"/>
        <color theme="1"/>
        <rFont val="Tahoma"/>
        <family val="2"/>
      </rPr>
      <t>Conforme a la actividad propuesta, se llevó a cabo la actualización de las fichas EBI</t>
    </r>
    <r>
      <rPr>
        <b/>
        <sz val="8"/>
        <color theme="1"/>
        <rFont val="Tahoma"/>
        <family val="2"/>
      </rPr>
      <t xml:space="preserve"> </t>
    </r>
    <r>
      <rPr>
        <sz val="8"/>
        <color theme="1"/>
        <rFont val="Tahoma"/>
        <family val="2"/>
      </rPr>
      <t xml:space="preserve">por lo tanto la acción se califica como </t>
    </r>
    <r>
      <rPr>
        <b/>
        <sz val="8"/>
        <color theme="1"/>
        <rFont val="Tahoma"/>
        <family val="2"/>
      </rPr>
      <t xml:space="preserve">"Terminada" </t>
    </r>
    <r>
      <rPr>
        <sz val="8"/>
        <color theme="1"/>
        <rFont val="Tahoma"/>
        <family val="2"/>
      </rPr>
      <t xml:space="preserve">con estado </t>
    </r>
    <r>
      <rPr>
        <b/>
        <sz val="8"/>
        <color theme="1"/>
        <rFont val="Tahoma"/>
        <family val="2"/>
      </rPr>
      <t>"abierta"</t>
    </r>
    <r>
      <rPr>
        <sz val="8"/>
        <color theme="1"/>
        <rFont val="Tahoma"/>
        <family val="2"/>
      </rPr>
      <t>, teniendo en cuenta que la fecha propuesta para el cumplimiento de la acción es 20/12/2022 y de acuerdo con cambios del entorno interno o externo que se presenten en Capital, podría llevarse a cabo otra eventual actualización de las fichas EBI.</t>
    </r>
  </si>
  <si>
    <r>
      <rPr>
        <b/>
        <sz val="8"/>
        <color theme="1"/>
        <rFont val="Tahoma"/>
        <family val="2"/>
      </rPr>
      <t xml:space="preserve">Reporte Jurídica: </t>
    </r>
    <r>
      <rPr>
        <sz val="8"/>
        <color theme="1"/>
        <rFont val="Tahoma"/>
        <family val="2"/>
      </rPr>
      <t xml:space="preserve">No se ha iniciado la actividad propuesta para el hallazgo indicado con ocasión de la auditoria realizada.
</t>
    </r>
    <r>
      <rPr>
        <b/>
        <sz val="8"/>
        <color theme="1"/>
        <rFont val="Tahoma"/>
        <family val="2"/>
      </rPr>
      <t xml:space="preserve">Análisis OCI: </t>
    </r>
    <r>
      <rPr>
        <sz val="8"/>
        <color theme="1"/>
        <rFont val="Tahoma"/>
        <family val="2"/>
      </rPr>
      <t xml:space="preserve"> De acuerdo a lo informado por el area se mantiene la calificación anterior de </t>
    </r>
    <r>
      <rPr>
        <b/>
        <sz val="8"/>
        <color theme="1"/>
        <rFont val="Tahoma"/>
        <family val="2"/>
      </rPr>
      <t xml:space="preserve">sin iniciar. </t>
    </r>
  </si>
  <si>
    <r>
      <t xml:space="preserve">Análisis OCI: </t>
    </r>
    <r>
      <rPr>
        <sz val="8"/>
        <color theme="1"/>
        <rFont val="Tahoma"/>
        <family val="2"/>
      </rPr>
      <t xml:space="preserve">No se cuenta con reporte del area ni con soportes. En atención a la fecha programada se califica </t>
    </r>
    <r>
      <rPr>
        <b/>
        <sz val="8"/>
        <color theme="1"/>
        <rFont val="Tahoma"/>
        <family val="2"/>
      </rPr>
      <t>-Sin Iniciar-</t>
    </r>
  </si>
  <si>
    <r>
      <rPr>
        <b/>
        <sz val="8"/>
        <color theme="1"/>
        <rFont val="Tahoma"/>
        <family val="2"/>
      </rPr>
      <t xml:space="preserve">Reporte Jurídica: </t>
    </r>
    <r>
      <rPr>
        <sz val="8"/>
        <color theme="1"/>
        <rFont val="Tahoma"/>
        <family val="2"/>
      </rPr>
      <t xml:space="preserve">No se ha iniciado las actividades propuestas para el hallazgo indicado con ocasión de la auditoria realizada.
</t>
    </r>
    <r>
      <rPr>
        <b/>
        <sz val="8"/>
        <color theme="1"/>
        <rFont val="Tahoma"/>
        <family val="2"/>
      </rPr>
      <t xml:space="preserve">Análisis OCI: </t>
    </r>
    <r>
      <rPr>
        <sz val="8"/>
        <color theme="1"/>
        <rFont val="Tahoma"/>
        <family val="2"/>
      </rPr>
      <t xml:space="preserve"> De acuerdo a lo informado por el area se mantiene la calificación anterior de </t>
    </r>
    <r>
      <rPr>
        <b/>
        <sz val="8"/>
        <color theme="1"/>
        <rFont val="Tahoma"/>
        <family val="2"/>
      </rPr>
      <t xml:space="preserve">sin iniciar.  </t>
    </r>
  </si>
  <si>
    <r>
      <rPr>
        <b/>
        <sz val="8"/>
        <color theme="1"/>
        <rFont val="Tahoma"/>
        <family val="2"/>
      </rPr>
      <t>Reporte Jurídica:</t>
    </r>
    <r>
      <rPr>
        <sz val="8"/>
        <color theme="1"/>
        <rFont val="Tahoma"/>
        <family val="2"/>
      </rPr>
      <t xml:space="preserve"> Se cumplirá con actividad durante el mes de septiembre de 2022.</t>
    </r>
    <r>
      <rPr>
        <b/>
        <sz val="8"/>
        <color theme="1"/>
        <rFont val="Tahoma"/>
        <family val="2"/>
      </rPr>
      <t xml:space="preserve">
Análisis OCI: </t>
    </r>
    <r>
      <rPr>
        <sz val="8"/>
        <color theme="1"/>
        <rFont val="Tahoma"/>
        <family val="2"/>
      </rPr>
      <t xml:space="preserve">En atención al reporte y de conformidad con la fecha programada, se califica </t>
    </r>
    <r>
      <rPr>
        <b/>
        <sz val="8"/>
        <color theme="1"/>
        <rFont val="Tahoma"/>
        <family val="2"/>
      </rPr>
      <t>-Sin Iniciar-</t>
    </r>
  </si>
  <si>
    <r>
      <rPr>
        <b/>
        <sz val="8"/>
        <rFont val="Tahoma"/>
        <family val="2"/>
      </rPr>
      <t xml:space="preserve">Reporte Sub Financiera: </t>
    </r>
    <r>
      <rPr>
        <sz val="8"/>
        <rFont val="Tahoma"/>
        <family val="2"/>
      </rPr>
      <t xml:space="preserve">Se realizó la elaboración del cronograma de modificaciones presupuestales que requieren aprobación por parte del CONFIS
</t>
    </r>
    <r>
      <rPr>
        <b/>
        <sz val="8"/>
        <rFont val="Tahoma"/>
        <family val="2"/>
      </rPr>
      <t>Análisis OCI:</t>
    </r>
    <r>
      <rPr>
        <sz val="8"/>
        <rFont val="Tahoma"/>
        <family val="2"/>
      </rPr>
      <t xml:space="preserve"> No se evidencia en la hoja de Excel presentada como cronograma unas fechas de plazo para incorporación en el sistema presupuestal BogData de las modificaciones presupuestales aprobadas por la JAR de Canal Capital, ni su correspondiente socialización, como quedó establecido en el indicador de la acción de mejora, como control que permite eliminar la causa que generó el hallazgo administrativo. Se recomienda tener en cuenta este análisis para el siguiente reporte. De acuerdo con lo anterior, se califica</t>
    </r>
    <r>
      <rPr>
        <b/>
        <sz val="8"/>
        <rFont val="Tahoma"/>
        <family val="2"/>
      </rPr>
      <t xml:space="preserve"> "En Proceso"</t>
    </r>
    <r>
      <rPr>
        <sz val="8"/>
        <rFont val="Tahoma"/>
        <family val="2"/>
      </rPr>
      <t xml:space="preserve">. </t>
    </r>
  </si>
  <si>
    <r>
      <t xml:space="preserve">
</t>
    </r>
    <r>
      <rPr>
        <b/>
        <sz val="8"/>
        <rFont val="Tahoma"/>
        <family val="2"/>
      </rPr>
      <t xml:space="preserve">Reporte Sub Financiera: </t>
    </r>
    <r>
      <rPr>
        <sz val="8"/>
        <rFont val="Tahoma"/>
        <family val="2"/>
      </rPr>
      <t xml:space="preserve">A la información reportada mediante el formato 1093 se adjuntaron las resoluciones de modificaciones presupuestales correspondientes.    
</t>
    </r>
    <r>
      <rPr>
        <b/>
        <sz val="8"/>
        <rFont val="Tahoma"/>
        <family val="2"/>
      </rPr>
      <t>Análisis OCI:</t>
    </r>
    <r>
      <rPr>
        <sz val="8"/>
        <rFont val="Tahoma"/>
        <family val="2"/>
      </rPr>
      <t xml:space="preserve"> Se evidenciaron los documentos electrónicos CBN-1093 de los meses de enero, febrero y marzo (remitido en abril), con los respectivos soportes de movimientos presupuestales (traslados, reducciones y adiciones). Por lo anterior, se califica como </t>
    </r>
    <r>
      <rPr>
        <b/>
        <sz val="8"/>
        <rFont val="Tahoma"/>
        <family val="2"/>
      </rPr>
      <t xml:space="preserve">"En proceso". </t>
    </r>
  </si>
  <si>
    <t>Se anexa el documento electrónico correspondiente a:
05- SIVICOF CBN-1093 MAYO 2022
06- SIVICOF CBN-1093 JUNIO_2022
07- SIVICOF CBN-1093 JULIO 2022
08- SIVICOF CBN-1093 AGOSTO -2022</t>
  </si>
  <si>
    <t>nopla</t>
  </si>
  <si>
    <t>plamej</t>
  </si>
  <si>
    <t>fuepla</t>
  </si>
  <si>
    <t>detfue</t>
  </si>
  <si>
    <t>fsolpla</t>
  </si>
  <si>
    <t>fobspla</t>
  </si>
  <si>
    <t>cappla</t>
  </si>
  <si>
    <t>obspla</t>
  </si>
  <si>
    <t>seguimiento</t>
  </si>
  <si>
    <t>mejora</t>
  </si>
  <si>
    <t>cierre</t>
  </si>
  <si>
    <t>caumej</t>
  </si>
  <si>
    <t>accmej</t>
  </si>
  <si>
    <t>unimej</t>
  </si>
  <si>
    <t>tapmej</t>
  </si>
  <si>
    <t>formej</t>
  </si>
  <si>
    <t>metmej</t>
  </si>
  <si>
    <t>alcmej</t>
  </si>
  <si>
    <t>finimej</t>
  </si>
  <si>
    <t>ffinmej</t>
  </si>
  <si>
    <t>aremej</t>
  </si>
  <si>
    <t>carlmej</t>
  </si>
  <si>
    <t>carrmej</t>
  </si>
  <si>
    <t>fecseg</t>
  </si>
  <si>
    <t>anaseg</t>
  </si>
  <si>
    <t>ejesep</t>
  </si>
  <si>
    <t>aleseg</t>
  </si>
  <si>
    <t>estseg</t>
  </si>
  <si>
    <t>audseg</t>
  </si>
  <si>
    <t>eviseg</t>
  </si>
  <si>
    <t>actrea</t>
  </si>
  <si>
    <t>ACCIÓN Detalle de Actividades para ejecutar la acción</t>
  </si>
  <si>
    <t>DATETIME</t>
  </si>
  <si>
    <t>CREATE TABLE plamej ( nopla BIGINT(12) NOT NULL AUTO_INCREMENT , fsolpla DATETIME NOT NULL , fuepla VARCHAR(255) NOT NULL , detfue VARCHAR(512) NOT NULL , fobspla DATETIME NOT NULL , cappla VARCHAR(100) NOT NULL , obspla TEXT NOT NULL , PRIMARY KEY (nopla)) ENGINE = InnoDB;</t>
  </si>
  <si>
    <t>plamejora</t>
  </si>
  <si>
    <t>plaseg</t>
  </si>
  <si>
    <t>noplm</t>
  </si>
  <si>
    <t>BIGINT(12)</t>
  </si>
  <si>
    <t>noplsg</t>
  </si>
  <si>
    <t>PK</t>
  </si>
  <si>
    <t>FK</t>
  </si>
  <si>
    <t>CREATE TABLE plaseg ( noplsg BIGINT(12) NOT NULL AUTO_INCREMENT , nopla BIGINT(12) NOT NULL , fecseg DATETIME NOT NULL , anaseg TEXT NOT NULL , ejesep INT(3) NOT NULL , aleseg INT(5) NOT NULL , audseg BIGINT(11) NOT NULL , actrea INT(5) NOT NULL , eviseg TEXT NOT NULL , estseg INT(5) NOT NULL , PRIMARY KEY (noplsg), INDEX (nopla), INDEX (aleseg), INDEX (audseg), INDEX (estseg)) ENGINE = InnoDB;</t>
  </si>
  <si>
    <t>CREATE TABLE plamejora ( noplm BIGINT(12) NOT NULL AUTO_INCREMENT , nopla BIGINT(12) NOT NULL , caumej TEXT NOT NULL , accmej TEXT NOT NULL , unimej INT(5) NOT NULL , tapmej INT(5) NOT NULL , formej TEXT NOT NULL , metmej INT(5) NOT NULL , alcmej INT(3) NOT NULL , finimej DATETIME NOT NULL , ffinmej DATETIME NOT NULL , aremej INT(5) NOT NULL , carlmej INT(5) NOT NULL , carrmej BIGINT(11) NOT NULL , PRIMARY KEY (noplm), INDEX (nopla), INDEX (carrmej), INDEX (carlmej), INDEX (aremej)) ENGINE = InnoDB;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</si>
</sst>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3" x14ac:knownFonts="1">
    <font>
      <sz val="11"/>
      <color theme="1"/>
      <name val="Calibri"/>
      <family val="2"/>
      <scheme val="minor"/>
    </font>
    <font>
      <sz val="11"/>
      <color theme="1"/>
      <name val="Calibri"/>
      <family val="2"/>
      <scheme val="minor"/>
    </font>
    <font>
      <sz val="10"/>
      <name val="Arial"/>
      <family val="2"/>
    </font>
    <font>
      <b/>
      <sz val="9"/>
      <color theme="1"/>
      <name val="Tahoma"/>
      <family val="2"/>
    </font>
    <font>
      <sz val="9"/>
      <color theme="1"/>
      <name val="Tahoma"/>
      <family val="2"/>
    </font>
    <font>
      <sz val="11"/>
      <color theme="1"/>
      <name val="Tahoma"/>
      <family val="2"/>
    </font>
    <font>
      <sz val="10"/>
      <name val="Tahoma"/>
      <family val="2"/>
    </font>
    <font>
      <b/>
      <sz val="9"/>
      <color theme="0"/>
      <name val="Tahoma"/>
      <family val="2"/>
    </font>
    <font>
      <sz val="10"/>
      <color theme="1"/>
      <name val="Tahoma"/>
      <family val="2"/>
    </font>
    <font>
      <b/>
      <sz val="10"/>
      <color theme="1"/>
      <name val="Tahoma"/>
      <family val="2"/>
    </font>
    <font>
      <sz val="10"/>
      <color indexed="8"/>
      <name val="Tahoma"/>
      <family val="2"/>
    </font>
    <font>
      <b/>
      <sz val="14"/>
      <color theme="1"/>
      <name val="Tahoma"/>
      <family val="2"/>
    </font>
    <font>
      <sz val="8"/>
      <name val="Calibri"/>
      <family val="2"/>
      <scheme val="minor"/>
    </font>
    <font>
      <sz val="8"/>
      <color theme="1"/>
      <name val="Tahoma"/>
      <family val="2"/>
    </font>
    <font>
      <sz val="8"/>
      <color indexed="8"/>
      <name val="Tahoma"/>
      <family val="2"/>
    </font>
    <font>
      <b/>
      <sz val="8"/>
      <color theme="1"/>
      <name val="Tahoma"/>
      <family val="2"/>
    </font>
    <font>
      <sz val="8"/>
      <color rgb="FF000000"/>
      <name val="Tahoma"/>
      <family val="2"/>
    </font>
    <font>
      <b/>
      <sz val="8"/>
      <color theme="0"/>
      <name val="Tahoma"/>
      <family val="2"/>
    </font>
    <font>
      <sz val="8"/>
      <name val="Tahoma"/>
      <family val="2"/>
    </font>
    <font>
      <b/>
      <sz val="8"/>
      <name val="Tahoma"/>
      <family val="2"/>
    </font>
    <font>
      <b/>
      <sz val="9"/>
      <name val="Tahoma"/>
      <family val="2"/>
    </font>
    <font>
      <sz val="11"/>
      <name val="Tahoma"/>
      <family val="2"/>
    </font>
    <font>
      <sz val="9"/>
      <name val="Tahoma"/>
      <family val="2"/>
    </font>
  </fonts>
  <fills count="21">
    <fill>
      <patternFill patternType="none"/>
    </fill>
    <fill>
      <patternFill patternType="gray125"/>
    </fill>
    <fill>
      <patternFill patternType="solid">
        <fgColor theme="3"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5" tint="-0.499984740745262"/>
        <bgColor indexed="64"/>
      </patternFill>
    </fill>
    <fill>
      <patternFill patternType="solid">
        <fgColor rgb="FF00206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rgb="FFFF3300"/>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thin">
        <color theme="1" tint="0.499984740745262"/>
      </left>
      <right style="thin">
        <color theme="1" tint="0.499984740745262"/>
      </right>
      <top/>
      <bottom/>
      <diagonal/>
    </border>
    <border>
      <left style="medium">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diagonal/>
    </border>
    <border>
      <left style="thin">
        <color theme="0"/>
      </left>
      <right style="thin">
        <color theme="0"/>
      </right>
      <top/>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cellStyleXfs>
  <cellXfs count="194">
    <xf numFmtId="0" fontId="0" fillId="0" borderId="0" xfId="0"/>
    <xf numFmtId="0" fontId="8" fillId="0" borderId="0" xfId="0" applyFont="1" applyAlignment="1">
      <alignment horizontal="center" vertical="center"/>
    </xf>
    <xf numFmtId="0" fontId="8" fillId="0" borderId="0" xfId="0" applyFont="1"/>
    <xf numFmtId="0" fontId="8" fillId="0" borderId="0" xfId="0" applyFont="1" applyAlignment="1">
      <alignment vertical="center"/>
    </xf>
    <xf numFmtId="9" fontId="8" fillId="0" borderId="0" xfId="1" applyFont="1" applyFill="1" applyAlignment="1">
      <alignment horizontal="center" vertical="center"/>
    </xf>
    <xf numFmtId="9" fontId="8" fillId="0" borderId="0" xfId="1" applyFont="1" applyAlignment="1">
      <alignment horizontal="center" vertical="center"/>
    </xf>
    <xf numFmtId="0" fontId="9" fillId="0" borderId="0" xfId="0" applyFont="1" applyAlignment="1">
      <alignment horizontal="center" vertical="center"/>
    </xf>
    <xf numFmtId="9" fontId="9" fillId="0" borderId="0" xfId="1" applyFont="1" applyAlignment="1">
      <alignment horizontal="center" vertical="center"/>
    </xf>
    <xf numFmtId="0" fontId="10" fillId="0" borderId="0" xfId="2" applyFont="1" applyAlignment="1">
      <alignment vertical="center"/>
    </xf>
    <xf numFmtId="0" fontId="10" fillId="0" borderId="0" xfId="2" applyFont="1"/>
    <xf numFmtId="1" fontId="8" fillId="0" borderId="0" xfId="1" applyNumberFormat="1" applyFont="1" applyAlignment="1">
      <alignment horizontal="center" vertical="center"/>
    </xf>
    <xf numFmtId="0" fontId="10" fillId="0" borderId="0" xfId="2" applyFont="1" applyAlignment="1">
      <alignment vertical="center" wrapText="1"/>
    </xf>
    <xf numFmtId="0" fontId="6" fillId="0" borderId="0" xfId="2" applyFont="1"/>
    <xf numFmtId="9" fontId="9" fillId="0" borderId="0" xfId="1" applyFont="1" applyFill="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164" fontId="8" fillId="0" borderId="0" xfId="1" applyNumberFormat="1" applyFont="1" applyAlignment="1" applyProtection="1">
      <alignment horizontal="center" vertical="center"/>
    </xf>
    <xf numFmtId="0" fontId="13" fillId="0" borderId="0" xfId="0" applyFont="1" applyAlignment="1">
      <alignment horizontal="center" vertical="center"/>
    </xf>
    <xf numFmtId="0" fontId="13" fillId="0" borderId="4" xfId="0" applyFont="1" applyBorder="1" applyAlignment="1">
      <alignment horizontal="center" vertical="center"/>
    </xf>
    <xf numFmtId="15" fontId="13"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164" fontId="13" fillId="0" borderId="3" xfId="1" applyNumberFormat="1" applyFont="1" applyFill="1" applyBorder="1" applyAlignment="1" applyProtection="1">
      <alignment horizontal="center" vertical="center" wrapText="1"/>
    </xf>
    <xf numFmtId="164" fontId="13" fillId="0" borderId="3" xfId="1" applyNumberFormat="1" applyFont="1" applyFill="1" applyBorder="1" applyAlignment="1" applyProtection="1">
      <alignment horizontal="center" vertical="center"/>
    </xf>
    <xf numFmtId="165" fontId="14" fillId="0" borderId="29" xfId="0" applyNumberFormat="1" applyFont="1" applyBorder="1" applyAlignment="1">
      <alignment horizontal="center" vertical="center" wrapText="1"/>
    </xf>
    <xf numFmtId="15" fontId="13" fillId="0" borderId="7" xfId="0" applyNumberFormat="1" applyFont="1" applyBorder="1" applyAlignment="1">
      <alignment horizontal="center" vertical="center" wrapText="1"/>
    </xf>
    <xf numFmtId="0" fontId="13" fillId="0" borderId="3" xfId="0" applyFont="1" applyBorder="1" applyAlignment="1" applyProtection="1">
      <alignment horizontal="center" vertical="center"/>
      <protection locked="0"/>
    </xf>
    <xf numFmtId="0" fontId="13" fillId="0" borderId="20" xfId="0" applyFont="1" applyBorder="1" applyAlignment="1">
      <alignment horizontal="justify" vertical="center" wrapText="1"/>
    </xf>
    <xf numFmtId="0" fontId="13" fillId="0" borderId="30" xfId="0" applyFont="1" applyBorder="1" applyAlignment="1">
      <alignment horizontal="center" vertical="center"/>
    </xf>
    <xf numFmtId="0" fontId="13" fillId="0" borderId="7" xfId="0" applyFont="1" applyBorder="1" applyAlignment="1" applyProtection="1">
      <alignment horizontal="center" vertical="center" wrapText="1"/>
      <protection locked="0"/>
    </xf>
    <xf numFmtId="164" fontId="13" fillId="0" borderId="7" xfId="1" applyNumberFormat="1" applyFont="1" applyFill="1" applyBorder="1" applyAlignment="1" applyProtection="1">
      <alignment horizontal="center" vertical="center" wrapText="1"/>
    </xf>
    <xf numFmtId="0" fontId="13" fillId="8" borderId="3" xfId="0" applyFont="1" applyFill="1" applyBorder="1" applyAlignment="1">
      <alignment horizontal="center" vertical="center"/>
    </xf>
    <xf numFmtId="0" fontId="13" fillId="0" borderId="30" xfId="0" applyFont="1" applyBorder="1" applyAlignment="1">
      <alignment horizontal="center" vertical="center" wrapText="1"/>
    </xf>
    <xf numFmtId="0" fontId="16" fillId="0" borderId="3" xfId="0" applyFont="1" applyBorder="1" applyAlignment="1" applyProtection="1">
      <alignment horizontal="center" vertical="center"/>
      <protection locked="0"/>
    </xf>
    <xf numFmtId="0" fontId="13" fillId="0" borderId="3" xfId="0" applyFont="1" applyBorder="1" applyAlignment="1" applyProtection="1">
      <alignment vertical="center" wrapText="1"/>
      <protection locked="0"/>
    </xf>
    <xf numFmtId="0" fontId="13" fillId="14" borderId="5" xfId="0" applyFont="1" applyFill="1" applyBorder="1" applyAlignment="1">
      <alignment horizontal="center" vertical="center" wrapText="1"/>
    </xf>
    <xf numFmtId="0" fontId="13" fillId="14" borderId="6" xfId="0" applyFont="1" applyFill="1" applyBorder="1" applyAlignment="1">
      <alignment horizontal="center" vertical="center" wrapText="1"/>
    </xf>
    <xf numFmtId="0" fontId="13" fillId="14" borderId="42" xfId="0" applyFont="1" applyFill="1" applyBorder="1" applyAlignment="1">
      <alignment horizontal="center" vertical="center" wrapText="1"/>
    </xf>
    <xf numFmtId="0" fontId="13" fillId="10" borderId="33" xfId="0" applyFont="1" applyFill="1" applyBorder="1" applyAlignment="1">
      <alignment horizontal="center" vertical="center" wrapText="1"/>
    </xf>
    <xf numFmtId="0" fontId="13" fillId="10" borderId="34"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1" xfId="0" applyFont="1" applyFill="1" applyBorder="1" applyAlignment="1">
      <alignment horizontal="center" vertical="center" wrapText="1"/>
    </xf>
    <xf numFmtId="0" fontId="13" fillId="8" borderId="35" xfId="0" applyFont="1" applyFill="1" applyBorder="1" applyAlignment="1">
      <alignment horizontal="center" vertical="center" wrapText="1"/>
    </xf>
    <xf numFmtId="0" fontId="13" fillId="17" borderId="33" xfId="0" applyFont="1" applyFill="1" applyBorder="1" applyAlignment="1">
      <alignment horizontal="center" vertical="center" wrapText="1"/>
    </xf>
    <xf numFmtId="0" fontId="13" fillId="17" borderId="34" xfId="0" applyFont="1" applyFill="1" applyBorder="1" applyAlignment="1">
      <alignment horizontal="center" vertical="center" wrapText="1"/>
    </xf>
    <xf numFmtId="0" fontId="13" fillId="17" borderId="40" xfId="0" applyFont="1" applyFill="1" applyBorder="1" applyAlignment="1">
      <alignment horizontal="center" vertical="center" wrapText="1"/>
    </xf>
    <xf numFmtId="0" fontId="13" fillId="18" borderId="33" xfId="0" applyFont="1" applyFill="1" applyBorder="1" applyAlignment="1">
      <alignment horizontal="center" vertical="center" wrapText="1"/>
    </xf>
    <xf numFmtId="0" fontId="13" fillId="18" borderId="34" xfId="0" applyFont="1" applyFill="1" applyBorder="1" applyAlignment="1">
      <alignment horizontal="center" vertical="center" wrapText="1"/>
    </xf>
    <xf numFmtId="0" fontId="13" fillId="18" borderId="35" xfId="0" applyFont="1" applyFill="1" applyBorder="1" applyAlignment="1">
      <alignment horizontal="center" vertical="center" wrapText="1"/>
    </xf>
    <xf numFmtId="0" fontId="13" fillId="0" borderId="3" xfId="0" applyFont="1" applyBorder="1" applyAlignment="1">
      <alignment horizontal="center" vertical="center"/>
    </xf>
    <xf numFmtId="9" fontId="8" fillId="0" borderId="0" xfId="1" applyFont="1" applyAlignment="1" applyProtection="1">
      <alignment horizontal="center" vertical="center"/>
    </xf>
    <xf numFmtId="0" fontId="13" fillId="0" borderId="23" xfId="0" applyFont="1" applyBorder="1" applyAlignment="1">
      <alignment horizontal="center" vertical="center" wrapText="1"/>
    </xf>
    <xf numFmtId="9" fontId="13" fillId="0" borderId="23" xfId="1" applyFont="1" applyBorder="1" applyAlignment="1" applyProtection="1">
      <alignment horizontal="center" vertical="center" wrapText="1"/>
    </xf>
    <xf numFmtId="0" fontId="18" fillId="0" borderId="23" xfId="0" applyFont="1" applyBorder="1" applyAlignment="1" applyProtection="1">
      <alignment horizontal="justify" vertical="center" wrapText="1"/>
      <protection hidden="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165" fontId="14" fillId="0" borderId="3" xfId="0" applyNumberFormat="1" applyFont="1" applyBorder="1" applyAlignment="1">
      <alignment horizontal="center" vertical="center" wrapText="1"/>
    </xf>
    <xf numFmtId="0" fontId="15" fillId="19" borderId="3" xfId="0" applyFont="1" applyFill="1" applyBorder="1" applyAlignment="1">
      <alignment horizontal="center" vertical="center"/>
    </xf>
    <xf numFmtId="0" fontId="17" fillId="11" borderId="3" xfId="0" applyFont="1" applyFill="1" applyBorder="1" applyAlignment="1">
      <alignment horizontal="center" vertical="center"/>
    </xf>
    <xf numFmtId="0" fontId="15" fillId="3" borderId="9" xfId="0"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0" xfId="0" applyFont="1" applyAlignment="1">
      <alignment horizontal="center" vertical="center" wrapText="1"/>
    </xf>
    <xf numFmtId="0" fontId="20" fillId="0" borderId="27"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32" xfId="0" applyFont="1" applyBorder="1" applyAlignment="1">
      <alignment horizontal="center" vertical="center"/>
    </xf>
    <xf numFmtId="0" fontId="21" fillId="0" borderId="0" xfId="0" applyFont="1" applyAlignment="1">
      <alignment horizontal="center" vertical="center"/>
    </xf>
    <xf numFmtId="0" fontId="20" fillId="0" borderId="17" xfId="0" applyFont="1" applyBorder="1" applyAlignment="1">
      <alignment vertical="center" wrapText="1"/>
    </xf>
    <xf numFmtId="0" fontId="20" fillId="0" borderId="1" xfId="0" applyFont="1" applyBorder="1" applyAlignment="1">
      <alignment vertical="center" wrapText="1"/>
    </xf>
    <xf numFmtId="0" fontId="20" fillId="0" borderId="26" xfId="0" applyFont="1" applyBorder="1" applyAlignment="1">
      <alignment vertical="center" wrapText="1"/>
    </xf>
    <xf numFmtId="0" fontId="20" fillId="0" borderId="18" xfId="0" applyFont="1" applyBorder="1" applyAlignment="1">
      <alignment vertical="center" wrapText="1"/>
    </xf>
    <xf numFmtId="0" fontId="20" fillId="0" borderId="0" xfId="0" applyFont="1" applyAlignment="1">
      <alignment vertical="center" wrapText="1"/>
    </xf>
    <xf numFmtId="0" fontId="20" fillId="0" borderId="27" xfId="0" applyFont="1" applyBorder="1" applyAlignment="1">
      <alignment vertical="center" wrapText="1"/>
    </xf>
    <xf numFmtId="0" fontId="20" fillId="0" borderId="17" xfId="0" applyFont="1" applyBorder="1" applyAlignment="1">
      <alignment vertical="center"/>
    </xf>
    <xf numFmtId="0" fontId="20" fillId="0" borderId="1" xfId="0" applyFont="1" applyBorder="1" applyAlignment="1">
      <alignment vertical="center"/>
    </xf>
    <xf numFmtId="0" fontId="20" fillId="0" borderId="26" xfId="0" applyFont="1" applyBorder="1" applyAlignment="1">
      <alignment vertical="center"/>
    </xf>
    <xf numFmtId="0" fontId="22" fillId="0" borderId="18" xfId="0" applyFont="1" applyBorder="1" applyAlignment="1">
      <alignment horizontal="center" vertical="center" wrapText="1"/>
    </xf>
    <xf numFmtId="0" fontId="22" fillId="0" borderId="0" xfId="0" applyFont="1" applyAlignment="1">
      <alignment horizontal="center" vertical="center" wrapText="1"/>
    </xf>
    <xf numFmtId="0" fontId="22" fillId="0" borderId="27" xfId="0" applyFont="1" applyBorder="1" applyAlignment="1">
      <alignment horizontal="center" vertical="center" wrapText="1"/>
    </xf>
    <xf numFmtId="0" fontId="22" fillId="0" borderId="32" xfId="0" applyFont="1" applyBorder="1" applyAlignment="1">
      <alignment horizontal="center" vertical="center"/>
    </xf>
    <xf numFmtId="0" fontId="13" fillId="2" borderId="12" xfId="0" applyFont="1" applyFill="1" applyBorder="1" applyAlignment="1">
      <alignment horizontal="left" vertical="top" wrapText="1"/>
    </xf>
    <xf numFmtId="0" fontId="13" fillId="2" borderId="13" xfId="0" applyFont="1" applyFill="1" applyBorder="1" applyAlignment="1">
      <alignment horizontal="left" vertical="top" wrapText="1"/>
    </xf>
    <xf numFmtId="0" fontId="13" fillId="2" borderId="14"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13"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3" borderId="38" xfId="0" applyFont="1" applyFill="1" applyBorder="1" applyAlignment="1">
      <alignment horizontal="left" vertical="top" wrapText="1"/>
    </xf>
    <xf numFmtId="0" fontId="13" fillId="13" borderId="4" xfId="0" applyFont="1" applyFill="1" applyBorder="1" applyAlignment="1">
      <alignment horizontal="left" vertical="top" wrapText="1"/>
    </xf>
    <xf numFmtId="0" fontId="13" fillId="13" borderId="3" xfId="0" applyFont="1" applyFill="1" applyBorder="1" applyAlignment="1">
      <alignment horizontal="left" vertical="top" wrapText="1"/>
    </xf>
    <xf numFmtId="0" fontId="13" fillId="13" borderId="22" xfId="0" applyFont="1" applyFill="1" applyBorder="1" applyAlignment="1">
      <alignment horizontal="left" vertical="top" wrapText="1"/>
    </xf>
    <xf numFmtId="0" fontId="13" fillId="4" borderId="12" xfId="0" applyFont="1" applyFill="1" applyBorder="1" applyAlignment="1">
      <alignment horizontal="left" vertical="top" wrapText="1"/>
    </xf>
    <xf numFmtId="0" fontId="13" fillId="4" borderId="13" xfId="0" applyFont="1" applyFill="1" applyBorder="1" applyAlignment="1">
      <alignment horizontal="left" vertical="top" wrapText="1"/>
    </xf>
    <xf numFmtId="0" fontId="13" fillId="4" borderId="14" xfId="0" applyFont="1" applyFill="1" applyBorder="1" applyAlignment="1">
      <alignment horizontal="left" vertical="top" wrapText="1"/>
    </xf>
    <xf numFmtId="0" fontId="13" fillId="3" borderId="9" xfId="0" applyFont="1" applyFill="1" applyBorder="1" applyAlignment="1">
      <alignment horizontal="left" vertical="top" wrapText="1"/>
    </xf>
    <xf numFmtId="0" fontId="20" fillId="20" borderId="17" xfId="0" applyFont="1" applyFill="1" applyBorder="1" applyAlignment="1">
      <alignment vertical="center" wrapText="1"/>
    </xf>
    <xf numFmtId="0" fontId="20" fillId="20" borderId="1" xfId="0" applyFont="1" applyFill="1" applyBorder="1" applyAlignment="1">
      <alignment vertical="center" wrapText="1"/>
    </xf>
    <xf numFmtId="0" fontId="22" fillId="20" borderId="18" xfId="0" applyFont="1" applyFill="1" applyBorder="1" applyAlignment="1">
      <alignment horizontal="center" vertical="center" wrapText="1"/>
    </xf>
    <xf numFmtId="0" fontId="13" fillId="20" borderId="12" xfId="0" applyFont="1" applyFill="1" applyBorder="1" applyAlignment="1">
      <alignment horizontal="left" vertical="top" wrapText="1"/>
    </xf>
    <xf numFmtId="0" fontId="22" fillId="20" borderId="0" xfId="0" applyFont="1" applyFill="1" applyAlignment="1">
      <alignment horizontal="center" vertical="center" wrapText="1"/>
    </xf>
    <xf numFmtId="0" fontId="13" fillId="20" borderId="13" xfId="0" applyFont="1" applyFill="1" applyBorder="1" applyAlignment="1">
      <alignment horizontal="left" vertical="top" wrapText="1"/>
    </xf>
    <xf numFmtId="0" fontId="22" fillId="20" borderId="27" xfId="0" applyFont="1" applyFill="1" applyBorder="1" applyAlignment="1">
      <alignment horizontal="center" vertical="center" wrapText="1"/>
    </xf>
    <xf numFmtId="0" fontId="22" fillId="20" borderId="32" xfId="0" applyFont="1" applyFill="1" applyBorder="1" applyAlignment="1">
      <alignment horizontal="center" vertical="center" wrapText="1"/>
    </xf>
    <xf numFmtId="0" fontId="13" fillId="20" borderId="32" xfId="0" applyFont="1" applyFill="1" applyBorder="1" applyAlignment="1">
      <alignment horizontal="left" vertical="top" wrapText="1"/>
    </xf>
    <xf numFmtId="0" fontId="13" fillId="20" borderId="3" xfId="0" applyFont="1" applyFill="1" applyBorder="1" applyAlignment="1">
      <alignment horizontal="left" vertical="top" wrapText="1"/>
    </xf>
    <xf numFmtId="0" fontId="0" fillId="20" borderId="0" xfId="0" applyFill="1"/>
    <xf numFmtId="0" fontId="13" fillId="20" borderId="0" xfId="0" applyFont="1" applyFill="1" applyAlignment="1">
      <alignment horizontal="left" vertical="top" wrapText="1"/>
    </xf>
    <xf numFmtId="0" fontId="13" fillId="0" borderId="3" xfId="0" applyFont="1" applyBorder="1" applyAlignment="1">
      <alignment horizontal="left" vertical="top" wrapText="1"/>
    </xf>
    <xf numFmtId="0" fontId="22" fillId="0" borderId="3" xfId="0" applyFont="1" applyBorder="1" applyAlignment="1">
      <alignment horizontal="center" vertical="center" wrapText="1"/>
    </xf>
    <xf numFmtId="0" fontId="22" fillId="0" borderId="3" xfId="0" applyFont="1" applyBorder="1" applyAlignment="1">
      <alignment vertical="center" wrapText="1"/>
    </xf>
    <xf numFmtId="0" fontId="22" fillId="0" borderId="3" xfId="0" applyFont="1" applyBorder="1" applyAlignment="1">
      <alignment horizontal="left" vertical="center" wrapText="1"/>
    </xf>
    <xf numFmtId="0" fontId="22" fillId="0" borderId="3" xfId="0" applyFont="1" applyBorder="1" applyAlignment="1">
      <alignment horizontal="left" vertical="top" wrapText="1"/>
    </xf>
    <xf numFmtId="0" fontId="0" fillId="0" borderId="3" xfId="0" applyBorder="1" applyAlignment="1">
      <alignment horizontal="left" vertical="top"/>
    </xf>
    <xf numFmtId="0" fontId="15" fillId="13" borderId="3"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3" borderId="13" xfId="0" applyFont="1" applyFill="1" applyBorder="1" applyAlignment="1">
      <alignment horizontal="center" vertical="center"/>
    </xf>
    <xf numFmtId="0" fontId="15" fillId="3" borderId="12"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8" fillId="0" borderId="17" xfId="0" applyFont="1" applyBorder="1" applyAlignment="1">
      <alignment horizontal="center" vertical="center"/>
    </xf>
    <xf numFmtId="0" fontId="8" fillId="0" borderId="1" xfId="0" applyFont="1" applyBorder="1" applyAlignment="1">
      <alignment horizontal="center" vertical="center"/>
    </xf>
    <xf numFmtId="0" fontId="8" fillId="0" borderId="26"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9" xfId="0" applyFont="1" applyBorder="1" applyAlignment="1">
      <alignment horizontal="center" vertical="center"/>
    </xf>
    <xf numFmtId="0" fontId="8" fillId="0" borderId="2" xfId="0" applyFont="1" applyBorder="1" applyAlignment="1">
      <alignment horizontal="center" vertical="center"/>
    </xf>
    <xf numFmtId="0" fontId="8" fillId="0" borderId="28" xfId="0" applyFont="1" applyBorder="1" applyAlignment="1">
      <alignment horizontal="center" vertical="center"/>
    </xf>
    <xf numFmtId="0" fontId="7" fillId="12" borderId="31" xfId="0" applyFont="1" applyFill="1" applyBorder="1" applyAlignment="1">
      <alignment horizontal="center" vertical="center" wrapText="1"/>
    </xf>
    <xf numFmtId="0" fontId="7" fillId="12" borderId="24" xfId="0" applyFont="1" applyFill="1" applyBorder="1" applyAlignment="1">
      <alignment horizontal="center" vertical="center" wrapText="1"/>
    </xf>
    <xf numFmtId="0" fontId="7" fillId="12" borderId="25"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0" xfId="0" applyFont="1" applyAlignment="1">
      <alignment horizontal="center" vertical="center" wrapText="1"/>
    </xf>
    <xf numFmtId="0" fontId="11" fillId="0" borderId="27"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8" xfId="0" applyFont="1" applyBorder="1" applyAlignment="1">
      <alignment horizontal="center" vertical="center" wrapText="1"/>
    </xf>
    <xf numFmtId="0" fontId="15" fillId="16" borderId="13"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6" borderId="16"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15" fillId="13" borderId="22"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7" fillId="7" borderId="43" xfId="0" applyFont="1" applyFill="1" applyBorder="1" applyAlignment="1">
      <alignment horizontal="center" vertical="center"/>
    </xf>
    <xf numFmtId="0" fontId="7" fillId="7" borderId="37" xfId="0" applyFont="1" applyFill="1" applyBorder="1" applyAlignment="1">
      <alignment horizontal="center" vertical="center"/>
    </xf>
    <xf numFmtId="0" fontId="7" fillId="7" borderId="44" xfId="0" applyFont="1" applyFill="1" applyBorder="1" applyAlignment="1">
      <alignment horizontal="center" vertical="center"/>
    </xf>
    <xf numFmtId="0" fontId="15" fillId="15" borderId="24" xfId="0" applyFont="1" applyFill="1" applyBorder="1" applyAlignment="1">
      <alignment horizontal="center" vertical="center" wrapText="1"/>
    </xf>
    <xf numFmtId="0" fontId="15" fillId="15" borderId="32" xfId="0" applyFont="1" applyFill="1" applyBorder="1" applyAlignment="1">
      <alignment horizontal="center" vertical="center" wrapText="1"/>
    </xf>
    <xf numFmtId="0" fontId="15" fillId="15" borderId="36"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7" fillId="9" borderId="43" xfId="0" applyFont="1" applyFill="1" applyBorder="1" applyAlignment="1">
      <alignment horizontal="center" vertical="center" wrapText="1"/>
    </xf>
    <xf numFmtId="0" fontId="7" fillId="9" borderId="37" xfId="0" applyFont="1" applyFill="1" applyBorder="1" applyAlignment="1">
      <alignment horizontal="center" vertical="center" wrapText="1"/>
    </xf>
    <xf numFmtId="0" fontId="15" fillId="16" borderId="12"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3" fillId="0" borderId="0" xfId="0" applyFont="1" applyAlignment="1">
      <alignment horizontal="left" vertical="center"/>
    </xf>
    <xf numFmtId="0" fontId="3" fillId="0" borderId="27" xfId="0" applyFont="1" applyBorder="1" applyAlignment="1">
      <alignment horizontal="left" vertical="center"/>
    </xf>
    <xf numFmtId="0" fontId="3" fillId="0" borderId="17" xfId="0" applyFont="1" applyBorder="1" applyAlignment="1">
      <alignment horizontal="left" vertical="center"/>
    </xf>
    <xf numFmtId="0" fontId="3" fillId="0" borderId="1" xfId="0" applyFont="1" applyBorder="1" applyAlignment="1">
      <alignment horizontal="left" vertical="center"/>
    </xf>
    <xf numFmtId="0" fontId="3" fillId="0" borderId="26"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 xfId="0" applyFont="1" applyBorder="1" applyAlignment="1">
      <alignment horizontal="left" vertical="center"/>
    </xf>
    <xf numFmtId="0" fontId="3" fillId="0" borderId="28" xfId="0" applyFont="1" applyBorder="1" applyAlignment="1">
      <alignment horizontal="left" vertical="center"/>
    </xf>
    <xf numFmtId="0" fontId="20" fillId="0" borderId="17"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0" xfId="0" applyFont="1" applyAlignment="1">
      <alignment horizontal="center" vertical="center" wrapText="1"/>
    </xf>
    <xf numFmtId="0" fontId="20" fillId="0" borderId="27" xfId="0" applyFont="1" applyBorder="1" applyAlignment="1">
      <alignment horizontal="center" vertical="center" wrapText="1"/>
    </xf>
    <xf numFmtId="0" fontId="20" fillId="0" borderId="17" xfId="0" applyFont="1" applyBorder="1" applyAlignment="1">
      <alignment horizontal="center" vertical="center"/>
    </xf>
    <xf numFmtId="0" fontId="20" fillId="0" borderId="1" xfId="0" applyFont="1" applyBorder="1" applyAlignment="1">
      <alignment horizontal="center" vertical="center"/>
    </xf>
    <xf numFmtId="0" fontId="20" fillId="0" borderId="26" xfId="0" applyFont="1" applyBorder="1" applyAlignment="1">
      <alignment horizontal="center" vertical="center"/>
    </xf>
    <xf numFmtId="0" fontId="0" fillId="0" borderId="0" xfId="0" applyAlignment="1">
      <alignment horizontal="left" vertical="top" wrapText="1"/>
    </xf>
  </cellXfs>
  <cellStyles count="7">
    <cellStyle name="Normal" xfId="0" builtinId="0"/>
    <cellStyle name="Normal 2" xfId="2" xr:uid="{00000000-0005-0000-0000-000002000000}"/>
    <cellStyle name="Normal 2 2" xfId="3" xr:uid="{00000000-0005-0000-0000-000003000000}"/>
    <cellStyle name="Normal 3" xfId="5" xr:uid="{00000000-0005-0000-0000-000004000000}"/>
    <cellStyle name="Normal 5" xfId="4" xr:uid="{00000000-0005-0000-0000-000005000000}"/>
    <cellStyle name="Porcentaje" xfId="1" builtinId="5"/>
    <cellStyle name="Porcentual 10" xfId="6" xr:uid="{00000000-0005-0000-0000-000007000000}"/>
  </cellStyles>
  <dxfs count="9">
    <dxf>
      <font>
        <b/>
        <i val="0"/>
        <color theme="0"/>
      </font>
      <fill>
        <patternFill>
          <bgColor rgb="FFC00000"/>
        </patternFill>
      </fill>
    </dxf>
    <dxf>
      <font>
        <b/>
        <i val="0"/>
        <color theme="0"/>
      </font>
      <fill>
        <patternFill>
          <bgColor theme="6" tint="-0.499984740745262"/>
        </patternFill>
      </fill>
    </dxf>
    <dxf>
      <font>
        <b/>
        <i val="0"/>
        <color theme="0"/>
      </font>
      <fill>
        <patternFill>
          <bgColor theme="6" tint="-0.499984740745262"/>
        </patternFill>
      </fill>
    </dxf>
    <dxf>
      <font>
        <b/>
        <i val="0"/>
        <color theme="0"/>
      </font>
      <fill>
        <patternFill>
          <bgColor rgb="FFC00000"/>
        </patternFill>
      </fill>
    </dxf>
    <dxf>
      <font>
        <b/>
        <i val="0"/>
        <color theme="0"/>
      </font>
      <fill>
        <patternFill>
          <bgColor rgb="FFFF3300"/>
        </patternFill>
      </fill>
    </dxf>
    <dxf>
      <font>
        <b/>
        <i val="0"/>
      </font>
      <fill>
        <patternFill>
          <bgColor rgb="FFFFC000"/>
        </patternFill>
      </fill>
    </dxf>
    <dxf>
      <font>
        <b/>
        <i val="0"/>
        <color theme="0"/>
      </font>
      <fill>
        <patternFill>
          <bgColor theme="6" tint="-0.24994659260841701"/>
        </patternFill>
      </fill>
    </dxf>
    <dxf>
      <font>
        <b/>
        <i val="0"/>
        <color theme="0"/>
      </font>
      <fill>
        <patternFill>
          <bgColor theme="6" tint="-0.499984740745262"/>
        </patternFill>
      </fill>
    </dxf>
    <dxf>
      <font>
        <b/>
        <i val="0"/>
        <color theme="0"/>
      </font>
      <fill>
        <patternFill>
          <bgColor rgb="FFC00000"/>
        </patternFill>
      </fill>
    </dxf>
  </dxfs>
  <tableStyles count="0" defaultTableStyle="TableStyleMedium9" defaultPivotStyle="PivotStyleLight16"/>
  <colors>
    <mruColors>
      <color rgb="FFFF3300"/>
      <color rgb="FFCCC3DB"/>
      <color rgb="FF003300"/>
      <color rgb="FF00A29E"/>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598170</xdr:colOff>
      <xdr:row>0</xdr:row>
      <xdr:rowOff>144780</xdr:rowOff>
    </xdr:from>
    <xdr:to>
      <xdr:col>2</xdr:col>
      <xdr:colOff>243839</xdr:colOff>
      <xdr:row>3</xdr:row>
      <xdr:rowOff>121920</xdr:rowOff>
    </xdr:to>
    <xdr:pic>
      <xdr:nvPicPr>
        <xdr:cNvPr id="4" name="Imagen 3" descr="C:\Users\john.garcia\Desktop\LOGO CAPITAL LETRA NEGRA.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170" y="144780"/>
          <a:ext cx="1261109" cy="777240"/>
        </a:xfrm>
        <a:prstGeom prst="rect">
          <a:avLst/>
        </a:prstGeom>
        <a:noFill/>
        <a:ln>
          <a:noFill/>
        </a:ln>
      </xdr:spPr>
    </xdr:pic>
    <xdr:clientData/>
  </xdr:twoCellAnchor>
  <xdr:twoCellAnchor editAs="oneCell">
    <xdr:from>
      <xdr:col>37</xdr:col>
      <xdr:colOff>160020</xdr:colOff>
      <xdr:row>0</xdr:row>
      <xdr:rowOff>121921</xdr:rowOff>
    </xdr:from>
    <xdr:to>
      <xdr:col>37</xdr:col>
      <xdr:colOff>1032933</xdr:colOff>
      <xdr:row>3</xdr:row>
      <xdr:rowOff>75865</xdr:rowOff>
    </xdr:to>
    <xdr:pic>
      <xdr:nvPicPr>
        <xdr:cNvPr id="5" name="4 Imagen" descr="C:\Users\john.garcia\Desktop\2020-01-08.pn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448960" y="121921"/>
          <a:ext cx="872913" cy="7540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canalcapital.gov.co/Users/cgarzon/Documents/UAECOBB1/Auditor&#237;as%202013/Plan%20de%20mejoramiento/Plan%20mejoramiento-011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M"/>
      <sheetName val="formulas"/>
      <sheetName val="cerradas"/>
    </sheetNames>
    <sheetDataSet>
      <sheetData sheetId="0">
        <row r="3">
          <cell r="B3" t="str">
            <v>Acto inseguro</v>
          </cell>
        </row>
        <row r="4">
          <cell r="B4" t="str">
            <v>Análisis de indicadores</v>
          </cell>
        </row>
        <row r="5">
          <cell r="B5" t="str">
            <v>Auditoria Externa</v>
          </cell>
        </row>
        <row r="6">
          <cell r="B6" t="str">
            <v>Auditoría interna</v>
          </cell>
        </row>
        <row r="7">
          <cell r="B7" t="str">
            <v>Encuestas de satisfacción del cliente</v>
          </cell>
        </row>
        <row r="8">
          <cell r="B8" t="str">
            <v>Incidente de trabajo</v>
          </cell>
        </row>
        <row r="9">
          <cell r="B9" t="str">
            <v>Informe de Inspecciones planeadas</v>
          </cell>
        </row>
        <row r="10">
          <cell r="B10" t="str">
            <v>Informe del producto y/o servicio no conforme</v>
          </cell>
        </row>
        <row r="11">
          <cell r="B11" t="str">
            <v>Mapa de Riesgos</v>
          </cell>
        </row>
        <row r="12">
          <cell r="B12" t="str">
            <v>No conformidades reportadas por los responsables de la prestación del servicio</v>
          </cell>
        </row>
        <row r="13">
          <cell r="B13" t="str">
            <v>Prestación de servicios o procesos</v>
          </cell>
        </row>
        <row r="14">
          <cell r="B14" t="str">
            <v>Quejas, reclamos o sugerencias</v>
          </cell>
        </row>
        <row r="15">
          <cell r="B15" t="str">
            <v>Resultados de auto evaluaciones</v>
          </cell>
        </row>
        <row r="16">
          <cell r="B16" t="str">
            <v>Revisiones de la dirección</v>
          </cell>
        </row>
        <row r="17">
          <cell r="B17" t="str">
            <v>Casos de estudio</v>
          </cell>
        </row>
        <row r="18">
          <cell r="B18" t="str">
            <v>Evaluación de servicios</v>
          </cell>
        </row>
        <row r="19">
          <cell r="B19" t="str">
            <v>Plan de Acción</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
  <sheetViews>
    <sheetView tabSelected="1" topLeftCell="Z7" zoomScale="85" zoomScaleNormal="85" workbookViewId="0">
      <selection activeCell="AF11" sqref="AF11"/>
    </sheetView>
  </sheetViews>
  <sheetFormatPr baseColWidth="10" defaultColWidth="11.42578125" defaultRowHeight="14.25" x14ac:dyDescent="0.25"/>
  <cols>
    <col min="1" max="1" width="10.85546875" style="1" customWidth="1"/>
    <col min="2" max="3" width="12.7109375" style="1" customWidth="1"/>
    <col min="4" max="4" width="22.28515625" style="1" customWidth="1"/>
    <col min="5" max="5" width="13.42578125" style="1" customWidth="1"/>
    <col min="6" max="6" width="14.85546875" style="15" customWidth="1"/>
    <col min="7" max="7" width="37.5703125" style="1" customWidth="1"/>
    <col min="8" max="8" width="31.7109375" style="1" customWidth="1"/>
    <col min="9" max="9" width="35.7109375" style="1" customWidth="1"/>
    <col min="10" max="11" width="13.7109375" style="1" customWidth="1"/>
    <col min="12" max="12" width="19.42578125" style="1" customWidth="1"/>
    <col min="13" max="13" width="17.85546875" style="14" customWidth="1"/>
    <col min="14" max="14" width="15" style="1" customWidth="1"/>
    <col min="15" max="15" width="13" style="1" customWidth="1"/>
    <col min="16" max="16" width="12.28515625" style="1" customWidth="1"/>
    <col min="17" max="19" width="18.7109375" style="1" customWidth="1"/>
    <col min="20" max="20" width="15.7109375" style="1" customWidth="1"/>
    <col min="21" max="21" width="75.7109375" style="1" customWidth="1"/>
    <col min="22" max="22" width="15.7109375" style="16" customWidth="1"/>
    <col min="23" max="25" width="15.7109375" style="1" customWidth="1"/>
    <col min="26" max="26" width="17.7109375" style="1" customWidth="1"/>
    <col min="27" max="27" width="40.7109375" style="1" customWidth="1"/>
    <col min="28" max="28" width="17.7109375" style="1" customWidth="1"/>
    <col min="29" max="29" width="17.7109375" style="49" customWidth="1"/>
    <col min="30" max="31" width="11.42578125" style="1" hidden="1" customWidth="1"/>
    <col min="32" max="32" width="17.7109375" style="1" customWidth="1"/>
    <col min="33" max="33" width="80.7109375" style="1" customWidth="1"/>
    <col min="34" max="35" width="17.7109375" style="1" customWidth="1"/>
    <col min="36" max="36" width="22.85546875" style="1" customWidth="1"/>
    <col min="37" max="38" width="17.7109375" style="1" customWidth="1"/>
    <col min="39" max="16384" width="11.42578125" style="1"/>
  </cols>
  <sheetData>
    <row r="1" spans="1:38" ht="21" customHeight="1" thickBot="1" x14ac:dyDescent="0.3">
      <c r="A1" s="123"/>
      <c r="B1" s="124"/>
      <c r="C1" s="125"/>
      <c r="D1" s="137" t="s">
        <v>159</v>
      </c>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9"/>
      <c r="AI1" s="175" t="s">
        <v>64</v>
      </c>
      <c r="AJ1" s="175"/>
      <c r="AK1" s="176"/>
      <c r="AL1" s="172"/>
    </row>
    <row r="2" spans="1:38" ht="21" customHeight="1" x14ac:dyDescent="0.25">
      <c r="A2" s="126"/>
      <c r="B2" s="127"/>
      <c r="C2" s="128"/>
      <c r="D2" s="140"/>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2"/>
      <c r="AI2" s="177" t="s">
        <v>157</v>
      </c>
      <c r="AJ2" s="178"/>
      <c r="AK2" s="179"/>
      <c r="AL2" s="173"/>
    </row>
    <row r="3" spans="1:38" ht="21" customHeight="1" x14ac:dyDescent="0.25">
      <c r="A3" s="126"/>
      <c r="B3" s="127"/>
      <c r="C3" s="128"/>
      <c r="D3" s="140"/>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2"/>
      <c r="AI3" s="180" t="s">
        <v>158</v>
      </c>
      <c r="AJ3" s="175"/>
      <c r="AK3" s="176"/>
      <c r="AL3" s="173"/>
    </row>
    <row r="4" spans="1:38" ht="21" customHeight="1" thickBot="1" x14ac:dyDescent="0.3">
      <c r="A4" s="129"/>
      <c r="B4" s="130"/>
      <c r="C4" s="131"/>
      <c r="D4" s="143"/>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5"/>
      <c r="AI4" s="181" t="s">
        <v>46</v>
      </c>
      <c r="AJ4" s="182"/>
      <c r="AK4" s="183"/>
      <c r="AL4" s="174"/>
    </row>
    <row r="5" spans="1:38" ht="6" customHeight="1" thickBot="1" x14ac:dyDescent="0.3"/>
    <row r="6" spans="1:38" s="14" customFormat="1" ht="22.5" customHeight="1" thickBot="1" x14ac:dyDescent="0.3">
      <c r="A6" s="150" t="s">
        <v>125</v>
      </c>
      <c r="B6" s="151"/>
      <c r="C6" s="151"/>
      <c r="D6" s="151"/>
      <c r="E6" s="151"/>
      <c r="F6" s="151"/>
      <c r="G6" s="152"/>
      <c r="H6" s="135" t="s">
        <v>7</v>
      </c>
      <c r="I6" s="136"/>
      <c r="J6" s="136"/>
      <c r="K6" s="136"/>
      <c r="L6" s="136"/>
      <c r="M6" s="136"/>
      <c r="N6" s="136"/>
      <c r="O6" s="136"/>
      <c r="P6" s="136"/>
      <c r="Q6" s="136"/>
      <c r="R6" s="136"/>
      <c r="S6" s="136"/>
      <c r="T6" s="132" t="s">
        <v>190</v>
      </c>
      <c r="U6" s="133"/>
      <c r="V6" s="133"/>
      <c r="W6" s="133"/>
      <c r="X6" s="133"/>
      <c r="Y6" s="134"/>
      <c r="Z6" s="168" t="s">
        <v>192</v>
      </c>
      <c r="AA6" s="169"/>
      <c r="AB6" s="169"/>
      <c r="AC6" s="169"/>
      <c r="AD6" s="169"/>
      <c r="AE6" s="169"/>
      <c r="AF6" s="169"/>
      <c r="AG6" s="169"/>
      <c r="AH6" s="169"/>
      <c r="AI6" s="156" t="s">
        <v>186</v>
      </c>
      <c r="AJ6" s="157"/>
      <c r="AK6" s="157"/>
      <c r="AL6" s="158"/>
    </row>
    <row r="7" spans="1:38" s="65" customFormat="1" ht="22.5" customHeight="1" thickBot="1" x14ac:dyDescent="0.3">
      <c r="A7" s="184" t="s">
        <v>210</v>
      </c>
      <c r="B7" s="185"/>
      <c r="C7" s="185"/>
      <c r="D7" s="185"/>
      <c r="E7" s="185"/>
      <c r="F7" s="185"/>
      <c r="G7" s="186"/>
      <c r="H7" s="184" t="s">
        <v>218</v>
      </c>
      <c r="I7" s="185"/>
      <c r="J7" s="185"/>
      <c r="K7" s="185"/>
      <c r="L7" s="185"/>
      <c r="M7" s="185"/>
      <c r="N7" s="185"/>
      <c r="O7" s="185"/>
      <c r="P7" s="185"/>
      <c r="Q7" s="185"/>
      <c r="R7" s="185"/>
      <c r="S7" s="186"/>
      <c r="T7" s="187" t="s">
        <v>217</v>
      </c>
      <c r="U7" s="188"/>
      <c r="V7" s="188"/>
      <c r="W7" s="188"/>
      <c r="X7" s="188"/>
      <c r="Y7" s="189"/>
      <c r="Z7" s="184" t="s">
        <v>217</v>
      </c>
      <c r="AA7" s="185"/>
      <c r="AB7" s="185"/>
      <c r="AC7" s="185"/>
      <c r="AD7" s="185"/>
      <c r="AE7" s="185"/>
      <c r="AF7" s="185"/>
      <c r="AG7" s="185"/>
      <c r="AH7" s="186"/>
      <c r="AI7" s="190" t="s">
        <v>219</v>
      </c>
      <c r="AJ7" s="191"/>
      <c r="AK7" s="191"/>
      <c r="AL7" s="192"/>
    </row>
    <row r="8" spans="1:38" s="65" customFormat="1" ht="22.5" customHeight="1" thickBot="1" x14ac:dyDescent="0.3">
      <c r="A8" s="59" t="s">
        <v>209</v>
      </c>
      <c r="B8" s="60" t="s">
        <v>213</v>
      </c>
      <c r="C8" s="60" t="s">
        <v>211</v>
      </c>
      <c r="D8" s="60" t="s">
        <v>212</v>
      </c>
      <c r="E8" s="60" t="s">
        <v>214</v>
      </c>
      <c r="F8" s="60" t="s">
        <v>215</v>
      </c>
      <c r="G8" s="61" t="s">
        <v>216</v>
      </c>
      <c r="H8" s="59" t="s">
        <v>220</v>
      </c>
      <c r="I8" s="60" t="s">
        <v>221</v>
      </c>
      <c r="J8" s="60" t="s">
        <v>222</v>
      </c>
      <c r="K8" s="60" t="s">
        <v>223</v>
      </c>
      <c r="L8" s="60" t="s">
        <v>224</v>
      </c>
      <c r="M8" s="60" t="s">
        <v>225</v>
      </c>
      <c r="N8" s="60" t="s">
        <v>226</v>
      </c>
      <c r="O8" s="60" t="s">
        <v>227</v>
      </c>
      <c r="P8" s="60" t="s">
        <v>228</v>
      </c>
      <c r="Q8" s="60" t="s">
        <v>229</v>
      </c>
      <c r="R8" s="60" t="s">
        <v>230</v>
      </c>
      <c r="S8" s="60" t="s">
        <v>231</v>
      </c>
      <c r="T8" s="59" t="s">
        <v>232</v>
      </c>
      <c r="U8" s="60" t="s">
        <v>233</v>
      </c>
      <c r="V8" s="60" t="s">
        <v>234</v>
      </c>
      <c r="W8" s="60" t="s">
        <v>235</v>
      </c>
      <c r="X8" s="60" t="s">
        <v>236</v>
      </c>
      <c r="Y8" s="61" t="s">
        <v>237</v>
      </c>
      <c r="Z8" s="59" t="s">
        <v>232</v>
      </c>
      <c r="AA8" s="62" t="s">
        <v>238</v>
      </c>
      <c r="AB8" s="62" t="s">
        <v>239</v>
      </c>
      <c r="AC8" s="60" t="s">
        <v>234</v>
      </c>
      <c r="AD8" s="63"/>
      <c r="AE8" s="63"/>
      <c r="AF8" s="60" t="s">
        <v>235</v>
      </c>
      <c r="AG8" s="60" t="s">
        <v>233</v>
      </c>
      <c r="AH8" s="61" t="s">
        <v>237</v>
      </c>
      <c r="AI8" s="60" t="s">
        <v>235</v>
      </c>
      <c r="AJ8" s="60" t="s">
        <v>233</v>
      </c>
      <c r="AK8" s="64"/>
      <c r="AL8" s="61" t="s">
        <v>237</v>
      </c>
    </row>
    <row r="9" spans="1:38" s="15" customFormat="1" ht="21" customHeight="1" x14ac:dyDescent="0.25">
      <c r="A9" s="121" t="s">
        <v>0</v>
      </c>
      <c r="B9" s="113" t="s">
        <v>1</v>
      </c>
      <c r="C9" s="113" t="s">
        <v>126</v>
      </c>
      <c r="D9" s="113" t="s">
        <v>2</v>
      </c>
      <c r="E9" s="113" t="s">
        <v>138</v>
      </c>
      <c r="F9" s="113" t="s">
        <v>3</v>
      </c>
      <c r="G9" s="148" t="s">
        <v>129</v>
      </c>
      <c r="H9" s="116" t="s">
        <v>132</v>
      </c>
      <c r="I9" s="115" t="s">
        <v>8</v>
      </c>
      <c r="J9" s="115"/>
      <c r="K9" s="118" t="s">
        <v>10</v>
      </c>
      <c r="L9" s="118" t="s">
        <v>12</v>
      </c>
      <c r="M9" s="120" t="s">
        <v>69</v>
      </c>
      <c r="N9" s="118" t="s">
        <v>20</v>
      </c>
      <c r="O9" s="118" t="s">
        <v>22</v>
      </c>
      <c r="P9" s="118" t="s">
        <v>21</v>
      </c>
      <c r="Q9" s="118" t="s">
        <v>11</v>
      </c>
      <c r="R9" s="118" t="s">
        <v>63</v>
      </c>
      <c r="S9" s="154" t="s">
        <v>68</v>
      </c>
      <c r="T9" s="112" t="s">
        <v>145</v>
      </c>
      <c r="U9" s="111" t="s">
        <v>146</v>
      </c>
      <c r="V9" s="111" t="s">
        <v>147</v>
      </c>
      <c r="W9" s="111" t="s">
        <v>148</v>
      </c>
      <c r="X9" s="111" t="s">
        <v>149</v>
      </c>
      <c r="Y9" s="153" t="s">
        <v>150</v>
      </c>
      <c r="Z9" s="170" t="s">
        <v>145</v>
      </c>
      <c r="AA9" s="146" t="s">
        <v>151</v>
      </c>
      <c r="AB9" s="146" t="s">
        <v>152</v>
      </c>
      <c r="AC9" s="146" t="s">
        <v>147</v>
      </c>
      <c r="AD9" s="159" t="s">
        <v>153</v>
      </c>
      <c r="AE9" s="159" t="s">
        <v>154</v>
      </c>
      <c r="AF9" s="146" t="s">
        <v>148</v>
      </c>
      <c r="AG9" s="146" t="s">
        <v>199</v>
      </c>
      <c r="AH9" s="146" t="s">
        <v>150</v>
      </c>
      <c r="AI9" s="164" t="s">
        <v>29</v>
      </c>
      <c r="AJ9" s="166" t="s">
        <v>123</v>
      </c>
      <c r="AK9" s="166" t="s">
        <v>187</v>
      </c>
      <c r="AL9" s="162" t="s">
        <v>133</v>
      </c>
    </row>
    <row r="10" spans="1:38" s="15" customFormat="1" ht="21" x14ac:dyDescent="0.25">
      <c r="A10" s="122"/>
      <c r="B10" s="114"/>
      <c r="C10" s="114"/>
      <c r="D10" s="114"/>
      <c r="E10" s="114"/>
      <c r="F10" s="114"/>
      <c r="G10" s="149"/>
      <c r="H10" s="117"/>
      <c r="I10" s="58" t="s">
        <v>37</v>
      </c>
      <c r="J10" s="58" t="s">
        <v>36</v>
      </c>
      <c r="K10" s="119"/>
      <c r="L10" s="119"/>
      <c r="M10" s="120"/>
      <c r="N10" s="119"/>
      <c r="O10" s="119"/>
      <c r="P10" s="119"/>
      <c r="Q10" s="119"/>
      <c r="R10" s="119"/>
      <c r="S10" s="155"/>
      <c r="T10" s="112"/>
      <c r="U10" s="111"/>
      <c r="V10" s="111"/>
      <c r="W10" s="111"/>
      <c r="X10" s="111"/>
      <c r="Y10" s="153"/>
      <c r="Z10" s="171"/>
      <c r="AA10" s="147"/>
      <c r="AB10" s="147"/>
      <c r="AC10" s="147"/>
      <c r="AD10" s="160"/>
      <c r="AE10" s="160"/>
      <c r="AF10" s="147"/>
      <c r="AG10" s="147"/>
      <c r="AH10" s="147"/>
      <c r="AI10" s="165"/>
      <c r="AJ10" s="167"/>
      <c r="AK10" s="167"/>
      <c r="AL10" s="163"/>
    </row>
    <row r="11" spans="1:38" s="17" customFormat="1" ht="42.75" thickBot="1" x14ac:dyDescent="0.3">
      <c r="A11" s="45" t="s">
        <v>23</v>
      </c>
      <c r="B11" s="46" t="s">
        <v>4</v>
      </c>
      <c r="C11" s="46" t="s">
        <v>5</v>
      </c>
      <c r="D11" s="46" t="s">
        <v>127</v>
      </c>
      <c r="E11" s="46" t="s">
        <v>4</v>
      </c>
      <c r="F11" s="46" t="s">
        <v>128</v>
      </c>
      <c r="G11" s="47" t="s">
        <v>130</v>
      </c>
      <c r="H11" s="42" t="s">
        <v>6</v>
      </c>
      <c r="I11" s="43" t="s">
        <v>131</v>
      </c>
      <c r="J11" s="43" t="s">
        <v>9</v>
      </c>
      <c r="K11" s="43" t="s">
        <v>5</v>
      </c>
      <c r="L11" s="43" t="s">
        <v>14</v>
      </c>
      <c r="M11" s="43" t="s">
        <v>70</v>
      </c>
      <c r="N11" s="43" t="s">
        <v>5</v>
      </c>
      <c r="O11" s="43" t="s">
        <v>4</v>
      </c>
      <c r="P11" s="43" t="s">
        <v>4</v>
      </c>
      <c r="Q11" s="43" t="s">
        <v>5</v>
      </c>
      <c r="R11" s="43" t="s">
        <v>13</v>
      </c>
      <c r="S11" s="44" t="s">
        <v>13</v>
      </c>
      <c r="T11" s="34" t="s">
        <v>4</v>
      </c>
      <c r="U11" s="35" t="s">
        <v>33</v>
      </c>
      <c r="V11" s="35" t="s">
        <v>32</v>
      </c>
      <c r="W11" s="35" t="s">
        <v>13</v>
      </c>
      <c r="X11" s="35" t="s">
        <v>13</v>
      </c>
      <c r="Y11" s="36" t="s">
        <v>143</v>
      </c>
      <c r="Z11" s="37" t="s">
        <v>4</v>
      </c>
      <c r="AA11" s="38" t="s">
        <v>30</v>
      </c>
      <c r="AB11" s="38" t="s">
        <v>31</v>
      </c>
      <c r="AC11" s="38" t="s">
        <v>32</v>
      </c>
      <c r="AD11" s="161"/>
      <c r="AE11" s="161"/>
      <c r="AF11" s="38" t="s">
        <v>13</v>
      </c>
      <c r="AG11" s="38" t="s">
        <v>155</v>
      </c>
      <c r="AH11" s="38" t="s">
        <v>156</v>
      </c>
      <c r="AI11" s="39" t="s">
        <v>34</v>
      </c>
      <c r="AJ11" s="40" t="s">
        <v>124</v>
      </c>
      <c r="AK11" s="40" t="s">
        <v>5</v>
      </c>
      <c r="AL11" s="41" t="s">
        <v>188</v>
      </c>
    </row>
    <row r="12" spans="1:38" ht="220.5" x14ac:dyDescent="0.25">
      <c r="A12" s="18">
        <v>163</v>
      </c>
      <c r="B12" s="19">
        <v>44552</v>
      </c>
      <c r="C12" s="20" t="s">
        <v>83</v>
      </c>
      <c r="D12" s="20" t="s">
        <v>160</v>
      </c>
      <c r="E12" s="24">
        <v>44552</v>
      </c>
      <c r="F12" s="32" t="s">
        <v>161</v>
      </c>
      <c r="G12" s="26" t="s">
        <v>172</v>
      </c>
      <c r="H12" s="33" t="s">
        <v>167</v>
      </c>
      <c r="I12" s="33" t="s">
        <v>169</v>
      </c>
      <c r="J12" s="27">
        <v>1</v>
      </c>
      <c r="K12" s="20" t="s">
        <v>35</v>
      </c>
      <c r="L12" s="28" t="s">
        <v>178</v>
      </c>
      <c r="M12" s="25">
        <v>1</v>
      </c>
      <c r="N12" s="29">
        <v>1</v>
      </c>
      <c r="O12" s="23">
        <v>44562</v>
      </c>
      <c r="P12" s="23">
        <v>44915</v>
      </c>
      <c r="Q12" s="31" t="s">
        <v>28</v>
      </c>
      <c r="R12" s="31" t="s">
        <v>47</v>
      </c>
      <c r="S12" s="31" t="s">
        <v>91</v>
      </c>
      <c r="T12" s="19">
        <v>44681</v>
      </c>
      <c r="U12" s="54" t="s">
        <v>200</v>
      </c>
      <c r="V12" s="22">
        <v>0.5</v>
      </c>
      <c r="W12" s="56" t="s">
        <v>191</v>
      </c>
      <c r="X12" s="30"/>
      <c r="Y12" s="48" t="s">
        <v>144</v>
      </c>
      <c r="Z12" s="19">
        <v>44804</v>
      </c>
      <c r="AA12" s="53" t="s">
        <v>197</v>
      </c>
      <c r="AB12" s="20">
        <v>1</v>
      </c>
      <c r="AC12" s="51">
        <f t="shared" ref="AC12:AC17" si="0">IF(OR(AB12="",AB12=""),"",IF(OR(AB12=0,AB12=0),0,IF((AB12*100%)/J12&gt;100%,100%,(AB12*100%)/J12)))</f>
        <v>1</v>
      </c>
      <c r="AD12" s="50" t="b">
        <f t="shared" ref="AD12:AD14" si="1">IF(AB12="","",IF(Z12&gt;=P12,IF(AC12&lt;100%,"INCUMPLIDA",IF(AC12=100%,"TERMINADA EXTEMPORÁNEA"))))</f>
        <v>0</v>
      </c>
      <c r="AE12" s="50" t="str">
        <f>IF(AB12="","",IF(Z12&lt;P12,IF(AC12=0%,"SIN INICIAR",IF(AC12=100%,"TERMINADA",IF(AC12&gt;0%,"EN PROCESO")))))</f>
        <v>TERMINADA</v>
      </c>
      <c r="AF12" s="50" t="str">
        <f t="shared" ref="AF12:AF14" si="2">IF(AB12="","",IF(Z12&gt;P12,AD12,IF(Z12&lt;P12,AE12)))</f>
        <v>TERMINADA</v>
      </c>
      <c r="AG12" s="54" t="s">
        <v>201</v>
      </c>
      <c r="AH12" s="20" t="s">
        <v>144</v>
      </c>
      <c r="AI12" s="50" t="str">
        <f t="shared" ref="AI12:AI17" si="3">IF(AC12="","",IF(OR(AC12=100%),"CUMPLIDA","PENDIENTE"))</f>
        <v>CUMPLIDA</v>
      </c>
      <c r="AJ12" s="20" t="s">
        <v>198</v>
      </c>
      <c r="AK12" s="20" t="s">
        <v>136</v>
      </c>
      <c r="AL12" s="20"/>
    </row>
    <row r="13" spans="1:38" ht="73.5" x14ac:dyDescent="0.25">
      <c r="A13" s="18">
        <v>164</v>
      </c>
      <c r="B13" s="19">
        <v>44552</v>
      </c>
      <c r="C13" s="20" t="s">
        <v>15</v>
      </c>
      <c r="D13" s="20" t="s">
        <v>160</v>
      </c>
      <c r="E13" s="24">
        <v>44552</v>
      </c>
      <c r="F13" s="32" t="s">
        <v>162</v>
      </c>
      <c r="G13" s="26" t="s">
        <v>173</v>
      </c>
      <c r="H13" s="33" t="s">
        <v>181</v>
      </c>
      <c r="I13" s="33" t="s">
        <v>170</v>
      </c>
      <c r="J13" s="27">
        <v>1</v>
      </c>
      <c r="K13" s="20" t="s">
        <v>18</v>
      </c>
      <c r="L13" s="28" t="s">
        <v>182</v>
      </c>
      <c r="M13" s="25">
        <v>1</v>
      </c>
      <c r="N13" s="29">
        <v>1</v>
      </c>
      <c r="O13" s="23">
        <v>44559</v>
      </c>
      <c r="P13" s="23">
        <v>44915</v>
      </c>
      <c r="Q13" s="31" t="s">
        <v>104</v>
      </c>
      <c r="R13" s="31" t="s">
        <v>141</v>
      </c>
      <c r="S13" s="31" t="s">
        <v>142</v>
      </c>
      <c r="T13" s="19">
        <v>44681</v>
      </c>
      <c r="U13" s="53" t="s">
        <v>202</v>
      </c>
      <c r="V13" s="22">
        <v>0</v>
      </c>
      <c r="W13" s="57" t="s">
        <v>139</v>
      </c>
      <c r="X13" s="30"/>
      <c r="Y13" s="48" t="s">
        <v>140</v>
      </c>
      <c r="Z13" s="19">
        <v>44804</v>
      </c>
      <c r="AA13" s="53" t="s">
        <v>193</v>
      </c>
      <c r="AB13" s="20">
        <v>0</v>
      </c>
      <c r="AC13" s="51">
        <f t="shared" si="0"/>
        <v>0</v>
      </c>
      <c r="AD13" s="50" t="b">
        <f t="shared" si="1"/>
        <v>0</v>
      </c>
      <c r="AE13" s="50" t="str">
        <f>IF(AB13="","",IF(Z13&lt;P13,IF(AC13=0%,"SIN INICIAR",IF(AC13=100%,"TERMINADA",IF(#REF!&gt;0%,"EN PROCESO")))))</f>
        <v>SIN INICIAR</v>
      </c>
      <c r="AF13" s="50" t="str">
        <f t="shared" si="2"/>
        <v>SIN INICIAR</v>
      </c>
      <c r="AG13" s="54" t="s">
        <v>203</v>
      </c>
      <c r="AH13" s="20" t="s">
        <v>140</v>
      </c>
      <c r="AI13" s="50" t="str">
        <f t="shared" si="3"/>
        <v>PENDIENTE</v>
      </c>
      <c r="AJ13" s="20"/>
      <c r="AK13" s="20"/>
      <c r="AL13" s="20"/>
    </row>
    <row r="14" spans="1:38" ht="73.5" x14ac:dyDescent="0.25">
      <c r="A14" s="18">
        <v>165</v>
      </c>
      <c r="B14" s="19">
        <v>44552</v>
      </c>
      <c r="C14" s="20" t="s">
        <v>15</v>
      </c>
      <c r="D14" s="20" t="s">
        <v>160</v>
      </c>
      <c r="E14" s="24">
        <v>44552</v>
      </c>
      <c r="F14" s="32" t="s">
        <v>163</v>
      </c>
      <c r="G14" s="26" t="s">
        <v>174</v>
      </c>
      <c r="H14" s="33" t="s">
        <v>181</v>
      </c>
      <c r="I14" s="33" t="s">
        <v>170</v>
      </c>
      <c r="J14" s="27">
        <v>1</v>
      </c>
      <c r="K14" s="20" t="s">
        <v>18</v>
      </c>
      <c r="L14" s="28" t="s">
        <v>182</v>
      </c>
      <c r="M14" s="25">
        <v>1</v>
      </c>
      <c r="N14" s="29">
        <v>1</v>
      </c>
      <c r="O14" s="23">
        <v>44559</v>
      </c>
      <c r="P14" s="23">
        <v>44915</v>
      </c>
      <c r="Q14" s="31" t="s">
        <v>104</v>
      </c>
      <c r="R14" s="31" t="s">
        <v>141</v>
      </c>
      <c r="S14" s="31" t="s">
        <v>142</v>
      </c>
      <c r="T14" s="19">
        <v>44681</v>
      </c>
      <c r="U14" s="53" t="s">
        <v>204</v>
      </c>
      <c r="V14" s="22">
        <v>0</v>
      </c>
      <c r="W14" s="57" t="s">
        <v>139</v>
      </c>
      <c r="X14" s="30"/>
      <c r="Y14" s="48" t="s">
        <v>140</v>
      </c>
      <c r="Z14" s="19">
        <v>44804</v>
      </c>
      <c r="AA14" s="53" t="s">
        <v>193</v>
      </c>
      <c r="AB14" s="20">
        <v>0</v>
      </c>
      <c r="AC14" s="51">
        <f t="shared" si="0"/>
        <v>0</v>
      </c>
      <c r="AD14" s="50" t="b">
        <f t="shared" si="1"/>
        <v>0</v>
      </c>
      <c r="AE14" s="50" t="str">
        <f>IF(AB14="","",IF(Z14&lt;P14,IF(AC14=0%,"SIN INICIAR",IF(AC14=100%,"TERMINADA",IF(#REF!&gt;0%,"EN PROCESO")))))</f>
        <v>SIN INICIAR</v>
      </c>
      <c r="AF14" s="50" t="str">
        <f t="shared" si="2"/>
        <v>SIN INICIAR</v>
      </c>
      <c r="AG14" s="53" t="s">
        <v>205</v>
      </c>
      <c r="AH14" s="20" t="s">
        <v>140</v>
      </c>
      <c r="AI14" s="50" t="str">
        <f t="shared" si="3"/>
        <v>PENDIENTE</v>
      </c>
      <c r="AJ14" s="20"/>
      <c r="AK14" s="20"/>
      <c r="AL14" s="20"/>
    </row>
    <row r="15" spans="1:38" ht="84" x14ac:dyDescent="0.25">
      <c r="A15" s="18">
        <v>167</v>
      </c>
      <c r="B15" s="19">
        <v>44552</v>
      </c>
      <c r="C15" s="20" t="s">
        <v>15</v>
      </c>
      <c r="D15" s="20" t="s">
        <v>160</v>
      </c>
      <c r="E15" s="24">
        <v>44552</v>
      </c>
      <c r="F15" s="32" t="s">
        <v>164</v>
      </c>
      <c r="G15" s="26" t="s">
        <v>175</v>
      </c>
      <c r="H15" s="33" t="s">
        <v>183</v>
      </c>
      <c r="I15" s="33" t="s">
        <v>171</v>
      </c>
      <c r="J15" s="27">
        <v>1</v>
      </c>
      <c r="K15" s="20" t="s">
        <v>18</v>
      </c>
      <c r="L15" s="28" t="s">
        <v>179</v>
      </c>
      <c r="M15" s="25">
        <v>1</v>
      </c>
      <c r="N15" s="29">
        <v>1</v>
      </c>
      <c r="O15" s="23">
        <v>44576</v>
      </c>
      <c r="P15" s="23">
        <v>44915</v>
      </c>
      <c r="Q15" s="31" t="s">
        <v>26</v>
      </c>
      <c r="R15" s="31" t="s">
        <v>39</v>
      </c>
      <c r="S15" s="31" t="s">
        <v>110</v>
      </c>
      <c r="T15" s="19">
        <v>44681</v>
      </c>
      <c r="U15" s="52" t="s">
        <v>189</v>
      </c>
      <c r="V15" s="22">
        <v>0</v>
      </c>
      <c r="W15" s="57" t="s">
        <v>139</v>
      </c>
      <c r="X15" s="30"/>
      <c r="Y15" s="48" t="s">
        <v>184</v>
      </c>
      <c r="Z15" s="19">
        <v>44804</v>
      </c>
      <c r="AA15" s="52" t="s">
        <v>194</v>
      </c>
      <c r="AB15" s="20">
        <v>0.3</v>
      </c>
      <c r="AC15" s="51">
        <f t="shared" si="0"/>
        <v>0.3</v>
      </c>
      <c r="AD15" s="50" t="b">
        <f>IF(AB15="","",IF(Z15&gt;P15,IF(AC15&lt;100%,"INCUMPLIDA",IF(AC15=100%,"TERMINADA EXTEMPORÁNEA"))))</f>
        <v>0</v>
      </c>
      <c r="AE15" s="50" t="str">
        <f>IF(AB15="","",IF(Z15&lt;=P15,IF(AC15=0%,"SIN INICIAR",IF(AC15=100%,"TERMINADA",IF(AC15&gt;0%,"EN PROCESO")))))</f>
        <v>EN PROCESO</v>
      </c>
      <c r="AF15" s="50" t="str">
        <f t="shared" ref="AF15:AF16" si="4">IF(AB15="","",IF(Z15&gt;P15,AD15,IF(Z15&lt;P15,AE15)))</f>
        <v>EN PROCESO</v>
      </c>
      <c r="AG15" s="52" t="s">
        <v>206</v>
      </c>
      <c r="AH15" s="48" t="s">
        <v>195</v>
      </c>
      <c r="AI15" s="50" t="str">
        <f t="shared" si="3"/>
        <v>PENDIENTE</v>
      </c>
      <c r="AJ15" s="20"/>
      <c r="AK15" s="20"/>
      <c r="AL15" s="20"/>
    </row>
    <row r="16" spans="1:38" ht="73.5" x14ac:dyDescent="0.25">
      <c r="A16" s="18">
        <v>168</v>
      </c>
      <c r="B16" s="19">
        <v>44552</v>
      </c>
      <c r="C16" s="20" t="s">
        <v>15</v>
      </c>
      <c r="D16" s="20" t="s">
        <v>160</v>
      </c>
      <c r="E16" s="24">
        <v>44552</v>
      </c>
      <c r="F16" s="32" t="s">
        <v>165</v>
      </c>
      <c r="G16" s="26" t="s">
        <v>176</v>
      </c>
      <c r="H16" s="33" t="s">
        <v>168</v>
      </c>
      <c r="I16" s="33" t="s">
        <v>185</v>
      </c>
      <c r="J16" s="27">
        <v>11</v>
      </c>
      <c r="K16" s="20" t="s">
        <v>18</v>
      </c>
      <c r="L16" s="28" t="s">
        <v>180</v>
      </c>
      <c r="M16" s="25">
        <v>1</v>
      </c>
      <c r="N16" s="29">
        <v>1</v>
      </c>
      <c r="O16" s="23">
        <v>44562</v>
      </c>
      <c r="P16" s="23">
        <v>44915</v>
      </c>
      <c r="Q16" s="31" t="s">
        <v>26</v>
      </c>
      <c r="R16" s="31" t="s">
        <v>39</v>
      </c>
      <c r="S16" s="31" t="s">
        <v>110</v>
      </c>
      <c r="T16" s="19">
        <v>44681</v>
      </c>
      <c r="U16" s="52" t="s">
        <v>207</v>
      </c>
      <c r="V16" s="22">
        <v>0.27</v>
      </c>
      <c r="W16" s="56" t="s">
        <v>191</v>
      </c>
      <c r="X16" s="30"/>
      <c r="Y16" s="48" t="s">
        <v>184</v>
      </c>
      <c r="Z16" s="19">
        <v>44804</v>
      </c>
      <c r="AA16" s="52" t="s">
        <v>208</v>
      </c>
      <c r="AB16" s="20">
        <v>8</v>
      </c>
      <c r="AC16" s="51">
        <f t="shared" si="0"/>
        <v>0.72727272727272729</v>
      </c>
      <c r="AD16" s="50" t="b">
        <f>IF(AB16="","",IF(Z16&gt;P16,IF(AC16&lt;100%,"INCUMPLIDA",IF(AC16=100%,"TERMINADA EXTEMPORÁNEA"))))</f>
        <v>0</v>
      </c>
      <c r="AE16" s="50" t="str">
        <f>IF(AB16="","",IF(Z16&lt;P16,IF(AC16=0%,"SIN INICIAR",IF(AC16=100%,"TERMINADA",IF(AC16&gt;0%,"EN PROCESO")))))</f>
        <v>EN PROCESO</v>
      </c>
      <c r="AF16" s="50" t="str">
        <f t="shared" si="4"/>
        <v>EN PROCESO</v>
      </c>
      <c r="AG16" s="52" t="s">
        <v>196</v>
      </c>
      <c r="AH16" s="48" t="s">
        <v>195</v>
      </c>
      <c r="AI16" s="50" t="str">
        <f t="shared" si="3"/>
        <v>PENDIENTE</v>
      </c>
      <c r="AJ16" s="20"/>
      <c r="AK16" s="20"/>
      <c r="AL16" s="20"/>
    </row>
    <row r="17" spans="1:38" ht="73.5" x14ac:dyDescent="0.25">
      <c r="A17" s="18">
        <v>169</v>
      </c>
      <c r="B17" s="19">
        <v>44552</v>
      </c>
      <c r="C17" s="20" t="s">
        <v>15</v>
      </c>
      <c r="D17" s="20" t="s">
        <v>160</v>
      </c>
      <c r="E17" s="24">
        <v>44552</v>
      </c>
      <c r="F17" s="32" t="s">
        <v>166</v>
      </c>
      <c r="G17" s="26" t="s">
        <v>177</v>
      </c>
      <c r="H17" s="33" t="s">
        <v>181</v>
      </c>
      <c r="I17" s="33" t="s">
        <v>170</v>
      </c>
      <c r="J17" s="27">
        <v>1</v>
      </c>
      <c r="K17" s="20" t="s">
        <v>18</v>
      </c>
      <c r="L17" s="28" t="s">
        <v>182</v>
      </c>
      <c r="M17" s="25">
        <v>1</v>
      </c>
      <c r="N17" s="21">
        <v>1</v>
      </c>
      <c r="O17" s="55">
        <v>44559</v>
      </c>
      <c r="P17" s="55">
        <v>44915</v>
      </c>
      <c r="Q17" s="31" t="s">
        <v>104</v>
      </c>
      <c r="R17" s="31" t="s">
        <v>141</v>
      </c>
      <c r="S17" s="31" t="s">
        <v>142</v>
      </c>
      <c r="T17" s="19">
        <v>44681</v>
      </c>
      <c r="U17" s="53" t="s">
        <v>204</v>
      </c>
      <c r="V17" s="22">
        <v>0</v>
      </c>
      <c r="W17" s="57" t="s">
        <v>139</v>
      </c>
      <c r="X17" s="30"/>
      <c r="Y17" s="48" t="s">
        <v>140</v>
      </c>
      <c r="Z17" s="19">
        <v>44804</v>
      </c>
      <c r="AA17" s="53" t="s">
        <v>193</v>
      </c>
      <c r="AB17" s="20">
        <v>0</v>
      </c>
      <c r="AC17" s="51">
        <f t="shared" si="0"/>
        <v>0</v>
      </c>
      <c r="AD17" s="50" t="b">
        <f t="shared" ref="AD17" si="5">IF(AB17="","",IF(Z17&gt;=P17,IF(AC17&lt;100%,"INCUMPLIDA",IF(AC17=100%,"TERMINADA EXTEMPORÁNEA"))))</f>
        <v>0</v>
      </c>
      <c r="AE17" s="50" t="str">
        <f>IF(AB17="","",IF(Z17&lt;P17,IF(AC17=0%,"SIN INICIAR",IF(AC17=100%,"TERMINADA",IF(#REF!&gt;0%,"EN PROCESO")))))</f>
        <v>SIN INICIAR</v>
      </c>
      <c r="AF17" s="50" t="str">
        <f t="shared" ref="AF17" si="6">IF(AB17="","",IF(Z17&gt;P17,AD17,IF(Z17&lt;P17,AE17)))</f>
        <v>SIN INICIAR</v>
      </c>
      <c r="AG17" s="53" t="s">
        <v>205</v>
      </c>
      <c r="AH17" s="20" t="s">
        <v>140</v>
      </c>
      <c r="AI17" s="50" t="str">
        <f t="shared" si="3"/>
        <v>PENDIENTE</v>
      </c>
      <c r="AJ17" s="20"/>
      <c r="AK17" s="20"/>
      <c r="AL17" s="20"/>
    </row>
  </sheetData>
  <sheetProtection formatCells="0" formatColumns="0"/>
  <mergeCells count="54">
    <mergeCell ref="A7:G7"/>
    <mergeCell ref="H7:S7"/>
    <mergeCell ref="T7:Y7"/>
    <mergeCell ref="Z7:AH7"/>
    <mergeCell ref="AI7:AL7"/>
    <mergeCell ref="AL1:AL4"/>
    <mergeCell ref="AI1:AK1"/>
    <mergeCell ref="AI2:AK2"/>
    <mergeCell ref="AI3:AK3"/>
    <mergeCell ref="AI4:AK4"/>
    <mergeCell ref="AI6:AL6"/>
    <mergeCell ref="AD9:AD11"/>
    <mergeCell ref="AE9:AE11"/>
    <mergeCell ref="AF9:AF10"/>
    <mergeCell ref="AG9:AG10"/>
    <mergeCell ref="AH9:AH10"/>
    <mergeCell ref="AL9:AL10"/>
    <mergeCell ref="AI9:AI10"/>
    <mergeCell ref="AJ9:AJ10"/>
    <mergeCell ref="AK9:AK10"/>
    <mergeCell ref="Z6:AH6"/>
    <mergeCell ref="Z9:Z10"/>
    <mergeCell ref="A1:C4"/>
    <mergeCell ref="N9:N10"/>
    <mergeCell ref="T6:Y6"/>
    <mergeCell ref="H6:S6"/>
    <mergeCell ref="D1:AH4"/>
    <mergeCell ref="AC9:AC10"/>
    <mergeCell ref="AB9:AB10"/>
    <mergeCell ref="G9:G10"/>
    <mergeCell ref="A6:G6"/>
    <mergeCell ref="Y9:Y10"/>
    <mergeCell ref="Q9:Q10"/>
    <mergeCell ref="X9:X10"/>
    <mergeCell ref="S9:S10"/>
    <mergeCell ref="P9:P10"/>
    <mergeCell ref="K9:K10"/>
    <mergeCell ref="AA9:AA10"/>
    <mergeCell ref="A9:A10"/>
    <mergeCell ref="B9:B10"/>
    <mergeCell ref="C9:C10"/>
    <mergeCell ref="D9:D10"/>
    <mergeCell ref="E9:E10"/>
    <mergeCell ref="W9:W10"/>
    <mergeCell ref="T9:T10"/>
    <mergeCell ref="U9:U10"/>
    <mergeCell ref="V9:V10"/>
    <mergeCell ref="F9:F10"/>
    <mergeCell ref="I9:J9"/>
    <mergeCell ref="H9:H10"/>
    <mergeCell ref="O9:O10"/>
    <mergeCell ref="M9:M10"/>
    <mergeCell ref="R9:R10"/>
    <mergeCell ref="L9:L10"/>
  </mergeCells>
  <phoneticPr fontId="12" type="noConversion"/>
  <conditionalFormatting sqref="AF12:AF17">
    <cfRule type="containsText" dxfId="8" priority="5" operator="containsText" text="INCUMPLIDA">
      <formula>NOT(ISERROR(SEARCH("INCUMPLIDA",AF12)))</formula>
    </cfRule>
    <cfRule type="containsText" dxfId="7" priority="6" operator="containsText" text="TERMINADA EXTEMPORÁNEA">
      <formula>NOT(ISERROR(SEARCH("TERMINADA EXTEMPORÁNEA",AF12)))</formula>
    </cfRule>
    <cfRule type="containsText" dxfId="6" priority="7" operator="containsText" text="TERMINADA">
      <formula>NOT(ISERROR(SEARCH("TERMINADA",AF12)))</formula>
    </cfRule>
    <cfRule type="containsText" dxfId="5" priority="8" operator="containsText" text="EN PROCESO">
      <formula>NOT(ISERROR(SEARCH("EN PROCESO",AF12)))</formula>
    </cfRule>
    <cfRule type="containsText" dxfId="4" priority="9" operator="containsText" text="SIN INICIAR">
      <formula>NOT(ISERROR(SEARCH("SIN INICIAR",AF12)))</formula>
    </cfRule>
  </conditionalFormatting>
  <conditionalFormatting sqref="AI12:AI17">
    <cfRule type="containsText" dxfId="3" priority="3" operator="containsText" text="PENDIENTE">
      <formula>NOT(ISERROR(SEARCH("PENDIENTE",AI12)))</formula>
    </cfRule>
    <cfRule type="containsText" dxfId="2" priority="4" operator="containsText" text="CUMPLIDA">
      <formula>NOT(ISERROR(SEARCH("CUMPLIDA",AI12)))</formula>
    </cfRule>
  </conditionalFormatting>
  <conditionalFormatting sqref="AK12:AK17">
    <cfRule type="containsText" dxfId="1" priority="1" operator="containsText" text="CERRADA">
      <formula>NOT(ISERROR(SEARCH("CERRADA",AK12)))</formula>
    </cfRule>
    <cfRule type="containsText" dxfId="0" priority="2" operator="containsText" text="ABIERTA">
      <formula>NOT(ISERROR(SEARCH("ABIERTA",AK12)))</formula>
    </cfRule>
  </conditionalFormatting>
  <dataValidations count="6">
    <dataValidation type="textLength" allowBlank="1" showInputMessage="1" showErrorMessage="1" errorTitle="Entrada no válida" error="Escriba un texto  Maximo 500 Caracteres" promptTitle="Cualquier contenido Maximo 500 Caracteres" sqref="I16:I17 I12:I14 H12:H17" xr:uid="{00000000-0002-0000-0000-000001000000}">
      <formula1>0</formula1>
      <formula2>500</formula2>
    </dataValidation>
    <dataValidation type="textLength" allowBlank="1" showInputMessage="1" showErrorMessage="1" errorTitle="Entrada no válida" error="Escriba un texto  Maximo 100 Caracteres" promptTitle="Cualquier contenido Maximo 100 Caracteres" sqref="I15 L12" xr:uid="{00000000-0002-0000-0000-000006000000}">
      <formula1>0</formula1>
      <formula2>100</formula2>
    </dataValidation>
    <dataValidation type="textLength" allowBlank="1" showInputMessage="1" showErrorMessage="1" errorTitle="Entrada no válida" error="Escriba un texto  Maximo 200 Caracteres" promptTitle="Cualquier contenido Maximo 200 Caracteres" sqref="L13:L17" xr:uid="{00000000-0002-0000-0000-000000000000}">
      <formula1>0</formula1>
      <formula2>200</formula2>
    </dataValidation>
    <dataValidation type="textLength" allowBlank="1" showInputMessage="1" showErrorMessage="1" errorTitle="Entrada no válida" error="Escriba un texto  Maximo 20 Caracteres" promptTitle="Cualquier contenido Maximo 20 Caracteres" sqref="F12:F17" xr:uid="{00000000-0002-0000-0000-000002000000}">
      <formula1>0</formula1>
      <formula2>20</formula2>
    </dataValidation>
    <dataValidation type="decimal" allowBlank="1" showInputMessage="1" showErrorMessage="1" errorTitle="Entrada no válida" error="Por favor escriba un número" promptTitle="Escriba un número en esta casilla" sqref="M12:M17" xr:uid="{00000000-0002-0000-0000-000004000000}">
      <formula1>-999999</formula1>
      <formula2>999999</formula2>
    </dataValidation>
    <dataValidation type="date" allowBlank="1" showInputMessage="1" errorTitle="Entrada no válida" error="Por favor escriba una fecha válida (AAAA/MM/DD)" promptTitle="Ingrese una fecha (AAAA/MM/DD)" sqref="O12:P17" xr:uid="{00000000-0002-0000-0000-000005000000}">
      <formula1>1900/1/1</formula1>
      <formula2>3000/1/1</formula2>
    </dataValidation>
  </dataValidations>
  <pageMargins left="0.39370078740157483" right="0.39370078740157483" top="0.59055118110236227" bottom="0.59055118110236227" header="0" footer="0"/>
  <pageSetup paperSize="5" scale="18" pageOrder="overThenDown" orientation="landscape" r:id="rId1"/>
  <headerFooter>
    <oddFooter>&amp;R&amp;"Tahoma,Normal"&amp;8Página &amp;P de &amp;N</oddFooter>
  </headerFooter>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8000000}">
          <x14:formula1>
            <xm:f>Datos.!$I$3:$I$13</xm:f>
          </x14:formula1>
          <xm:sqref>N12:N17</xm:sqref>
        </x14:dataValidation>
        <x14:dataValidation type="list" allowBlank="1" showInputMessage="1" showErrorMessage="1" xr:uid="{00000000-0002-0000-0000-000009000000}">
          <x14:formula1>
            <xm:f>Datos.!$C$3:$C$4</xm:f>
          </x14:formula1>
          <xm:sqref>C12:C17</xm:sqref>
        </x14:dataValidation>
        <x14:dataValidation type="list" allowBlank="1" showInputMessage="1" showErrorMessage="1" xr:uid="{00000000-0002-0000-0000-00000A000000}">
          <x14:formula1>
            <xm:f>Datos.!$E$3:$E$6</xm:f>
          </x14:formula1>
          <xm:sqref>K12:K17</xm:sqref>
        </x14:dataValidation>
        <x14:dataValidation type="list" allowBlank="1" showInputMessage="1" showErrorMessage="1" xr:uid="{98130F9E-B93A-4149-B55A-BA7D41269133}">
          <x14:formula1>
            <xm:f>Datos.!$K$3:$K$25</xm:f>
          </x14:formula1>
          <xm:sqref>AB12:AB17</xm:sqref>
        </x14:dataValidation>
        <x14:dataValidation type="list" allowBlank="1" showInputMessage="1" showErrorMessage="1" xr:uid="{F9DE376E-F2B1-487F-8D90-9B67692D698B}">
          <x14:formula1>
            <xm:f>Datos.!$N$3:$N$4</xm:f>
          </x14:formula1>
          <xm:sqref>AK12:AK17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5A7D-EC1B-437D-BC62-0D3007E8800C}">
  <dimension ref="A1:P13"/>
  <sheetViews>
    <sheetView zoomScale="90" zoomScaleNormal="90" workbookViewId="0">
      <selection sqref="A1:XFD1048576"/>
    </sheetView>
  </sheetViews>
  <sheetFormatPr baseColWidth="10" defaultRowHeight="15" x14ac:dyDescent="0.25"/>
  <sheetData>
    <row r="1" spans="1:16" ht="15.75" customHeight="1" x14ac:dyDescent="0.25">
      <c r="A1" s="66" t="s">
        <v>210</v>
      </c>
      <c r="B1" s="67"/>
      <c r="C1" s="68"/>
      <c r="D1" s="66" t="s">
        <v>218</v>
      </c>
      <c r="F1" s="68"/>
      <c r="G1" s="69" t="s">
        <v>217</v>
      </c>
      <c r="H1" s="70"/>
      <c r="I1" s="71"/>
      <c r="J1" s="93" t="s">
        <v>217</v>
      </c>
      <c r="K1" s="94"/>
      <c r="L1" s="68"/>
      <c r="M1" s="72" t="s">
        <v>219</v>
      </c>
      <c r="N1" s="73"/>
      <c r="O1" s="73"/>
      <c r="P1" s="74"/>
    </row>
    <row r="2" spans="1:16" ht="31.5" x14ac:dyDescent="0.25">
      <c r="A2" s="75" t="s">
        <v>209</v>
      </c>
      <c r="B2" s="79" t="s">
        <v>0</v>
      </c>
      <c r="D2" s="75" t="s">
        <v>220</v>
      </c>
      <c r="E2" s="82" t="s">
        <v>132</v>
      </c>
      <c r="G2" s="75" t="s">
        <v>232</v>
      </c>
      <c r="H2" s="86" t="s">
        <v>145</v>
      </c>
      <c r="J2" s="95" t="s">
        <v>232</v>
      </c>
      <c r="K2" s="96" t="s">
        <v>145</v>
      </c>
      <c r="O2" s="78"/>
    </row>
    <row r="3" spans="1:16" ht="52.5" x14ac:dyDescent="0.25">
      <c r="A3" s="76" t="s">
        <v>213</v>
      </c>
      <c r="B3" s="80" t="s">
        <v>1</v>
      </c>
      <c r="D3" s="76" t="s">
        <v>221</v>
      </c>
      <c r="E3" s="92" t="s">
        <v>240</v>
      </c>
      <c r="G3" s="76" t="s">
        <v>233</v>
      </c>
      <c r="H3" s="87" t="s">
        <v>146</v>
      </c>
      <c r="J3" s="97" t="s">
        <v>233</v>
      </c>
      <c r="K3" s="98" t="s">
        <v>199</v>
      </c>
      <c r="M3" s="76" t="s">
        <v>233</v>
      </c>
      <c r="N3" s="90" t="s">
        <v>123</v>
      </c>
    </row>
    <row r="4" spans="1:16" ht="31.5" x14ac:dyDescent="0.25">
      <c r="A4" s="76" t="s">
        <v>211</v>
      </c>
      <c r="B4" s="80" t="s">
        <v>126</v>
      </c>
      <c r="D4" s="76" t="s">
        <v>222</v>
      </c>
      <c r="E4" s="92" t="s">
        <v>36</v>
      </c>
      <c r="G4" s="76" t="s">
        <v>234</v>
      </c>
      <c r="H4" s="87" t="s">
        <v>147</v>
      </c>
      <c r="J4" s="97" t="s">
        <v>234</v>
      </c>
      <c r="K4" s="98" t="s">
        <v>147</v>
      </c>
    </row>
    <row r="5" spans="1:16" ht="21" x14ac:dyDescent="0.25">
      <c r="A5" s="76" t="s">
        <v>212</v>
      </c>
      <c r="B5" s="80" t="s">
        <v>2</v>
      </c>
      <c r="D5" s="76" t="s">
        <v>223</v>
      </c>
      <c r="E5" s="83" t="s">
        <v>10</v>
      </c>
      <c r="G5" s="76" t="s">
        <v>235</v>
      </c>
      <c r="H5" s="87" t="s">
        <v>148</v>
      </c>
      <c r="J5" s="97" t="s">
        <v>235</v>
      </c>
      <c r="K5" s="98" t="s">
        <v>148</v>
      </c>
      <c r="M5" s="76" t="s">
        <v>235</v>
      </c>
      <c r="N5" s="89" t="s">
        <v>29</v>
      </c>
    </row>
    <row r="6" spans="1:16" ht="42" x14ac:dyDescent="0.25">
      <c r="A6" s="76" t="s">
        <v>214</v>
      </c>
      <c r="B6" s="80" t="s">
        <v>138</v>
      </c>
      <c r="D6" s="76" t="s">
        <v>224</v>
      </c>
      <c r="E6" s="83" t="s">
        <v>12</v>
      </c>
      <c r="G6" s="77" t="s">
        <v>237</v>
      </c>
      <c r="H6" s="88" t="s">
        <v>150</v>
      </c>
      <c r="J6" s="99" t="s">
        <v>237</v>
      </c>
      <c r="K6" s="98" t="s">
        <v>150</v>
      </c>
      <c r="M6" s="77" t="s">
        <v>237</v>
      </c>
      <c r="N6" s="91" t="s">
        <v>133</v>
      </c>
    </row>
    <row r="7" spans="1:16" ht="31.5" x14ac:dyDescent="0.25">
      <c r="A7" s="76" t="s">
        <v>215</v>
      </c>
      <c r="B7" s="80" t="s">
        <v>3</v>
      </c>
      <c r="D7" s="76" t="s">
        <v>225</v>
      </c>
      <c r="E7" s="84" t="s">
        <v>69</v>
      </c>
      <c r="J7" s="100" t="s">
        <v>239</v>
      </c>
      <c r="K7" s="98" t="s">
        <v>152</v>
      </c>
    </row>
    <row r="8" spans="1:16" ht="52.5" x14ac:dyDescent="0.25">
      <c r="A8" s="77" t="s">
        <v>216</v>
      </c>
      <c r="B8" s="81" t="s">
        <v>129</v>
      </c>
      <c r="D8" s="76" t="s">
        <v>226</v>
      </c>
      <c r="E8" s="83" t="s">
        <v>20</v>
      </c>
      <c r="J8" s="100" t="s">
        <v>238</v>
      </c>
      <c r="K8" s="101" t="s">
        <v>151</v>
      </c>
    </row>
    <row r="9" spans="1:16" ht="31.5" x14ac:dyDescent="0.25">
      <c r="D9" s="76" t="s">
        <v>227</v>
      </c>
      <c r="E9" s="83" t="s">
        <v>22</v>
      </c>
      <c r="G9" s="76" t="s">
        <v>236</v>
      </c>
      <c r="H9" s="87" t="s">
        <v>149</v>
      </c>
      <c r="J9" s="97" t="s">
        <v>236</v>
      </c>
      <c r="K9" s="102" t="s">
        <v>149</v>
      </c>
      <c r="N9" s="90" t="s">
        <v>187</v>
      </c>
    </row>
    <row r="10" spans="1:16" ht="21" x14ac:dyDescent="0.25">
      <c r="D10" s="76" t="s">
        <v>228</v>
      </c>
      <c r="E10" s="83" t="s">
        <v>21</v>
      </c>
      <c r="J10" s="103"/>
      <c r="K10" s="104"/>
    </row>
    <row r="11" spans="1:16" ht="31.5" x14ac:dyDescent="0.25">
      <c r="D11" s="76" t="s">
        <v>229</v>
      </c>
      <c r="E11" s="83" t="s">
        <v>11</v>
      </c>
    </row>
    <row r="12" spans="1:16" ht="21" x14ac:dyDescent="0.25">
      <c r="D12" s="76" t="s">
        <v>230</v>
      </c>
      <c r="E12" s="83" t="s">
        <v>63</v>
      </c>
    </row>
    <row r="13" spans="1:16" ht="31.5" x14ac:dyDescent="0.25">
      <c r="D13" s="76" t="s">
        <v>231</v>
      </c>
      <c r="E13" s="85"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5B00B-F445-4221-A173-DBB31F4A14CE}">
  <dimension ref="A1:E36"/>
  <sheetViews>
    <sheetView topLeftCell="A4" workbookViewId="0">
      <selection activeCell="E10" sqref="E10"/>
    </sheetView>
  </sheetViews>
  <sheetFormatPr baseColWidth="10" defaultRowHeight="15" x14ac:dyDescent="0.25"/>
  <cols>
    <col min="1" max="1" width="3.28515625" bestFit="1" customWidth="1"/>
    <col min="3" max="3" width="39" bestFit="1" customWidth="1"/>
    <col min="5" max="5" width="82.28515625" customWidth="1"/>
  </cols>
  <sheetData>
    <row r="1" spans="1:5" ht="15" customHeight="1" x14ac:dyDescent="0.25">
      <c r="B1" s="70" t="s">
        <v>210</v>
      </c>
      <c r="C1" s="70"/>
    </row>
    <row r="2" spans="1:5" ht="15" customHeight="1" x14ac:dyDescent="0.25">
      <c r="A2" t="s">
        <v>248</v>
      </c>
      <c r="B2" s="108" t="s">
        <v>209</v>
      </c>
      <c r="C2" s="105" t="s">
        <v>0</v>
      </c>
      <c r="D2" t="s">
        <v>246</v>
      </c>
      <c r="E2" s="193" t="s">
        <v>242</v>
      </c>
    </row>
    <row r="3" spans="1:5" ht="15" customHeight="1" x14ac:dyDescent="0.25">
      <c r="B3" s="108" t="s">
        <v>213</v>
      </c>
      <c r="C3" s="105" t="s">
        <v>1</v>
      </c>
      <c r="D3" t="s">
        <v>241</v>
      </c>
      <c r="E3" s="193"/>
    </row>
    <row r="4" spans="1:5" ht="15" customHeight="1" x14ac:dyDescent="0.25">
      <c r="B4" s="108" t="s">
        <v>211</v>
      </c>
      <c r="C4" s="105" t="s">
        <v>126</v>
      </c>
      <c r="E4" s="193"/>
    </row>
    <row r="5" spans="1:5" ht="15" customHeight="1" x14ac:dyDescent="0.25">
      <c r="B5" s="108" t="s">
        <v>212</v>
      </c>
      <c r="C5" s="105" t="s">
        <v>2</v>
      </c>
      <c r="E5" s="193"/>
    </row>
    <row r="6" spans="1:5" ht="15" customHeight="1" x14ac:dyDescent="0.25">
      <c r="B6" s="108" t="s">
        <v>214</v>
      </c>
      <c r="C6" s="105" t="s">
        <v>138</v>
      </c>
      <c r="E6" s="193"/>
    </row>
    <row r="7" spans="1:5" ht="15" customHeight="1" x14ac:dyDescent="0.25">
      <c r="B7" s="108" t="s">
        <v>215</v>
      </c>
      <c r="C7" s="105" t="s">
        <v>3</v>
      </c>
      <c r="E7" s="193"/>
    </row>
    <row r="8" spans="1:5" ht="15" customHeight="1" x14ac:dyDescent="0.25">
      <c r="B8" s="108" t="s">
        <v>216</v>
      </c>
      <c r="C8" s="105" t="s">
        <v>129</v>
      </c>
      <c r="E8" s="193"/>
    </row>
    <row r="9" spans="1:5" ht="15" customHeight="1" x14ac:dyDescent="0.25"/>
    <row r="10" spans="1:5" ht="15" customHeight="1" x14ac:dyDescent="0.25">
      <c r="B10" s="70" t="s">
        <v>243</v>
      </c>
    </row>
    <row r="11" spans="1:5" ht="15" customHeight="1" x14ac:dyDescent="0.25">
      <c r="A11" t="s">
        <v>248</v>
      </c>
      <c r="B11" s="109" t="s">
        <v>245</v>
      </c>
      <c r="C11" s="110"/>
      <c r="D11" t="s">
        <v>246</v>
      </c>
      <c r="E11" s="193" t="s">
        <v>251</v>
      </c>
    </row>
    <row r="12" spans="1:5" ht="15" customHeight="1" x14ac:dyDescent="0.25">
      <c r="A12" t="s">
        <v>249</v>
      </c>
      <c r="B12" s="108" t="s">
        <v>209</v>
      </c>
      <c r="C12" s="105" t="s">
        <v>0</v>
      </c>
      <c r="D12" t="s">
        <v>246</v>
      </c>
      <c r="E12" s="193"/>
    </row>
    <row r="13" spans="1:5" ht="15" customHeight="1" x14ac:dyDescent="0.25">
      <c r="B13" s="109" t="s">
        <v>220</v>
      </c>
      <c r="C13" s="105" t="s">
        <v>132</v>
      </c>
      <c r="E13" s="193"/>
    </row>
    <row r="14" spans="1:5" ht="15" customHeight="1" x14ac:dyDescent="0.25">
      <c r="B14" s="109" t="s">
        <v>221</v>
      </c>
      <c r="C14" s="105" t="s">
        <v>240</v>
      </c>
      <c r="E14" s="193"/>
    </row>
    <row r="15" spans="1:5" ht="15" customHeight="1" x14ac:dyDescent="0.25">
      <c r="B15" s="109" t="s">
        <v>222</v>
      </c>
      <c r="C15" s="105" t="s">
        <v>36</v>
      </c>
      <c r="E15" s="193"/>
    </row>
    <row r="16" spans="1:5" ht="15" customHeight="1" x14ac:dyDescent="0.25">
      <c r="B16" s="109" t="s">
        <v>223</v>
      </c>
      <c r="C16" s="105" t="s">
        <v>10</v>
      </c>
      <c r="E16" s="193"/>
    </row>
    <row r="17" spans="1:5" ht="15" customHeight="1" x14ac:dyDescent="0.25">
      <c r="B17" s="109" t="s">
        <v>224</v>
      </c>
      <c r="C17" s="105" t="s">
        <v>12</v>
      </c>
      <c r="E17" s="193"/>
    </row>
    <row r="18" spans="1:5" ht="15" customHeight="1" x14ac:dyDescent="0.25">
      <c r="B18" s="109" t="s">
        <v>225</v>
      </c>
      <c r="C18" s="105" t="s">
        <v>69</v>
      </c>
      <c r="E18" s="193"/>
    </row>
    <row r="19" spans="1:5" ht="15" customHeight="1" x14ac:dyDescent="0.25">
      <c r="B19" s="109" t="s">
        <v>226</v>
      </c>
      <c r="C19" s="105" t="s">
        <v>20</v>
      </c>
      <c r="E19" s="193"/>
    </row>
    <row r="20" spans="1:5" ht="15" customHeight="1" x14ac:dyDescent="0.25">
      <c r="B20" s="109" t="s">
        <v>227</v>
      </c>
      <c r="C20" s="105" t="s">
        <v>22</v>
      </c>
      <c r="E20" s="193"/>
    </row>
    <row r="21" spans="1:5" ht="15" customHeight="1" x14ac:dyDescent="0.25">
      <c r="B21" s="109" t="s">
        <v>228</v>
      </c>
      <c r="C21" s="105" t="s">
        <v>21</v>
      </c>
      <c r="E21" s="193"/>
    </row>
    <row r="22" spans="1:5" ht="15" customHeight="1" x14ac:dyDescent="0.25">
      <c r="B22" s="109" t="s">
        <v>229</v>
      </c>
      <c r="C22" s="105" t="s">
        <v>11</v>
      </c>
      <c r="E22" s="193"/>
    </row>
    <row r="23" spans="1:5" ht="15" customHeight="1" x14ac:dyDescent="0.25">
      <c r="B23" s="109" t="s">
        <v>230</v>
      </c>
      <c r="C23" s="105" t="s">
        <v>63</v>
      </c>
      <c r="E23" s="193"/>
    </row>
    <row r="24" spans="1:5" ht="15" customHeight="1" x14ac:dyDescent="0.25">
      <c r="B24" s="109" t="s">
        <v>231</v>
      </c>
      <c r="C24" s="105" t="s">
        <v>68</v>
      </c>
      <c r="E24" s="193"/>
    </row>
    <row r="25" spans="1:5" ht="15" customHeight="1" x14ac:dyDescent="0.25"/>
    <row r="26" spans="1:5" ht="15" customHeight="1" x14ac:dyDescent="0.25">
      <c r="B26" s="70" t="s">
        <v>244</v>
      </c>
      <c r="C26" s="70"/>
    </row>
    <row r="27" spans="1:5" ht="15" customHeight="1" x14ac:dyDescent="0.25">
      <c r="A27" t="s">
        <v>248</v>
      </c>
      <c r="B27" s="107" t="s">
        <v>247</v>
      </c>
      <c r="C27" s="107"/>
      <c r="D27" t="s">
        <v>246</v>
      </c>
      <c r="E27" s="193" t="s">
        <v>250</v>
      </c>
    </row>
    <row r="28" spans="1:5" ht="15" customHeight="1" x14ac:dyDescent="0.25">
      <c r="A28" t="s">
        <v>249</v>
      </c>
      <c r="B28" s="108" t="s">
        <v>209</v>
      </c>
      <c r="C28" s="105" t="s">
        <v>0</v>
      </c>
      <c r="D28" t="s">
        <v>246</v>
      </c>
      <c r="E28" s="193"/>
    </row>
    <row r="29" spans="1:5" ht="15" customHeight="1" x14ac:dyDescent="0.25">
      <c r="B29" s="106" t="s">
        <v>232</v>
      </c>
      <c r="C29" s="105" t="s">
        <v>145</v>
      </c>
      <c r="E29" s="193"/>
    </row>
    <row r="30" spans="1:5" ht="15" customHeight="1" x14ac:dyDescent="0.25">
      <c r="B30" s="106" t="s">
        <v>233</v>
      </c>
      <c r="C30" s="105" t="s">
        <v>199</v>
      </c>
      <c r="E30" s="193"/>
    </row>
    <row r="31" spans="1:5" ht="15" customHeight="1" x14ac:dyDescent="0.25">
      <c r="B31" s="106" t="s">
        <v>234</v>
      </c>
      <c r="C31" s="105" t="s">
        <v>147</v>
      </c>
      <c r="E31" s="193"/>
    </row>
    <row r="32" spans="1:5" ht="15" customHeight="1" x14ac:dyDescent="0.25">
      <c r="B32" s="106" t="s">
        <v>235</v>
      </c>
      <c r="C32" s="105" t="s">
        <v>148</v>
      </c>
      <c r="E32" s="193"/>
    </row>
    <row r="33" spans="2:5" ht="15" customHeight="1" x14ac:dyDescent="0.25">
      <c r="B33" s="106" t="s">
        <v>237</v>
      </c>
      <c r="C33" s="105" t="s">
        <v>150</v>
      </c>
      <c r="E33" s="193"/>
    </row>
    <row r="34" spans="2:5" ht="15" customHeight="1" x14ac:dyDescent="0.25">
      <c r="B34" s="106" t="s">
        <v>239</v>
      </c>
      <c r="C34" s="105" t="s">
        <v>152</v>
      </c>
      <c r="E34" s="193"/>
    </row>
    <row r="35" spans="2:5" ht="15" customHeight="1" x14ac:dyDescent="0.25">
      <c r="B35" s="106" t="s">
        <v>238</v>
      </c>
      <c r="C35" s="105" t="s">
        <v>151</v>
      </c>
      <c r="E35" s="193"/>
    </row>
    <row r="36" spans="2:5" ht="15" customHeight="1" x14ac:dyDescent="0.25">
      <c r="B36" s="106" t="s">
        <v>236</v>
      </c>
      <c r="C36" s="105" t="s">
        <v>149</v>
      </c>
      <c r="E36" s="193"/>
    </row>
  </sheetData>
  <mergeCells count="3">
    <mergeCell ref="E2:E8"/>
    <mergeCell ref="E11:E24"/>
    <mergeCell ref="E27:E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9"/>
  <sheetViews>
    <sheetView topLeftCell="I1" workbookViewId="0">
      <selection activeCell="K5" sqref="K5"/>
    </sheetView>
  </sheetViews>
  <sheetFormatPr baseColWidth="10" defaultColWidth="11.42578125" defaultRowHeight="12.75" x14ac:dyDescent="0.2"/>
  <cols>
    <col min="1" max="1" width="1.42578125" style="2" customWidth="1"/>
    <col min="2" max="2" width="13.140625" style="1" customWidth="1"/>
    <col min="3" max="3" width="19.140625" style="2" customWidth="1"/>
    <col min="4" max="4" width="47.5703125" style="3" customWidth="1"/>
    <col min="5" max="5" width="18.85546875" style="2" customWidth="1"/>
    <col min="6" max="6" width="27.140625" style="2" customWidth="1"/>
    <col min="7" max="7" width="42.140625" style="2" customWidth="1"/>
    <col min="8" max="8" width="42.140625" style="4" customWidth="1"/>
    <col min="9" max="9" width="55.28515625" style="1" customWidth="1"/>
    <col min="10" max="10" width="39.85546875" style="1" customWidth="1"/>
    <col min="11" max="11" width="47.42578125" style="1" customWidth="1"/>
    <col min="12" max="12" width="17.5703125" style="2" customWidth="1"/>
    <col min="13" max="13" width="27.28515625" style="2" customWidth="1"/>
    <col min="14" max="14" width="17.85546875" style="2" customWidth="1"/>
    <col min="15" max="16384" width="11.42578125" style="2"/>
  </cols>
  <sheetData>
    <row r="1" spans="2:14" x14ac:dyDescent="0.2">
      <c r="I1" s="5"/>
      <c r="J1" s="5"/>
      <c r="K1" s="5"/>
      <c r="L1" s="1"/>
    </row>
    <row r="2" spans="2:14" s="6" customFormat="1" x14ac:dyDescent="0.25">
      <c r="B2" s="6" t="s">
        <v>71</v>
      </c>
      <c r="C2" s="6" t="s">
        <v>72</v>
      </c>
      <c r="D2" s="6" t="s">
        <v>73</v>
      </c>
      <c r="E2" s="6" t="s">
        <v>74</v>
      </c>
      <c r="F2" s="6" t="s">
        <v>75</v>
      </c>
      <c r="G2" s="6" t="s">
        <v>76</v>
      </c>
      <c r="H2" s="6" t="s">
        <v>77</v>
      </c>
      <c r="I2" s="7" t="s">
        <v>78</v>
      </c>
      <c r="J2" s="7" t="s">
        <v>36</v>
      </c>
      <c r="K2" s="7" t="s">
        <v>79</v>
      </c>
      <c r="L2" s="6" t="s">
        <v>80</v>
      </c>
      <c r="M2" s="6" t="s">
        <v>81</v>
      </c>
      <c r="N2" s="6" t="s">
        <v>82</v>
      </c>
    </row>
    <row r="3" spans="2:14" x14ac:dyDescent="0.2">
      <c r="B3" s="1">
        <v>1</v>
      </c>
      <c r="C3" s="2" t="s">
        <v>83</v>
      </c>
      <c r="D3" s="8" t="s">
        <v>84</v>
      </c>
      <c r="E3" s="9" t="s">
        <v>17</v>
      </c>
      <c r="F3" s="9" t="s">
        <v>47</v>
      </c>
      <c r="G3" s="9" t="s">
        <v>49</v>
      </c>
      <c r="H3" s="9" t="s">
        <v>85</v>
      </c>
      <c r="I3" s="5">
        <v>0.5</v>
      </c>
      <c r="J3" s="1">
        <v>0</v>
      </c>
      <c r="K3" s="1">
        <v>0</v>
      </c>
      <c r="L3" s="1" t="s">
        <v>86</v>
      </c>
      <c r="M3" s="2" t="s">
        <v>16</v>
      </c>
      <c r="N3" s="1" t="s">
        <v>136</v>
      </c>
    </row>
    <row r="4" spans="2:14" x14ac:dyDescent="0.2">
      <c r="B4" s="1">
        <v>2</v>
      </c>
      <c r="C4" s="2" t="s">
        <v>15</v>
      </c>
      <c r="D4" s="8" t="s">
        <v>87</v>
      </c>
      <c r="E4" s="9" t="s">
        <v>18</v>
      </c>
      <c r="F4" s="9" t="s">
        <v>47</v>
      </c>
      <c r="G4" s="9" t="s">
        <v>50</v>
      </c>
      <c r="H4" s="9" t="s">
        <v>48</v>
      </c>
      <c r="I4" s="5">
        <v>0.55000000000000004</v>
      </c>
      <c r="J4" s="10">
        <v>1</v>
      </c>
      <c r="K4" s="1">
        <v>0.3</v>
      </c>
      <c r="L4" s="1" t="s">
        <v>88</v>
      </c>
      <c r="M4" s="2" t="s">
        <v>89</v>
      </c>
      <c r="N4" s="1" t="s">
        <v>137</v>
      </c>
    </row>
    <row r="5" spans="2:14" x14ac:dyDescent="0.2">
      <c r="B5" s="1">
        <v>3</v>
      </c>
      <c r="D5" s="11" t="s">
        <v>90</v>
      </c>
      <c r="E5" s="9" t="s">
        <v>19</v>
      </c>
      <c r="F5" s="9" t="s">
        <v>38</v>
      </c>
      <c r="G5" s="9" t="s">
        <v>28</v>
      </c>
      <c r="H5" s="9" t="s">
        <v>91</v>
      </c>
      <c r="I5" s="5">
        <v>0.6</v>
      </c>
      <c r="J5" s="10">
        <v>2</v>
      </c>
      <c r="K5" s="1">
        <v>0.5</v>
      </c>
      <c r="L5" s="1"/>
      <c r="M5" s="2" t="s">
        <v>92</v>
      </c>
      <c r="N5" s="1"/>
    </row>
    <row r="6" spans="2:14" x14ac:dyDescent="0.2">
      <c r="B6" s="1">
        <v>4</v>
      </c>
      <c r="D6" s="8" t="s">
        <v>93</v>
      </c>
      <c r="E6" s="12" t="s">
        <v>35</v>
      </c>
      <c r="F6" s="9" t="s">
        <v>38</v>
      </c>
      <c r="G6" s="9" t="s">
        <v>51</v>
      </c>
      <c r="H6" s="9" t="s">
        <v>65</v>
      </c>
      <c r="I6" s="5">
        <v>0.65</v>
      </c>
      <c r="J6" s="10">
        <v>3</v>
      </c>
      <c r="K6" s="10">
        <v>1</v>
      </c>
      <c r="L6" s="1"/>
      <c r="M6" s="2" t="s">
        <v>94</v>
      </c>
    </row>
    <row r="7" spans="2:14" x14ac:dyDescent="0.2">
      <c r="B7" s="1">
        <v>5</v>
      </c>
      <c r="D7" s="8" t="s">
        <v>95</v>
      </c>
      <c r="F7" s="9" t="s">
        <v>38</v>
      </c>
      <c r="G7" s="9" t="s">
        <v>52</v>
      </c>
      <c r="H7" s="9" t="s">
        <v>38</v>
      </c>
      <c r="I7" s="5">
        <v>0.7</v>
      </c>
      <c r="J7" s="10">
        <v>4</v>
      </c>
      <c r="K7" s="10">
        <v>2</v>
      </c>
      <c r="L7" s="1"/>
      <c r="M7" s="2" t="s">
        <v>96</v>
      </c>
    </row>
    <row r="8" spans="2:14" x14ac:dyDescent="0.2">
      <c r="B8" s="1">
        <v>6</v>
      </c>
      <c r="D8" s="8" t="s">
        <v>97</v>
      </c>
      <c r="F8" s="9" t="s">
        <v>38</v>
      </c>
      <c r="G8" s="9" t="s">
        <v>53</v>
      </c>
      <c r="H8" s="9" t="s">
        <v>43</v>
      </c>
      <c r="I8" s="5">
        <v>0.75</v>
      </c>
      <c r="J8" s="10">
        <v>5</v>
      </c>
      <c r="K8" s="10">
        <v>3</v>
      </c>
      <c r="L8" s="1"/>
      <c r="M8" s="2" t="s">
        <v>66</v>
      </c>
    </row>
    <row r="9" spans="2:14" x14ac:dyDescent="0.2">
      <c r="B9" s="1">
        <v>7</v>
      </c>
      <c r="D9" s="8" t="s">
        <v>98</v>
      </c>
      <c r="F9" s="9" t="s">
        <v>39</v>
      </c>
      <c r="G9" s="9" t="s">
        <v>54</v>
      </c>
      <c r="H9" s="9" t="s">
        <v>61</v>
      </c>
      <c r="I9" s="5">
        <v>0.8</v>
      </c>
      <c r="J9" s="10">
        <v>6</v>
      </c>
      <c r="K9" s="10">
        <v>4</v>
      </c>
      <c r="L9" s="1"/>
    </row>
    <row r="10" spans="2:14" x14ac:dyDescent="0.2">
      <c r="B10" s="1">
        <v>8</v>
      </c>
      <c r="D10" s="8" t="s">
        <v>99</v>
      </c>
      <c r="F10" s="9" t="s">
        <v>43</v>
      </c>
      <c r="G10" s="9" t="s">
        <v>55</v>
      </c>
      <c r="H10" s="9" t="s">
        <v>44</v>
      </c>
      <c r="I10" s="5">
        <v>0.85</v>
      </c>
      <c r="J10" s="10">
        <v>7</v>
      </c>
      <c r="K10" s="10">
        <v>5</v>
      </c>
      <c r="L10" s="1"/>
    </row>
    <row r="11" spans="2:14" ht="12.75" customHeight="1" x14ac:dyDescent="0.2">
      <c r="B11" s="1">
        <v>9</v>
      </c>
      <c r="D11" s="11" t="s">
        <v>100</v>
      </c>
      <c r="F11" s="9" t="s">
        <v>41</v>
      </c>
      <c r="G11" s="9" t="s">
        <v>56</v>
      </c>
      <c r="H11" s="9" t="s">
        <v>45</v>
      </c>
      <c r="I11" s="5">
        <v>0.9</v>
      </c>
      <c r="J11" s="10">
        <v>8</v>
      </c>
      <c r="K11" s="10">
        <v>6</v>
      </c>
      <c r="L11" s="1"/>
    </row>
    <row r="12" spans="2:14" x14ac:dyDescent="0.2">
      <c r="B12" s="1">
        <v>10</v>
      </c>
      <c r="D12" s="8" t="s">
        <v>101</v>
      </c>
      <c r="F12" s="9" t="s">
        <v>41</v>
      </c>
      <c r="G12" s="9" t="s">
        <v>57</v>
      </c>
      <c r="H12" s="9" t="s">
        <v>102</v>
      </c>
      <c r="I12" s="5">
        <v>0.95</v>
      </c>
      <c r="J12" s="10">
        <v>9</v>
      </c>
      <c r="K12" s="10">
        <v>7</v>
      </c>
      <c r="L12" s="1"/>
    </row>
    <row r="13" spans="2:14" x14ac:dyDescent="0.2">
      <c r="B13" s="1">
        <v>11</v>
      </c>
      <c r="D13" s="8" t="s">
        <v>103</v>
      </c>
      <c r="F13" s="9" t="s">
        <v>43</v>
      </c>
      <c r="G13" s="9" t="s">
        <v>104</v>
      </c>
      <c r="H13" s="9" t="s">
        <v>40</v>
      </c>
      <c r="I13" s="5">
        <v>1</v>
      </c>
      <c r="J13" s="10">
        <v>10</v>
      </c>
      <c r="K13" s="10">
        <v>8</v>
      </c>
      <c r="L13" s="1"/>
    </row>
    <row r="14" spans="2:14" x14ac:dyDescent="0.2">
      <c r="B14" s="1">
        <v>12</v>
      </c>
      <c r="D14" s="11" t="s">
        <v>105</v>
      </c>
      <c r="F14" s="9" t="s">
        <v>48</v>
      </c>
      <c r="G14" s="9" t="s">
        <v>58</v>
      </c>
      <c r="H14" s="9" t="s">
        <v>39</v>
      </c>
      <c r="I14" s="5"/>
      <c r="J14" s="10"/>
      <c r="K14" s="10">
        <v>9</v>
      </c>
      <c r="L14" s="1"/>
    </row>
    <row r="15" spans="2:14" ht="15" customHeight="1" x14ac:dyDescent="0.2">
      <c r="B15" s="1">
        <v>13</v>
      </c>
      <c r="D15" s="11" t="s">
        <v>106</v>
      </c>
      <c r="F15" s="9" t="s">
        <v>47</v>
      </c>
      <c r="G15" s="9" t="s">
        <v>59</v>
      </c>
      <c r="H15" s="9" t="s">
        <v>41</v>
      </c>
      <c r="I15" s="5"/>
      <c r="J15" s="10"/>
      <c r="K15" s="10">
        <v>10</v>
      </c>
      <c r="L15" s="1"/>
    </row>
    <row r="16" spans="2:14" ht="14.25" customHeight="1" x14ac:dyDescent="0.2">
      <c r="B16" s="1">
        <v>14</v>
      </c>
      <c r="D16" s="11" t="s">
        <v>107</v>
      </c>
      <c r="F16" s="9" t="s">
        <v>38</v>
      </c>
      <c r="G16" s="9" t="s">
        <v>24</v>
      </c>
      <c r="H16" s="9" t="s">
        <v>108</v>
      </c>
      <c r="I16" s="5"/>
      <c r="J16" s="10"/>
      <c r="K16" s="10">
        <v>11</v>
      </c>
      <c r="L16" s="1"/>
    </row>
    <row r="17" spans="2:12" x14ac:dyDescent="0.2">
      <c r="B17" s="1">
        <v>15</v>
      </c>
      <c r="G17" s="9" t="s">
        <v>25</v>
      </c>
      <c r="H17" s="9" t="s">
        <v>109</v>
      </c>
      <c r="I17" s="5"/>
      <c r="J17" s="10"/>
      <c r="K17" s="10">
        <v>12</v>
      </c>
      <c r="L17" s="1"/>
    </row>
    <row r="18" spans="2:12" x14ac:dyDescent="0.2">
      <c r="B18" s="1">
        <v>16</v>
      </c>
      <c r="G18" s="9" t="s">
        <v>26</v>
      </c>
      <c r="H18" s="9" t="s">
        <v>110</v>
      </c>
      <c r="I18" s="5"/>
      <c r="J18" s="10"/>
      <c r="K18" s="10">
        <v>13</v>
      </c>
      <c r="L18" s="1"/>
    </row>
    <row r="19" spans="2:12" x14ac:dyDescent="0.2">
      <c r="B19" s="1">
        <v>17</v>
      </c>
      <c r="G19" s="9" t="s">
        <v>111</v>
      </c>
      <c r="H19" s="9" t="s">
        <v>112</v>
      </c>
      <c r="I19" s="5"/>
      <c r="J19" s="10"/>
      <c r="K19" s="10">
        <v>14</v>
      </c>
      <c r="L19" s="1"/>
    </row>
    <row r="20" spans="2:12" x14ac:dyDescent="0.2">
      <c r="B20" s="1">
        <v>18</v>
      </c>
      <c r="G20" s="9" t="s">
        <v>113</v>
      </c>
      <c r="H20" s="9" t="s">
        <v>114</v>
      </c>
      <c r="I20" s="5"/>
      <c r="J20" s="10"/>
      <c r="K20" s="10">
        <v>15</v>
      </c>
      <c r="L20" s="1"/>
    </row>
    <row r="21" spans="2:12" x14ac:dyDescent="0.2">
      <c r="B21" s="1">
        <v>19</v>
      </c>
      <c r="G21" s="9" t="s">
        <v>27</v>
      </c>
      <c r="H21" s="9" t="s">
        <v>115</v>
      </c>
      <c r="I21" s="5"/>
      <c r="J21" s="10"/>
      <c r="K21" s="10">
        <v>16</v>
      </c>
      <c r="L21" s="1"/>
    </row>
    <row r="22" spans="2:12" x14ac:dyDescent="0.2">
      <c r="B22" s="1">
        <v>20</v>
      </c>
      <c r="G22" s="9" t="s">
        <v>60</v>
      </c>
      <c r="H22" s="9" t="s">
        <v>42</v>
      </c>
      <c r="I22" s="5"/>
      <c r="J22" s="10"/>
      <c r="K22" s="10">
        <v>17</v>
      </c>
      <c r="L22" s="1"/>
    </row>
    <row r="23" spans="2:12" x14ac:dyDescent="0.2">
      <c r="B23" s="1">
        <v>21</v>
      </c>
      <c r="G23" s="9" t="s">
        <v>67</v>
      </c>
      <c r="H23" s="9" t="s">
        <v>116</v>
      </c>
      <c r="J23" s="10"/>
      <c r="K23" s="10">
        <v>18</v>
      </c>
    </row>
    <row r="24" spans="2:12" x14ac:dyDescent="0.2">
      <c r="B24" s="1">
        <v>22</v>
      </c>
      <c r="G24" s="9" t="s">
        <v>117</v>
      </c>
      <c r="H24" s="9" t="s">
        <v>118</v>
      </c>
      <c r="J24" s="10"/>
      <c r="K24" s="10">
        <v>19</v>
      </c>
    </row>
    <row r="25" spans="2:12" x14ac:dyDescent="0.2">
      <c r="B25" s="1">
        <v>23</v>
      </c>
      <c r="J25" s="10"/>
      <c r="K25" s="10">
        <v>20</v>
      </c>
    </row>
    <row r="26" spans="2:12" x14ac:dyDescent="0.2">
      <c r="B26" s="1">
        <v>24</v>
      </c>
      <c r="J26" s="10"/>
      <c r="K26" s="10"/>
    </row>
    <row r="27" spans="2:12" x14ac:dyDescent="0.2">
      <c r="B27" s="1">
        <v>25</v>
      </c>
      <c r="D27" s="6" t="s">
        <v>73</v>
      </c>
      <c r="E27" s="6" t="s">
        <v>75</v>
      </c>
      <c r="G27" s="6" t="s">
        <v>76</v>
      </c>
      <c r="H27" s="13" t="s">
        <v>120</v>
      </c>
      <c r="J27" s="6" t="s">
        <v>76</v>
      </c>
      <c r="K27" s="6" t="s">
        <v>119</v>
      </c>
    </row>
    <row r="28" spans="2:12" x14ac:dyDescent="0.2">
      <c r="B28" s="1">
        <v>26</v>
      </c>
      <c r="D28" s="8" t="s">
        <v>84</v>
      </c>
      <c r="E28" s="9" t="s">
        <v>47</v>
      </c>
      <c r="G28" s="9" t="s">
        <v>49</v>
      </c>
      <c r="H28" s="4" t="s">
        <v>47</v>
      </c>
      <c r="J28" s="9" t="s">
        <v>49</v>
      </c>
      <c r="K28" s="9" t="s">
        <v>85</v>
      </c>
    </row>
    <row r="29" spans="2:12" x14ac:dyDescent="0.2">
      <c r="B29" s="1">
        <v>27</v>
      </c>
      <c r="D29" s="8" t="s">
        <v>87</v>
      </c>
      <c r="E29" s="9" t="s">
        <v>47</v>
      </c>
      <c r="G29" s="9" t="s">
        <v>50</v>
      </c>
      <c r="H29" s="4" t="s">
        <v>121</v>
      </c>
      <c r="J29" s="9" t="s">
        <v>50</v>
      </c>
      <c r="K29" s="9" t="s">
        <v>48</v>
      </c>
    </row>
    <row r="30" spans="2:12" x14ac:dyDescent="0.2">
      <c r="B30" s="1">
        <v>28</v>
      </c>
      <c r="D30" s="11" t="s">
        <v>90</v>
      </c>
      <c r="E30" s="9" t="s">
        <v>38</v>
      </c>
      <c r="G30" s="9" t="s">
        <v>28</v>
      </c>
      <c r="H30" s="4" t="s">
        <v>47</v>
      </c>
      <c r="J30" s="9" t="s">
        <v>28</v>
      </c>
      <c r="K30" s="9" t="s">
        <v>91</v>
      </c>
    </row>
    <row r="31" spans="2:12" x14ac:dyDescent="0.2">
      <c r="B31" s="1">
        <v>29</v>
      </c>
      <c r="D31" s="8" t="s">
        <v>93</v>
      </c>
      <c r="E31" s="9" t="s">
        <v>38</v>
      </c>
      <c r="G31" s="9" t="s">
        <v>51</v>
      </c>
      <c r="H31" s="4" t="s">
        <v>47</v>
      </c>
      <c r="J31" s="9" t="s">
        <v>51</v>
      </c>
      <c r="K31" s="9" t="s">
        <v>65</v>
      </c>
    </row>
    <row r="32" spans="2:12" x14ac:dyDescent="0.2">
      <c r="B32" s="1">
        <v>30</v>
      </c>
      <c r="D32" s="8" t="s">
        <v>95</v>
      </c>
      <c r="E32" s="9" t="s">
        <v>38</v>
      </c>
      <c r="G32" s="9" t="s">
        <v>52</v>
      </c>
      <c r="H32" s="4" t="s">
        <v>38</v>
      </c>
      <c r="J32" s="9" t="s">
        <v>52</v>
      </c>
      <c r="K32" s="9" t="s">
        <v>38</v>
      </c>
    </row>
    <row r="33" spans="4:11" x14ac:dyDescent="0.2">
      <c r="D33" s="8" t="s">
        <v>97</v>
      </c>
      <c r="E33" s="9" t="s">
        <v>38</v>
      </c>
      <c r="G33" s="9" t="s">
        <v>53</v>
      </c>
      <c r="H33" s="4" t="s">
        <v>43</v>
      </c>
      <c r="J33" s="9" t="s">
        <v>53</v>
      </c>
      <c r="K33" s="9" t="s">
        <v>43</v>
      </c>
    </row>
    <row r="34" spans="4:11" x14ac:dyDescent="0.2">
      <c r="D34" s="8" t="s">
        <v>98</v>
      </c>
      <c r="E34" s="9" t="s">
        <v>39</v>
      </c>
      <c r="G34" s="9" t="s">
        <v>54</v>
      </c>
      <c r="H34" s="4" t="s">
        <v>122</v>
      </c>
      <c r="J34" s="9" t="s">
        <v>54</v>
      </c>
      <c r="K34" s="9" t="s">
        <v>61</v>
      </c>
    </row>
    <row r="35" spans="4:11" x14ac:dyDescent="0.2">
      <c r="D35" s="8" t="s">
        <v>99</v>
      </c>
      <c r="E35" s="9" t="s">
        <v>43</v>
      </c>
      <c r="G35" s="9" t="s">
        <v>55</v>
      </c>
      <c r="H35" s="4" t="s">
        <v>122</v>
      </c>
      <c r="J35" s="9" t="s">
        <v>55</v>
      </c>
      <c r="K35" s="9" t="s">
        <v>44</v>
      </c>
    </row>
    <row r="36" spans="4:11" x14ac:dyDescent="0.2">
      <c r="D36" s="11" t="s">
        <v>100</v>
      </c>
      <c r="E36" s="9" t="s">
        <v>41</v>
      </c>
      <c r="G36" s="9" t="s">
        <v>56</v>
      </c>
      <c r="H36" s="4" t="s">
        <v>122</v>
      </c>
      <c r="J36" s="9" t="s">
        <v>56</v>
      </c>
      <c r="K36" s="9" t="s">
        <v>45</v>
      </c>
    </row>
    <row r="37" spans="4:11" x14ac:dyDescent="0.2">
      <c r="D37" s="8" t="s">
        <v>101</v>
      </c>
      <c r="E37" s="9" t="s">
        <v>41</v>
      </c>
      <c r="G37" s="9" t="s">
        <v>57</v>
      </c>
      <c r="H37" s="4" t="s">
        <v>122</v>
      </c>
      <c r="J37" s="9" t="s">
        <v>57</v>
      </c>
      <c r="K37" s="9" t="s">
        <v>102</v>
      </c>
    </row>
    <row r="38" spans="4:11" x14ac:dyDescent="0.2">
      <c r="D38" s="8" t="s">
        <v>103</v>
      </c>
      <c r="E38" s="9" t="s">
        <v>43</v>
      </c>
      <c r="G38" s="9" t="s">
        <v>104</v>
      </c>
      <c r="H38" s="4" t="s">
        <v>43</v>
      </c>
      <c r="J38" s="9" t="s">
        <v>104</v>
      </c>
      <c r="K38" s="9" t="s">
        <v>40</v>
      </c>
    </row>
    <row r="39" spans="4:11" x14ac:dyDescent="0.2">
      <c r="D39" s="11" t="s">
        <v>105</v>
      </c>
      <c r="E39" s="9" t="s">
        <v>48</v>
      </c>
      <c r="G39" s="9" t="s">
        <v>58</v>
      </c>
      <c r="H39" s="4" t="s">
        <v>39</v>
      </c>
      <c r="J39" s="9" t="s">
        <v>58</v>
      </c>
      <c r="K39" s="9" t="s">
        <v>39</v>
      </c>
    </row>
    <row r="40" spans="4:11" x14ac:dyDescent="0.2">
      <c r="D40" s="11" t="s">
        <v>106</v>
      </c>
      <c r="E40" s="9" t="s">
        <v>47</v>
      </c>
      <c r="G40" s="9" t="s">
        <v>59</v>
      </c>
      <c r="H40" s="4" t="s">
        <v>62</v>
      </c>
      <c r="J40" s="9" t="s">
        <v>59</v>
      </c>
      <c r="K40" s="9" t="s">
        <v>41</v>
      </c>
    </row>
    <row r="41" spans="4:11" x14ac:dyDescent="0.2">
      <c r="D41" s="11" t="s">
        <v>107</v>
      </c>
      <c r="E41" s="9" t="s">
        <v>38</v>
      </c>
      <c r="G41" s="9" t="s">
        <v>24</v>
      </c>
      <c r="H41" s="4" t="s">
        <v>39</v>
      </c>
      <c r="J41" s="9" t="s">
        <v>24</v>
      </c>
      <c r="K41" s="9" t="s">
        <v>108</v>
      </c>
    </row>
    <row r="42" spans="4:11" x14ac:dyDescent="0.2">
      <c r="G42" s="9" t="s">
        <v>25</v>
      </c>
      <c r="H42" s="4" t="s">
        <v>39</v>
      </c>
      <c r="J42" s="9" t="s">
        <v>25</v>
      </c>
      <c r="K42" s="9" t="s">
        <v>109</v>
      </c>
    </row>
    <row r="43" spans="4:11" x14ac:dyDescent="0.2">
      <c r="G43" s="9" t="s">
        <v>26</v>
      </c>
      <c r="H43" s="4" t="s">
        <v>39</v>
      </c>
      <c r="J43" s="9" t="s">
        <v>26</v>
      </c>
      <c r="K43" s="9" t="s">
        <v>110</v>
      </c>
    </row>
    <row r="44" spans="4:11" x14ac:dyDescent="0.2">
      <c r="G44" s="9" t="s">
        <v>111</v>
      </c>
      <c r="H44" s="4" t="s">
        <v>39</v>
      </c>
      <c r="J44" s="9" t="s">
        <v>111</v>
      </c>
      <c r="K44" s="9" t="s">
        <v>112</v>
      </c>
    </row>
    <row r="45" spans="4:11" x14ac:dyDescent="0.2">
      <c r="G45" s="9" t="s">
        <v>113</v>
      </c>
      <c r="H45" s="4" t="s">
        <v>62</v>
      </c>
      <c r="J45" s="9" t="s">
        <v>113</v>
      </c>
      <c r="K45" s="9" t="s">
        <v>114</v>
      </c>
    </row>
    <row r="46" spans="4:11" x14ac:dyDescent="0.2">
      <c r="G46" s="9" t="s">
        <v>27</v>
      </c>
      <c r="H46" s="4" t="s">
        <v>62</v>
      </c>
      <c r="J46" s="9" t="s">
        <v>27</v>
      </c>
      <c r="K46" s="9" t="s">
        <v>115</v>
      </c>
    </row>
    <row r="47" spans="4:11" x14ac:dyDescent="0.2">
      <c r="G47" s="9" t="s">
        <v>60</v>
      </c>
      <c r="H47" s="4" t="s">
        <v>62</v>
      </c>
      <c r="J47" s="9" t="s">
        <v>60</v>
      </c>
      <c r="K47" s="9" t="s">
        <v>42</v>
      </c>
    </row>
    <row r="48" spans="4:11" x14ac:dyDescent="0.2">
      <c r="G48" s="9" t="s">
        <v>67</v>
      </c>
      <c r="H48" s="4" t="s">
        <v>43</v>
      </c>
      <c r="J48" s="9" t="s">
        <v>67</v>
      </c>
      <c r="K48" s="9" t="s">
        <v>134</v>
      </c>
    </row>
    <row r="49" spans="7:11" x14ac:dyDescent="0.2">
      <c r="G49" s="9" t="s">
        <v>117</v>
      </c>
      <c r="H49" s="4" t="s">
        <v>62</v>
      </c>
      <c r="J49" s="9" t="s">
        <v>117</v>
      </c>
      <c r="K49" s="9" t="s">
        <v>135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BED37AF6C363544B04697721CAE4A56" ma:contentTypeVersion="0" ma:contentTypeDescription="Crear nuevo documento." ma:contentTypeScope="" ma:versionID="5d23d79be8b5ca16ee7a9159ca836410">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B75182-D1F9-4C9A-817E-C3CA7942F8D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185A117-0A74-4F0C-BEAC-4703DE70DD99}">
  <ds:schemaRefs>
    <ds:schemaRef ds:uri="http://schemas.microsoft.com/sharepoint/v3/contenttype/forms"/>
  </ds:schemaRefs>
</ds:datastoreItem>
</file>

<file path=customXml/itemProps3.xml><?xml version="1.0" encoding="utf-8"?>
<ds:datastoreItem xmlns:ds="http://schemas.openxmlformats.org/officeDocument/2006/customXml" ds:itemID="{2B7E2677-5752-4F57-84D3-EBF4E2E6154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CCSE-FT-019_PM</vt:lpstr>
      <vt:lpstr>análisis</vt:lpstr>
      <vt:lpstr>Tablas</vt:lpstr>
      <vt:lpstr>Datos.</vt:lpstr>
      <vt:lpstr>'CCSE-FT-019_PM'!Títulos_a_imprimir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Jizeth Hael Gonzalez Ramirez</dc:creator>
  <cp:lastModifiedBy>PERSONAL</cp:lastModifiedBy>
  <cp:lastPrinted>2020-09-29T19:09:33Z</cp:lastPrinted>
  <dcterms:created xsi:type="dcterms:W3CDTF">2013-10-03T17:21:56Z</dcterms:created>
  <dcterms:modified xsi:type="dcterms:W3CDTF">2023-03-13T18:08:29Z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0x0101005BED37AF6C363544B04697721CAE4A56</vt:lpwstr>
  </property>
</Properties>
</file>