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xr:revisionPtr revIDLastSave="0" documentId="13_ncr:1_{42F7BFC6-F874-4E90-B2AA-1BC4274653C7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8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17" i="11"/>
  <c r="H17" i="11" s="1"/>
  <c r="G8" i="11"/>
  <c r="H8" i="11" s="1"/>
  <c r="G21" i="11"/>
  <c r="H21" i="11" s="1"/>
  <c r="G13" i="11"/>
  <c r="H13" i="11" s="1"/>
  <c r="G12" i="11"/>
  <c r="H12" i="11" s="1"/>
  <c r="G5" i="11"/>
  <c r="H5" i="11" s="1"/>
  <c r="G16" i="11"/>
  <c r="H16" i="11" s="1"/>
  <c r="G27" i="11"/>
  <c r="H27" i="11" s="1"/>
  <c r="G15" i="11"/>
  <c r="H15" i="11" s="1"/>
  <c r="G20" i="11"/>
  <c r="H20" i="11" s="1"/>
  <c r="G4" i="11"/>
  <c r="H4" i="11" s="1"/>
  <c r="G26" i="11"/>
  <c r="H26" i="11" s="1"/>
  <c r="G25" i="11"/>
  <c r="H25" i="11" s="1"/>
  <c r="G7" i="11"/>
  <c r="H7" i="11" s="1"/>
  <c r="G11" i="11"/>
  <c r="H11" i="11" s="1"/>
  <c r="G19" i="11"/>
  <c r="H19" i="11" s="1"/>
  <c r="G24" i="11"/>
  <c r="H24" i="11" s="1"/>
  <c r="G23" i="11"/>
  <c r="H23" i="11" s="1"/>
  <c r="G10" i="11"/>
  <c r="H10" i="11" s="1"/>
  <c r="I8" i="10" l="1"/>
  <c r="J8" i="10" s="1"/>
  <c r="I16" i="10"/>
  <c r="J16" i="10" s="1"/>
  <c r="I11" i="11"/>
  <c r="J11" i="11" s="1"/>
  <c r="K11" i="11" s="1"/>
  <c r="I16" i="11"/>
  <c r="J16" i="11"/>
  <c r="I6" i="10"/>
  <c r="I12" i="10"/>
  <c r="J12" i="10" s="1"/>
  <c r="I18" i="10"/>
  <c r="J18" i="10" s="1"/>
  <c r="I13" i="10"/>
  <c r="J13" i="10" s="1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4" i="11"/>
  <c r="J4" i="11" s="1"/>
  <c r="I21" i="11"/>
  <c r="J21" i="11" s="1"/>
  <c r="I7" i="11"/>
  <c r="J7" i="11" s="1"/>
  <c r="I27" i="11"/>
  <c r="J27" i="11" s="1"/>
  <c r="I8" i="11"/>
  <c r="I10" i="11"/>
  <c r="J10" i="11" s="1"/>
  <c r="I23" i="11"/>
  <c r="I26" i="11"/>
  <c r="J26" i="11" s="1"/>
  <c r="I5" i="11"/>
  <c r="J5" i="11" s="1"/>
  <c r="I19" i="11"/>
  <c r="J19" i="11" s="1"/>
  <c r="I13" i="11"/>
  <c r="J13" i="11" s="1"/>
  <c r="I20" i="11"/>
  <c r="J20" i="11" s="1"/>
  <c r="I25" i="11"/>
  <c r="J25" i="11" s="1"/>
  <c r="I12" i="11"/>
  <c r="J12" i="11" s="1"/>
  <c r="I24" i="11"/>
  <c r="J24" i="11" s="1"/>
  <c r="I15" i="11"/>
  <c r="I17" i="11"/>
  <c r="J17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K16" i="10" l="1"/>
  <c r="K16" i="11"/>
  <c r="J23" i="11"/>
  <c r="K23" i="11" s="1"/>
  <c r="K8" i="10"/>
  <c r="K13" i="10"/>
  <c r="J6" i="10"/>
  <c r="K6" i="10" s="1"/>
  <c r="J5" i="10"/>
  <c r="K5" i="10" s="1"/>
  <c r="K11" i="10"/>
  <c r="J4" i="10"/>
  <c r="K4" i="10" s="1"/>
  <c r="K5" i="11"/>
  <c r="K25" i="11"/>
  <c r="K24" i="11"/>
  <c r="K13" i="11"/>
  <c r="J8" i="11"/>
  <c r="K8" i="11" s="1"/>
  <c r="J15" i="11"/>
  <c r="K15" i="11" s="1"/>
  <c r="K18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17" i="11"/>
  <c r="K21" i="11"/>
  <c r="K12" i="11"/>
  <c r="K19" i="11"/>
  <c r="K10" i="11"/>
  <c r="K20" i="11"/>
  <c r="K7" i="11"/>
  <c r="K9" i="11" s="1"/>
  <c r="K4" i="11"/>
  <c r="K26" i="11"/>
  <c r="K27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28" i="11" l="1"/>
  <c r="K6" i="11"/>
  <c r="K14" i="11"/>
  <c r="K22" i="11"/>
  <c r="K17" i="3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  <c r="K29" i="11" l="1"/>
</calcChain>
</file>

<file path=xl/sharedStrings.xml><?xml version="1.0" encoding="utf-8"?>
<sst xmlns="http://schemas.openxmlformats.org/spreadsheetml/2006/main" count="366" uniqueCount="83">
  <si>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</si>
  <si>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</si>
  <si>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</si>
  <si>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</si>
  <si>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</si>
  <si>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</si>
  <si>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</si>
  <si>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</si>
  <si>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</si>
  <si>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</si>
  <si>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</si>
  <si>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</si>
  <si>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</si>
  <si>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</si>
  <si>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</si>
  <si>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</si>
  <si>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</si>
  <si>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</si>
  <si>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</si>
  <si>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</si>
  <si>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</si>
  <si>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</si>
  <si>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</si>
  <si>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</si>
  <si>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</si>
  <si>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</si>
  <si>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</si>
  <si>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</si>
  <si>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</si>
  <si>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</si>
  <si>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</si>
  <si>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</si>
  <si>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</si>
  <si>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</si>
  <si>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</si>
  <si>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</si>
  <si>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</si>
  <si>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</si>
  <si>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</si>
  <si>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</si>
  <si>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</si>
  <si>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</si>
  <si>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</si>
  <si>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</si>
  <si>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</si>
  <si>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</si>
  <si>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</si>
  <si>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</si>
  <si>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</si>
  <si>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</si>
  <si>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</si>
  <si>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</si>
  <si>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</si>
  <si>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</si>
  <si>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</si>
  <si>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</si>
  <si>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</si>
  <si>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</si>
  <si>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</si>
  <si>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</si>
  <si>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</si>
  <si>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</si>
  <si>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</si>
  <si>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</si>
  <si>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</si>
  <si>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</si>
  <si>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</si>
  <si>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</si>
  <si>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</si>
  <si>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</si>
  <si>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</si>
  <si>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</si>
  <si>
    <t>财务部 汇总</t>
  </si>
  <si>
    <t>厂办 汇总</t>
  </si>
  <si>
    <t>人事部 汇总</t>
  </si>
  <si>
    <t>生产部 汇总</t>
  </si>
  <si>
    <t>销售部 汇总</t>
  </si>
  <si>
    <t>研发部 汇总</t>
  </si>
  <si>
    <t>总计</t>
  </si>
  <si>
    <t>行标签</t>
  </si>
  <si>
    <t>厂办</t>
  </si>
  <si>
    <t>列标签</t>
  </si>
  <si>
    <t>平均值项:实发工资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</si>
</sst>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600"/>
              <a:t>行政各部门</a:t>
            </a:r>
            <a:r>
              <a:rPr lang="en-US" altLang="zh-CN" sz="1600"/>
              <a:t>5</a:t>
            </a:r>
            <a:r>
              <a:rPr lang="zh-CN" altLang="en-US" sz="1600"/>
              <a:t>月实发工资汇总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'5月'!$K$3</c:f>
              <c:strCache>
                <c:ptCount val="1"/>
                <c:pt idx="0">
                  <c:v> 实发工资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'5月'!$A$4:$A$28</c:f>
              <c:numCache>
                <c:formatCode>General</c:formatCode>
                <c:ptCount val="6"/>
              </c:numCache>
            </c:numRef>
          </c:cat>
          <c:val>
            <c:numRef>
              <c:f>'5月'!$K$4:$K$28</c:f>
              <c:numCache>
                <c:formatCode>_(* #,##0.00_);_(* \(#,##0.00\);_(* "-"??_);_(@_)</c:formatCode>
                <c:ptCount val="6"/>
                <c:pt idx="0">
                  <c:v>33481.32</c:v>
                </c:pt>
                <c:pt idx="1">
                  <c:v>35781.42</c:v>
                </c:pt>
                <c:pt idx="2">
                  <c:v>76098.972000000009</c:v>
                </c:pt>
                <c:pt idx="3">
                  <c:v>41965.658000000003</c:v>
                </c:pt>
                <c:pt idx="4">
                  <c:v>48758.62</c:v>
                </c:pt>
                <c:pt idx="5">
                  <c:v>75830.327999999994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5FC-AB29-60BFCBB30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82799952"/>
        <c:axId val="1582795792"/>
      </c:barChart>
      <c:catAx>
        <c:axId val="1582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5792"/>
        <c:crosses val="autoZero"/>
        <c:auto val="1"/>
        <c:lblAlgn val="ctr"/>
        <c:lblOffset val="100"/>
        <c:noMultiLvlLbl val="0"/>
      </c:catAx>
      <c:valAx>
        <c:axId val="1582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9952"/>
        <c:crosses val="autoZero"/>
        <c:crossBetween val="between"/>
      </c:valAx>
      <c:spPr>
        <a:pattFill prst="pct1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30</xdr:row>
      <xdr:rowOff>0</xdr:rowOff>
    </xdr:from>
    <xdr:to>
      <xdr:col>8</xdr:col>
      <xdr:colOff>866774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2.564129513892" createdVersion="6" refreshedVersion="6" minRefreshableVersion="3" recordCount="19" xr:uid="{B40F1EF7-6401-4A9F-A407-6E63570F22DD}">
  <cacheSource type="worksheet">
    <worksheetSource ref="A3:K22" sheet="6月"/>
  </cacheSource>
  <cacheFields count="11">
    <cacheField name="员工编号" numFmtId="0">
      <sharedItems/>
    </cacheField>
    <cacheField name="姓名" numFmtId="0">
      <sharedItems/>
    </cacheField>
    <cacheField name="部门" numFmtId="0">
      <sharedItems count="6">
        <s v="人事部"/>
        <s v="研发部"/>
        <s v="销售部"/>
        <s v="厂办"/>
        <s v="财务部"/>
        <s v="生产部"/>
      </sharedItems>
    </cacheField>
    <cacheField name="职务" numFmtId="0">
      <sharedItems count="2">
        <s v="经理"/>
        <s v="普通员工"/>
      </sharedItems>
    </cacheField>
    <cacheField name="等级工资" numFmtId="43">
      <sharedItems containsSemiMixedTypes="0" containsString="0" containsNumber="1" containsInteger="1" minValue="4500" maxValue="20000"/>
    </cacheField>
    <cacheField name="聘任津贴" numFmtId="43">
      <sharedItems containsSemiMixedTypes="0" containsString="0" containsNumber="1" containsInteger="1" minValue="1500" maxValue="5000"/>
    </cacheField>
    <cacheField name="绩效奖励" numFmtId="43">
      <sharedItems containsSemiMixedTypes="0" containsString="0" containsNumber="1" containsInteger="1" minValue="5340" maxValue="22250"/>
    </cacheField>
    <cacheField name="应发合计" numFmtId="43">
      <sharedItems containsSemiMixedTypes="0" containsString="0" containsNumber="1" containsInteger="1" minValue="11340" maxValue="47250"/>
    </cacheField>
    <cacheField name="三险一金" numFmtId="43">
      <sharedItems containsSemiMixedTypes="0" containsString="0" containsNumber="1" minValue="2041.1999999999998" maxValue="8505"/>
    </cacheField>
    <cacheField name="应缴个税" numFmtId="43">
      <sharedItems containsSemiMixedTypes="0" containsString="0" containsNumber="1" minValue="219.87999999999994" maxValue="5776.25"/>
    </cacheField>
    <cacheField name="实发工资" numFmtId="43">
      <sharedItems containsSemiMixedTypes="0" containsString="0" containsNumber="1" minValue="9078.92" maxValue="3296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XZ009001"/>
    <s v="严旭琪"/>
    <x v="0"/>
    <x v="0"/>
    <n v="20000"/>
    <n v="5000"/>
    <n v="22250"/>
    <n v="47250"/>
    <n v="8505"/>
    <n v="5776.25"/>
    <n v="32968.75"/>
  </r>
  <r>
    <s v="XZ009002"/>
    <s v="肖龙"/>
    <x v="1"/>
    <x v="0"/>
    <n v="15000"/>
    <n v="4000"/>
    <n v="16910"/>
    <n v="35910"/>
    <n v="6463.8"/>
    <n v="3479.2400000000007"/>
    <n v="25966.959999999999"/>
  </r>
  <r>
    <s v="XZ009003"/>
    <s v="韩丽"/>
    <x v="1"/>
    <x v="1"/>
    <n v="6500"/>
    <n v="2000"/>
    <n v="7565"/>
    <n v="16065"/>
    <n v="2891.7"/>
    <n v="607.32999999999993"/>
    <n v="12565.97"/>
  </r>
  <r>
    <s v="XZ009004"/>
    <s v="成华峰"/>
    <x v="2"/>
    <x v="1"/>
    <n v="8500"/>
    <n v="2500"/>
    <n v="9790"/>
    <n v="20790"/>
    <n v="3742.2"/>
    <n v="999.56"/>
    <n v="16048.24"/>
  </r>
  <r>
    <s v="XZ009005"/>
    <s v="刘雯娟"/>
    <x v="0"/>
    <x v="1"/>
    <n v="6000"/>
    <n v="2000"/>
    <n v="7120"/>
    <n v="15120"/>
    <n v="2721.6"/>
    <n v="529.84"/>
    <n v="11868.56"/>
  </r>
  <r>
    <s v="XZ009006"/>
    <s v="付晓强"/>
    <x v="3"/>
    <x v="0"/>
    <n v="12500"/>
    <n v="4000"/>
    <n v="14685"/>
    <n v="31185"/>
    <n v="5613.3"/>
    <n v="2704.34"/>
    <n v="22867.360000000001"/>
  </r>
  <r>
    <s v="XZ009007"/>
    <s v="孙小平"/>
    <x v="1"/>
    <x v="1"/>
    <n v="5500"/>
    <n v="2000"/>
    <n v="6675"/>
    <n v="14175"/>
    <n v="2551.5"/>
    <n v="452.35"/>
    <n v="11171.15"/>
  </r>
  <r>
    <s v="XZ009008"/>
    <s v="王亚萍"/>
    <x v="1"/>
    <x v="1"/>
    <n v="8500"/>
    <n v="3000"/>
    <n v="10235"/>
    <n v="21735"/>
    <n v="3912.2999999999997"/>
    <n v="1154.5400000000004"/>
    <n v="16668.16"/>
  </r>
  <r>
    <s v="XZ009009"/>
    <s v="杨淑琴"/>
    <x v="4"/>
    <x v="1"/>
    <n v="8000"/>
    <n v="2000"/>
    <n v="8900"/>
    <n v="18900"/>
    <n v="3402"/>
    <n v="839.8"/>
    <n v="14658.2"/>
  </r>
  <r>
    <s v="XZ009010"/>
    <s v="王华荣"/>
    <x v="2"/>
    <x v="1"/>
    <n v="4500"/>
    <n v="1500"/>
    <n v="5340"/>
    <n v="11340"/>
    <n v="2041.1999999999998"/>
    <n v="219.87999999999994"/>
    <n v="9078.92"/>
  </r>
  <r>
    <s v="XZ009011"/>
    <s v="姚小奇"/>
    <x v="5"/>
    <x v="0"/>
    <n v="11000"/>
    <n v="4000"/>
    <n v="13350"/>
    <n v="28350"/>
    <n v="5103"/>
    <n v="2239.4"/>
    <n v="21007.599999999999"/>
  </r>
  <r>
    <s v="XZ009012"/>
    <s v="杨海涛"/>
    <x v="1"/>
    <x v="1"/>
    <n v="5000"/>
    <n v="1800"/>
    <n v="6052"/>
    <n v="12852"/>
    <n v="2313.36"/>
    <n v="343.86399999999992"/>
    <n v="10194.776"/>
  </r>
  <r>
    <s v="XZ009013"/>
    <s v="于伟平"/>
    <x v="5"/>
    <x v="1"/>
    <n v="5000"/>
    <n v="2000"/>
    <n v="6230"/>
    <n v="13230"/>
    <n v="2381.4"/>
    <n v="374.86"/>
    <n v="10473.74"/>
  </r>
  <r>
    <s v="XZ009014"/>
    <s v="李泉波"/>
    <x v="4"/>
    <x v="0"/>
    <n v="10500"/>
    <n v="3000"/>
    <n v="12015"/>
    <n v="25515"/>
    <n v="4592.7"/>
    <n v="1774.46"/>
    <n v="19147.84"/>
  </r>
  <r>
    <s v="XZ009015"/>
    <s v="李正荣"/>
    <x v="0"/>
    <x v="1"/>
    <n v="7500"/>
    <n v="2000"/>
    <n v="8455"/>
    <n v="17955"/>
    <n v="3231.9"/>
    <n v="762.31000000000006"/>
    <n v="13960.79"/>
  </r>
  <r>
    <s v="XZ009016"/>
    <s v="吴海燕"/>
    <x v="0"/>
    <x v="1"/>
    <n v="9600"/>
    <n v="3000"/>
    <n v="11214"/>
    <n v="23814"/>
    <n v="4286.5199999999995"/>
    <n v="1495.4960000000001"/>
    <n v="18031.984"/>
  </r>
  <r>
    <s v="XZ009017"/>
    <s v="周莉莉"/>
    <x v="2"/>
    <x v="0"/>
    <n v="13500"/>
    <n v="4000"/>
    <n v="15575"/>
    <n v="33075"/>
    <n v="5953.5"/>
    <n v="3014.3"/>
    <n v="24107.200000000001"/>
  </r>
  <r>
    <s v="XZ009018"/>
    <s v="谢杰"/>
    <x v="3"/>
    <x v="1"/>
    <n v="7200"/>
    <n v="1800"/>
    <n v="8010"/>
    <n v="17010"/>
    <n v="3061.7999999999997"/>
    <n v="684.82000000000016"/>
    <n v="13263.380000000001"/>
  </r>
  <r>
    <s v="XZ009019"/>
    <s v="汤建"/>
    <x v="5"/>
    <x v="1"/>
    <n v="5500"/>
    <n v="1800"/>
    <n v="6497"/>
    <n v="13797"/>
    <n v="2483.46"/>
    <n v="421.35400000000016"/>
    <n v="10892.186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BFE00-6555-4770-A68A-4B4000EC1A50}" name="数据透视表1" cacheId="3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>
  <location ref="B24:E31" firstHeaderRow="1" firstDataRow="2" firstDataCol="1"/>
  <pivotFields count="11">
    <pivotField showAll="0"/>
    <pivotField showAll="0"/>
    <pivotField axis="axisRow" showAll="0">
      <items count="7">
        <item x="4"/>
        <item x="3"/>
        <item x="0"/>
        <item x="5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3">
    <i>
      <x/>
    </i>
    <i>
      <x v="1"/>
    </i>
    <i t="grand">
      <x/>
    </i>
  </colItems>
  <dataFields count="1">
    <dataField name="平均值项:实发工资" fld="10" subtotal="average" baseField="2" baseItem="0" numFmtId="44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"/>
  <sheetViews>
    <sheetView topLeftCell="A4" zoomScaleNormal="100" workbookViewId="0">
      <selection activeCell="G29" sqref="G2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11" t="s">
        <v>67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xmlns:xlrd2="http://schemas.microsoft.com/office/spreadsheetml/2017/richdata2"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K38" sqref="K38"/>
    </sheetView>
  </sheetViews>
  <sheetFormatPr defaultRowHeight="14.25" outlineLevelRow="2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hidden="1" customHeight="1" outlineLevel="2" x14ac:dyDescent="0.15">
      <c r="A4" s="2" t="s">
        <v>44</v>
      </c>
      <c r="B4" s="2" t="s">
        <v>6</v>
      </c>
      <c r="C4" s="5" t="s">
        <v>13</v>
      </c>
      <c r="D4" s="5" t="s">
        <v>15</v>
      </c>
      <c r="E4" s="4">
        <v>8000</v>
      </c>
      <c r="F4" s="4">
        <v>2000</v>
      </c>
      <c r="G4" s="4">
        <f>(E4+F4)*$K$2</f>
        <v>8700</v>
      </c>
      <c r="H4" s="4">
        <f>SUM(E4:G4)</f>
        <v>18700</v>
      </c>
      <c r="I4" s="4">
        <f>H4*18%</f>
        <v>3366</v>
      </c>
      <c r="J4" s="4">
        <f>IF((H4-I4-5000)&gt;=25000,(H4-I4-5000)*25%-2660,IF((H4-I4-5000)&gt;=12000,(H4-I4-5000)*20%-1410,IF((H4-I4-5000)&gt;=3000,(H4-I4-5000)*10%-210,(H4-I4-5000)*3%-0)))</f>
        <v>823.40000000000009</v>
      </c>
      <c r="K4" s="4">
        <f>H4-I4-J4</f>
        <v>14510.6</v>
      </c>
    </row>
    <row r="5" spans="1:11" ht="15" hidden="1" customHeight="1" outlineLevel="2" x14ac:dyDescent="0.15">
      <c r="A5" s="2" t="s">
        <v>43</v>
      </c>
      <c r="B5" s="2" t="s">
        <v>7</v>
      </c>
      <c r="C5" s="5" t="s">
        <v>13</v>
      </c>
      <c r="D5" s="5" t="s">
        <v>33</v>
      </c>
      <c r="E5" s="4">
        <v>10500</v>
      </c>
      <c r="F5" s="4">
        <v>3000</v>
      </c>
      <c r="G5" s="4">
        <f>(E5+F5)*$K$2</f>
        <v>11745</v>
      </c>
      <c r="H5" s="4">
        <f>SUM(E5:G5)</f>
        <v>25245</v>
      </c>
      <c r="I5" s="4">
        <f>H5*18%</f>
        <v>4544.0999999999995</v>
      </c>
      <c r="J5" s="4">
        <f>IF((H5-I5-5000)&gt;=25000,(H5-I5-5000)*25%-2660,IF((H5-I5-5000)&gt;=12000,(H5-I5-5000)*20%-1410,IF((H5-I5-5000)&gt;=3000,(H5-I5-5000)*10%-210,(H5-I5-5000)*3%-0)))</f>
        <v>1730.1800000000003</v>
      </c>
      <c r="K5" s="4">
        <f>H5-I5-J5</f>
        <v>18970.72</v>
      </c>
    </row>
    <row r="6" spans="1:11" ht="15" customHeight="1" outlineLevel="1" collapsed="1" x14ac:dyDescent="0.15">
      <c r="A6" s="2"/>
      <c r="B6" s="2"/>
      <c r="C6" s="9" t="s">
        <v>72</v>
      </c>
      <c r="D6" s="5"/>
      <c r="E6" s="4"/>
      <c r="F6" s="4"/>
      <c r="G6" s="4"/>
      <c r="H6" s="4"/>
      <c r="I6" s="4"/>
      <c r="J6" s="4"/>
      <c r="K6" s="4">
        <f>SUBTOTAL(9,K4:K5)</f>
        <v>33481.32</v>
      </c>
    </row>
    <row r="7" spans="1:11" ht="15" hidden="1" customHeight="1" outlineLevel="2" x14ac:dyDescent="0.15">
      <c r="A7" s="2" t="s">
        <v>39</v>
      </c>
      <c r="B7" s="2" t="s">
        <v>32</v>
      </c>
      <c r="C7" s="2" t="s">
        <v>34</v>
      </c>
      <c r="D7" s="2" t="s">
        <v>33</v>
      </c>
      <c r="E7" s="4">
        <v>12500</v>
      </c>
      <c r="F7" s="4">
        <v>4000</v>
      </c>
      <c r="G7" s="4">
        <f>(E7+F7)*$K$2</f>
        <v>14355</v>
      </c>
      <c r="H7" s="4">
        <f>SUM(E7:G7)</f>
        <v>30855</v>
      </c>
      <c r="I7" s="4">
        <f>H7*18%</f>
        <v>5553.9</v>
      </c>
      <c r="J7" s="4">
        <f>IF((H7-I7-5000)&gt;=25000,(H7-I7-5000)*25%-2660,IF((H7-I7-5000)&gt;=12000,(H7-I7-5000)*20%-1410,IF((H7-I7-5000)&gt;=3000,(H7-I7-5000)*10%-210,(H7-I7-5000)*3%-0)))</f>
        <v>2650.22</v>
      </c>
      <c r="K7" s="4">
        <f>H7-I7-J7</f>
        <v>22650.879999999997</v>
      </c>
    </row>
    <row r="8" spans="1:11" ht="15" hidden="1" customHeight="1" outlineLevel="2" x14ac:dyDescent="0.15">
      <c r="A8" s="2" t="s">
        <v>40</v>
      </c>
      <c r="B8" s="2" t="s">
        <v>35</v>
      </c>
      <c r="C8" s="2" t="s">
        <v>34</v>
      </c>
      <c r="D8" s="2" t="s">
        <v>37</v>
      </c>
      <c r="E8" s="4">
        <v>7200</v>
      </c>
      <c r="F8" s="4">
        <v>1800</v>
      </c>
      <c r="G8" s="4">
        <f>(E8+F8)*$K$2</f>
        <v>7830</v>
      </c>
      <c r="H8" s="4">
        <f>SUM(E8:G8)</f>
        <v>16830</v>
      </c>
      <c r="I8" s="4">
        <f>H8*18%</f>
        <v>3029.4</v>
      </c>
      <c r="J8" s="4">
        <f>IF((H8-I8-5000)&gt;=25000,(H8-I8-5000)*25%-2660,IF((H8-I8-5000)&gt;=12000,(H8-I8-5000)*20%-1410,IF((H8-I8-5000)&gt;=3000,(H8-I8-5000)*10%-210,(H8-I8-5000)*3%-0)))</f>
        <v>670.06000000000006</v>
      </c>
      <c r="K8" s="4">
        <f>H8-I8-J8</f>
        <v>13130.54</v>
      </c>
    </row>
    <row r="9" spans="1:11" ht="15" customHeight="1" outlineLevel="1" collapsed="1" x14ac:dyDescent="0.15">
      <c r="A9" s="2"/>
      <c r="B9" s="2"/>
      <c r="C9" s="10" t="s">
        <v>73</v>
      </c>
      <c r="D9" s="2"/>
      <c r="E9" s="4"/>
      <c r="F9" s="4"/>
      <c r="G9" s="4"/>
      <c r="H9" s="4"/>
      <c r="I9" s="4"/>
      <c r="J9" s="4"/>
      <c r="K9" s="4">
        <f>SUBTOTAL(9,K7:K8)</f>
        <v>35781.42</v>
      </c>
    </row>
    <row r="10" spans="1:11" ht="15" hidden="1" customHeight="1" outlineLevel="2" x14ac:dyDescent="0.15">
      <c r="A10" s="2" t="s">
        <v>31</v>
      </c>
      <c r="B10" s="2" t="s">
        <v>28</v>
      </c>
      <c r="C10" s="5" t="s">
        <v>9</v>
      </c>
      <c r="D10" s="5" t="s">
        <v>14</v>
      </c>
      <c r="E10" s="4">
        <v>20000</v>
      </c>
      <c r="F10" s="4">
        <v>5000</v>
      </c>
      <c r="G10" s="4">
        <f>(E10+F10)*$K$2</f>
        <v>21750</v>
      </c>
      <c r="H10" s="4">
        <f>SUM(E10:G10)</f>
        <v>46750</v>
      </c>
      <c r="I10" s="4">
        <f>H10*18%</f>
        <v>8415</v>
      </c>
      <c r="J10" s="4">
        <f>IF((H10-I10-5000)&gt;=25000,(H10-I10-5000)*25%-2660,IF((H10-I10-5000)&gt;=12000,(H10-I10-5000)*20%-1410,IF((H10-I10-5000)&gt;=3000,(H10-I10-5000)*10%-210,(H10-I10-5000)*3%-0)))</f>
        <v>5673.75</v>
      </c>
      <c r="K10" s="4">
        <f>H10-I10-J10</f>
        <v>32661.25</v>
      </c>
    </row>
    <row r="11" spans="1:11" ht="15" hidden="1" customHeight="1" outlineLevel="2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6960</v>
      </c>
      <c r="H11" s="4">
        <f>SUM(E11:G11)</f>
        <v>14960</v>
      </c>
      <c r="I11" s="4">
        <f>H11*18%</f>
        <v>2692.7999999999997</v>
      </c>
      <c r="J11" s="4">
        <f>IF((H11-I11-5000)&gt;=25000,(H11-I11-5000)*25%-2660,IF((H11-I11-5000)&gt;=12000,(H11-I11-5000)*20%-1410,IF((H11-I11-5000)&gt;=3000,(H11-I11-5000)*10%-210,(H11-I11-5000)*3%-0)))</f>
        <v>516.72000000000014</v>
      </c>
      <c r="K11" s="4">
        <f>H11-I11-J11</f>
        <v>11750.480000000001</v>
      </c>
    </row>
    <row r="12" spans="1:11" ht="15" hidden="1" customHeight="1" outlineLevel="2" x14ac:dyDescent="0.15">
      <c r="A12" s="2" t="s">
        <v>47</v>
      </c>
      <c r="B12" s="2" t="s">
        <v>21</v>
      </c>
      <c r="C12" s="5" t="s">
        <v>9</v>
      </c>
      <c r="D12" s="5" t="s">
        <v>15</v>
      </c>
      <c r="E12" s="4">
        <v>7500</v>
      </c>
      <c r="F12" s="4">
        <v>2000</v>
      </c>
      <c r="G12" s="4">
        <f>(E12+F12)*$K$2</f>
        <v>8265</v>
      </c>
      <c r="H12" s="4">
        <f>SUM(E12:G12)</f>
        <v>17765</v>
      </c>
      <c r="I12" s="4">
        <f>H12*18%</f>
        <v>3197.7</v>
      </c>
      <c r="J12" s="4">
        <f>IF((H12-I12-5000)&gt;=25000,(H12-I12-5000)*25%-2660,IF((H12-I12-5000)&gt;=12000,(H12-I12-5000)*20%-1410,IF((H12-I12-5000)&gt;=3000,(H12-I12-5000)*10%-210,(H12-I12-5000)*3%-0)))</f>
        <v>746.73</v>
      </c>
      <c r="K12" s="4">
        <f>H12-I12-J12</f>
        <v>13820.57</v>
      </c>
    </row>
    <row r="13" spans="1:11" ht="15" hidden="1" customHeight="1" outlineLevel="2" x14ac:dyDescent="0.15">
      <c r="A13" s="2" t="s">
        <v>45</v>
      </c>
      <c r="B13" s="2" t="s">
        <v>22</v>
      </c>
      <c r="C13" s="5" t="s">
        <v>9</v>
      </c>
      <c r="D13" s="5" t="s">
        <v>15</v>
      </c>
      <c r="E13" s="4">
        <v>9600</v>
      </c>
      <c r="F13" s="4">
        <v>3000</v>
      </c>
      <c r="G13" s="4">
        <f>(E13+F13)*$K$2</f>
        <v>10962</v>
      </c>
      <c r="H13" s="4">
        <f>SUM(E13:G13)</f>
        <v>23562</v>
      </c>
      <c r="I13" s="4">
        <f>H13*18%</f>
        <v>4241.16</v>
      </c>
      <c r="J13" s="4">
        <f>IF((H13-I13-5000)&gt;=25000,(H13-I13-5000)*25%-2660,IF((H13-I13-5000)&gt;=12000,(H13-I13-5000)*20%-1410,IF((H13-I13-5000)&gt;=3000,(H13-I13-5000)*10%-210,(H13-I13-5000)*3%-0)))</f>
        <v>1454.1680000000001</v>
      </c>
      <c r="K13" s="4">
        <f>H13-I13-J13</f>
        <v>17866.671999999999</v>
      </c>
    </row>
    <row r="14" spans="1:11" ht="15" customHeight="1" outlineLevel="1" collapsed="1" x14ac:dyDescent="0.15">
      <c r="A14" s="2"/>
      <c r="B14" s="2"/>
      <c r="C14" s="9" t="s">
        <v>74</v>
      </c>
      <c r="D14" s="5"/>
      <c r="E14" s="4"/>
      <c r="F14" s="4"/>
      <c r="G14" s="4"/>
      <c r="H14" s="4"/>
      <c r="I14" s="4"/>
      <c r="J14" s="4"/>
      <c r="K14" s="4">
        <f>SUBTOTAL(9,K10:K13)</f>
        <v>76098.972000000009</v>
      </c>
    </row>
    <row r="15" spans="1:11" ht="15" hidden="1" customHeight="1" outlineLevel="2" x14ac:dyDescent="0.15">
      <c r="A15" s="2" t="s">
        <v>48</v>
      </c>
      <c r="B15" s="2" t="s">
        <v>8</v>
      </c>
      <c r="C15" s="5" t="s">
        <v>12</v>
      </c>
      <c r="D15" s="5" t="s">
        <v>14</v>
      </c>
      <c r="E15" s="4">
        <v>11000</v>
      </c>
      <c r="F15" s="4">
        <v>4000</v>
      </c>
      <c r="G15" s="4">
        <f>(E15+F15)*$K$2</f>
        <v>13050</v>
      </c>
      <c r="H15" s="4">
        <f>SUM(E15:G15)</f>
        <v>28050</v>
      </c>
      <c r="I15" s="4">
        <f>H15*18%</f>
        <v>5049</v>
      </c>
      <c r="J15" s="4">
        <f>IF((H15-I15-5000)&gt;=25000,(H15-I15-5000)*25%-2660,IF((H15-I15-5000)&gt;=12000,(H15-I15-5000)*20%-1410,IF((H15-I15-5000)&gt;=3000,(H15-I15-5000)*10%-210,(H15-I15-5000)*3%-0)))</f>
        <v>2190.2000000000003</v>
      </c>
      <c r="K15" s="4">
        <f>H15-I15-J15</f>
        <v>20810.8</v>
      </c>
    </row>
    <row r="16" spans="1:11" ht="15" hidden="1" customHeight="1" outlineLevel="2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>(E16+F16)*$K$2</f>
        <v>6090</v>
      </c>
      <c r="H16" s="4">
        <f>SUM(E16:G16)</f>
        <v>13090</v>
      </c>
      <c r="I16" s="4">
        <f>H16*18%</f>
        <v>2356.1999999999998</v>
      </c>
      <c r="J16" s="4">
        <f>IF((H16-I16-5000)&gt;=25000,(H16-I16-5000)*25%-2660,IF((H16-I16-5000)&gt;=12000,(H16-I16-5000)*20%-1410,IF((H16-I16-5000)&gt;=3000,(H16-I16-5000)*10%-210,(H16-I16-5000)*3%-0)))</f>
        <v>363.38</v>
      </c>
      <c r="K16" s="4">
        <f>H16-I16-J16</f>
        <v>10370.42</v>
      </c>
    </row>
    <row r="17" spans="1:11" ht="15" hidden="1" customHeight="1" outlineLevel="2" x14ac:dyDescent="0.15">
      <c r="A17" s="2" t="s">
        <v>58</v>
      </c>
      <c r="B17" s="2" t="s">
        <v>29</v>
      </c>
      <c r="C17" s="5" t="s">
        <v>12</v>
      </c>
      <c r="D17" s="5" t="s">
        <v>15</v>
      </c>
      <c r="E17" s="4">
        <v>5500</v>
      </c>
      <c r="F17" s="4">
        <v>1800</v>
      </c>
      <c r="G17" s="4">
        <f>(E17+F17)*$K$2</f>
        <v>6351</v>
      </c>
      <c r="H17" s="4">
        <f>SUM(E17:G17)</f>
        <v>13651</v>
      </c>
      <c r="I17" s="4">
        <f>H17*18%</f>
        <v>2457.1799999999998</v>
      </c>
      <c r="J17" s="4">
        <f>IF((H17-I17-5000)&gt;=25000,(H17-I17-5000)*25%-2660,IF((H17-I17-5000)&gt;=12000,(H17-I17-5000)*20%-1410,IF((H17-I17-5000)&gt;=3000,(H17-I17-5000)*10%-210,(H17-I17-5000)*3%-0)))</f>
        <v>409.38200000000006</v>
      </c>
      <c r="K17" s="4">
        <f>H17-I17-J17</f>
        <v>10784.438</v>
      </c>
    </row>
    <row r="18" spans="1:11" ht="15" customHeight="1" outlineLevel="1" collapsed="1" x14ac:dyDescent="0.15">
      <c r="A18" s="2"/>
      <c r="B18" s="2"/>
      <c r="C18" s="9" t="s">
        <v>75</v>
      </c>
      <c r="D18" s="5"/>
      <c r="E18" s="4"/>
      <c r="F18" s="4"/>
      <c r="G18" s="4"/>
      <c r="H18" s="4"/>
      <c r="I18" s="4"/>
      <c r="J18" s="4"/>
      <c r="K18" s="4">
        <f>SUBTOTAL(9,K15:K17)</f>
        <v>41965.658000000003</v>
      </c>
    </row>
    <row r="19" spans="1:11" ht="15" hidden="1" customHeight="1" outlineLevel="2" x14ac:dyDescent="0.15">
      <c r="A19" s="2" t="s">
        <v>51</v>
      </c>
      <c r="B19" s="2" t="s">
        <v>24</v>
      </c>
      <c r="C19" s="5" t="s">
        <v>11</v>
      </c>
      <c r="D19" s="5" t="s">
        <v>15</v>
      </c>
      <c r="E19" s="4">
        <v>8500</v>
      </c>
      <c r="F19" s="4">
        <v>2500</v>
      </c>
      <c r="G19" s="4">
        <f>(E19+F19)*$K$2</f>
        <v>9570</v>
      </c>
      <c r="H19" s="4">
        <f>SUM(E19:G19)</f>
        <v>20570</v>
      </c>
      <c r="I19" s="4">
        <f>H19*18%</f>
        <v>3702.6</v>
      </c>
      <c r="J19" s="4">
        <f>IF((H19-I19-5000)&gt;=25000,(H19-I19-5000)*25%-2660,IF((H19-I19-5000)&gt;=12000,(H19-I19-5000)*20%-1410,IF((H19-I19-5000)&gt;=3000,(H19-I19-5000)*10%-210,(H19-I19-5000)*3%-0)))</f>
        <v>976.74000000000024</v>
      </c>
      <c r="K19" s="4">
        <f>H19-I19-J19</f>
        <v>15890.660000000002</v>
      </c>
    </row>
    <row r="20" spans="1:11" ht="15" hidden="1" customHeight="1" outlineLevel="2" x14ac:dyDescent="0.15">
      <c r="A20" s="2" t="s">
        <v>52</v>
      </c>
      <c r="B20" s="2" t="s">
        <v>5</v>
      </c>
      <c r="C20" s="5" t="s">
        <v>11</v>
      </c>
      <c r="D20" s="5" t="s">
        <v>15</v>
      </c>
      <c r="E20" s="4">
        <v>4500</v>
      </c>
      <c r="F20" s="4">
        <v>1500</v>
      </c>
      <c r="G20" s="4">
        <f>(E20+F20)*$K$2</f>
        <v>5220</v>
      </c>
      <c r="H20" s="4">
        <f>SUM(E20:G20)</f>
        <v>11220</v>
      </c>
      <c r="I20" s="4">
        <f>H20*18%</f>
        <v>2019.6</v>
      </c>
      <c r="J20" s="4">
        <f>IF((H20-I20-5000)&gt;=25000,(H20-I20-5000)*25%-2660,IF((H20-I20-5000)&gt;=12000,(H20-I20-5000)*20%-1410,IF((H20-I20-5000)&gt;=3000,(H20-I20-5000)*10%-210,(H20-I20-5000)*3%-0)))</f>
        <v>210.03999999999996</v>
      </c>
      <c r="K20" s="4">
        <f>H20-I20-J20</f>
        <v>8990.36</v>
      </c>
    </row>
    <row r="21" spans="1:11" ht="15" hidden="1" customHeight="1" outlineLevel="2" x14ac:dyDescent="0.15">
      <c r="A21" s="2" t="s">
        <v>50</v>
      </c>
      <c r="B21" s="2" t="s">
        <v>41</v>
      </c>
      <c r="C21" s="5" t="s">
        <v>42</v>
      </c>
      <c r="D21" s="5" t="s">
        <v>33</v>
      </c>
      <c r="E21" s="4">
        <v>13500</v>
      </c>
      <c r="F21" s="4">
        <v>4000</v>
      </c>
      <c r="G21" s="4">
        <f>(E21+F21)*$K$2</f>
        <v>15225</v>
      </c>
      <c r="H21" s="4">
        <f>SUM(E21:G21)</f>
        <v>32725</v>
      </c>
      <c r="I21" s="4">
        <f>H21*18%</f>
        <v>5890.5</v>
      </c>
      <c r="J21" s="4">
        <f>IF((H21-I21-5000)&gt;=25000,(H21-I21-5000)*25%-2660,IF((H21-I21-5000)&gt;=12000,(H21-I21-5000)*20%-1410,IF((H21-I21-5000)&gt;=3000,(H21-I21-5000)*10%-210,(H21-I21-5000)*3%-0)))</f>
        <v>2956.9000000000005</v>
      </c>
      <c r="K21" s="4">
        <f>H21-I21-J21</f>
        <v>23877.599999999999</v>
      </c>
    </row>
    <row r="22" spans="1:11" ht="15" customHeight="1" outlineLevel="1" collapsed="1" x14ac:dyDescent="0.15">
      <c r="A22" s="2"/>
      <c r="B22" s="2"/>
      <c r="C22" s="9" t="s">
        <v>76</v>
      </c>
      <c r="D22" s="5"/>
      <c r="E22" s="4"/>
      <c r="F22" s="4"/>
      <c r="G22" s="4"/>
      <c r="H22" s="4"/>
      <c r="I22" s="4"/>
      <c r="J22" s="4"/>
      <c r="K22" s="4">
        <f>SUBTOTAL(9,K19:K21)</f>
        <v>48758.62</v>
      </c>
    </row>
    <row r="23" spans="1:11" ht="15" hidden="1" customHeight="1" outlineLevel="2" x14ac:dyDescent="0.15">
      <c r="A23" s="2" t="s">
        <v>54</v>
      </c>
      <c r="B23" s="2" t="s">
        <v>26</v>
      </c>
      <c r="C23" s="5" t="s">
        <v>10</v>
      </c>
      <c r="D23" s="5" t="s">
        <v>14</v>
      </c>
      <c r="E23" s="4">
        <v>15000</v>
      </c>
      <c r="F23" s="4">
        <v>4000</v>
      </c>
      <c r="G23" s="4">
        <f>(E23+F23)*$K$2</f>
        <v>16530</v>
      </c>
      <c r="H23" s="4">
        <f>SUM(E23:G23)</f>
        <v>35530</v>
      </c>
      <c r="I23" s="4">
        <f>H23*18%</f>
        <v>6395.4</v>
      </c>
      <c r="J23" s="4">
        <f>IF((H23-I23-5000)&gt;=25000,(H23-I23-5000)*25%-2660,IF((H23-I23-5000)&gt;=12000,(H23-I23-5000)*20%-1410,IF((H23-I23-5000)&gt;=3000,(H23-I23-5000)*10%-210,(H23-I23-5000)*3%-0)))</f>
        <v>3416.92</v>
      </c>
      <c r="K23" s="4">
        <f>H23-I23-J23</f>
        <v>25717.68</v>
      </c>
    </row>
    <row r="24" spans="1:11" ht="15" hidden="1" customHeight="1" outlineLevel="2" x14ac:dyDescent="0.15">
      <c r="A24" s="2" t="s">
        <v>55</v>
      </c>
      <c r="B24" s="2" t="s">
        <v>4</v>
      </c>
      <c r="C24" s="5" t="s">
        <v>10</v>
      </c>
      <c r="D24" s="5" t="s">
        <v>37</v>
      </c>
      <c r="E24" s="4">
        <v>6500</v>
      </c>
      <c r="F24" s="4">
        <v>2000</v>
      </c>
      <c r="G24" s="4">
        <f>(E24+F24)*$K$2</f>
        <v>7395</v>
      </c>
      <c r="H24" s="4">
        <f>SUM(E24:G24)</f>
        <v>15895</v>
      </c>
      <c r="I24" s="4">
        <f>H24*18%</f>
        <v>2861.1</v>
      </c>
      <c r="J24" s="4">
        <f>IF((H24-I24-5000)&gt;=25000,(H24-I24-5000)*25%-2660,IF((H24-I24-5000)&gt;=12000,(H24-I24-5000)*20%-1410,IF((H24-I24-5000)&gt;=3000,(H24-I24-5000)*10%-210,(H24-I24-5000)*3%-0)))</f>
        <v>593.39</v>
      </c>
      <c r="K24" s="4">
        <f>H24-I24-J24</f>
        <v>12440.51</v>
      </c>
    </row>
    <row r="25" spans="1:11" ht="15" hidden="1" customHeight="1" outlineLevel="2" x14ac:dyDescent="0.15">
      <c r="A25" s="2" t="s">
        <v>56</v>
      </c>
      <c r="B25" s="2" t="s">
        <v>27</v>
      </c>
      <c r="C25" s="5" t="s">
        <v>10</v>
      </c>
      <c r="D25" s="5" t="s">
        <v>15</v>
      </c>
      <c r="E25" s="4">
        <v>5500</v>
      </c>
      <c r="F25" s="4">
        <v>2000</v>
      </c>
      <c r="G25" s="4">
        <f>(E25+F25)*$K$2</f>
        <v>6525</v>
      </c>
      <c r="H25" s="4">
        <f>SUM(E25:G25)</f>
        <v>14025</v>
      </c>
      <c r="I25" s="4">
        <f>H25*18%</f>
        <v>2524.5</v>
      </c>
      <c r="J25" s="4">
        <f>IF((H25-I25-5000)&gt;=25000,(H25-I25-5000)*25%-2660,IF((H25-I25-5000)&gt;=12000,(H25-I25-5000)*20%-1410,IF((H25-I25-5000)&gt;=3000,(H25-I25-5000)*10%-210,(H25-I25-5000)*3%-0)))</f>
        <v>440.05000000000007</v>
      </c>
      <c r="K25" s="4">
        <f>H25-I25-J25</f>
        <v>11060.45</v>
      </c>
    </row>
    <row r="26" spans="1:11" ht="15" hidden="1" customHeight="1" outlineLevel="2" x14ac:dyDescent="0.15">
      <c r="A26" s="2" t="s">
        <v>53</v>
      </c>
      <c r="B26" s="2" t="s">
        <v>25</v>
      </c>
      <c r="C26" s="5" t="s">
        <v>10</v>
      </c>
      <c r="D26" s="5" t="s">
        <v>15</v>
      </c>
      <c r="E26" s="4">
        <v>8500</v>
      </c>
      <c r="F26" s="4">
        <v>3000</v>
      </c>
      <c r="G26" s="4">
        <f>(E26+F26)*$K$2</f>
        <v>10005</v>
      </c>
      <c r="H26" s="4">
        <f>SUM(E26:G26)</f>
        <v>21505</v>
      </c>
      <c r="I26" s="4">
        <f>H26*18%</f>
        <v>3870.8999999999996</v>
      </c>
      <c r="J26" s="4">
        <f>IF((H26-I26-5000)&gt;=25000,(H26-I26-5000)*25%-2660,IF((H26-I26-5000)&gt;=12000,(H26-I26-5000)*20%-1410,IF((H26-I26-5000)&gt;=3000,(H26-I26-5000)*10%-210,(H26-I26-5000)*3%-0)))</f>
        <v>1116.8199999999997</v>
      </c>
      <c r="K26" s="4">
        <f>H26-I26-J26</f>
        <v>16517.28</v>
      </c>
    </row>
    <row r="27" spans="1:11" ht="15" hidden="1" customHeight="1" outlineLevel="2" x14ac:dyDescent="0.15">
      <c r="A27" s="2" t="s">
        <v>57</v>
      </c>
      <c r="B27" s="2" t="s">
        <v>30</v>
      </c>
      <c r="C27" s="5" t="s">
        <v>10</v>
      </c>
      <c r="D27" s="5" t="s">
        <v>15</v>
      </c>
      <c r="E27" s="4">
        <v>5000</v>
      </c>
      <c r="F27" s="4">
        <v>1800</v>
      </c>
      <c r="G27" s="4">
        <f>(E27+F27)*$K$2</f>
        <v>5916</v>
      </c>
      <c r="H27" s="4">
        <f>SUM(E27:G27)</f>
        <v>12716</v>
      </c>
      <c r="I27" s="4">
        <f>H27*18%</f>
        <v>2288.88</v>
      </c>
      <c r="J27" s="4">
        <f>IF((H27-I27-5000)&gt;=25000,(H27-I27-5000)*25%-2660,IF((H27-I27-5000)&gt;=12000,(H27-I27-5000)*20%-1410,IF((H27-I27-5000)&gt;=3000,(H27-I27-5000)*10%-210,(H27-I27-5000)*3%-0)))</f>
        <v>332.71199999999988</v>
      </c>
      <c r="K27" s="4">
        <f>H27-I27-J27</f>
        <v>10094.407999999999</v>
      </c>
    </row>
    <row r="28" spans="1:11" ht="15" customHeight="1" outlineLevel="1" collapsed="1" x14ac:dyDescent="0.15">
      <c r="A28" s="2"/>
      <c r="B28" s="2"/>
      <c r="C28" s="9" t="s">
        <v>77</v>
      </c>
      <c r="D28" s="5"/>
      <c r="E28" s="4"/>
      <c r="F28" s="4"/>
      <c r="G28" s="4"/>
      <c r="H28" s="4"/>
      <c r="I28" s="4"/>
      <c r="J28" s="4"/>
      <c r="K28" s="4">
        <f>SUBTOTAL(9,K23:K27)</f>
        <v>75830.327999999994</v>
      </c>
    </row>
    <row r="29" spans="1:11" ht="15" customHeight="1" x14ac:dyDescent="0.15">
      <c r="A29" s="2"/>
      <c r="B29" s="2"/>
      <c r="C29" s="9" t="s">
        <v>78</v>
      </c>
      <c r="D29" s="5"/>
      <c r="E29" s="4"/>
      <c r="F29" s="4"/>
      <c r="G29" s="4"/>
      <c r="H29" s="4"/>
      <c r="I29" s="4"/>
      <c r="J29" s="4"/>
      <c r="K29" s="4">
        <f>SUBTOTAL(9,K4:K27)</f>
        <v>311916.31799999991</v>
      </c>
    </row>
  </sheetData>
  <sortState xmlns:xlrd2="http://schemas.microsoft.com/office/spreadsheetml/2017/richdata2" ref="A4:K22">
    <sortCondition ref="C4:C22"/>
  </sortState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abSelected="1" topLeftCell="A4" workbookViewId="0">
      <selection activeCell="G20" sqref="G20"/>
    </sheetView>
  </sheetViews>
  <sheetFormatPr defaultRowHeight="14.25" x14ac:dyDescent="0.15"/>
  <cols>
    <col min="1" max="1" width="9.375" bestFit="1" customWidth="1"/>
    <col min="2" max="2" width="20.875" bestFit="1" customWidth="1"/>
    <col min="3" max="4" width="13.875" bestFit="1" customWidth="1"/>
    <col min="5" max="5" width="13.87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  <row r="24" spans="1:11" x14ac:dyDescent="0.15">
      <c r="B24" s="12" t="s">
        <v>82</v>
      </c>
      <c r="C24" s="12" t="s">
        <v>81</v>
      </c>
      <c r="E24"/>
    </row>
    <row r="25" spans="1:11" x14ac:dyDescent="0.15">
      <c r="B25" s="12" t="s">
        <v>79</v>
      </c>
      <c r="C25" t="s">
        <v>14</v>
      </c>
      <c r="D25" t="s">
        <v>15</v>
      </c>
      <c r="E25" t="s">
        <v>78</v>
      </c>
    </row>
    <row r="26" spans="1:11" x14ac:dyDescent="0.15">
      <c r="B26" s="13" t="s">
        <v>13</v>
      </c>
      <c r="C26" s="14">
        <v>19147.84</v>
      </c>
      <c r="D26" s="14">
        <v>14658.2</v>
      </c>
      <c r="E26" s="14">
        <v>16903.02</v>
      </c>
    </row>
    <row r="27" spans="1:11" x14ac:dyDescent="0.15">
      <c r="B27" s="13" t="s">
        <v>80</v>
      </c>
      <c r="C27" s="14">
        <v>22867.360000000001</v>
      </c>
      <c r="D27" s="14">
        <v>13263.380000000001</v>
      </c>
      <c r="E27" s="14">
        <v>18065.370000000003</v>
      </c>
    </row>
    <row r="28" spans="1:11" x14ac:dyDescent="0.15">
      <c r="B28" s="13" t="s">
        <v>9</v>
      </c>
      <c r="C28" s="14">
        <v>32968.75</v>
      </c>
      <c r="D28" s="14">
        <v>14620.444666666668</v>
      </c>
      <c r="E28" s="14">
        <v>19207.521000000001</v>
      </c>
    </row>
    <row r="29" spans="1:11" x14ac:dyDescent="0.15">
      <c r="B29" s="13" t="s">
        <v>12</v>
      </c>
      <c r="C29" s="14">
        <v>21007.599999999999</v>
      </c>
      <c r="D29" s="14">
        <v>10682.963</v>
      </c>
      <c r="E29" s="14">
        <v>14124.508666666667</v>
      </c>
    </row>
    <row r="30" spans="1:11" x14ac:dyDescent="0.15">
      <c r="B30" s="13" t="s">
        <v>11</v>
      </c>
      <c r="C30" s="14">
        <v>24107.200000000001</v>
      </c>
      <c r="D30" s="14">
        <v>12563.58</v>
      </c>
      <c r="E30" s="14">
        <v>16411.453333333335</v>
      </c>
    </row>
    <row r="31" spans="1:11" x14ac:dyDescent="0.15">
      <c r="B31" s="13" t="s">
        <v>10</v>
      </c>
      <c r="C31" s="14">
        <v>25966.959999999999</v>
      </c>
      <c r="D31" s="14">
        <v>12650.013999999999</v>
      </c>
      <c r="E31" s="14">
        <v>15313.403200000001</v>
      </c>
    </row>
    <row r="32" spans="1:11" x14ac:dyDescent="0.15">
      <c r="E3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2023-12-12T05:36:58Z</dcterms:modified>
</cp:coreProperties>
</file>