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2\"/>
    </mc:Choice>
  </mc:AlternateContent>
  <xr:revisionPtr revIDLastSave="0" documentId="13_ncr:1_{AEC969DB-87F2-4CEB-BD94-0973529F8C46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例1" sheetId="6" r:id="rId1"/>
    <sheet name="例2" sheetId="8" r:id="rId2"/>
    <sheet name="例3" sheetId="9" r:id="rId3"/>
    <sheet name="例4" sheetId="10" r:id="rId4"/>
    <sheet name="例5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9" l="1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3" i="9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3" i="8"/>
  <c r="M3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F8" i="1"/>
  <c r="C15" i="1"/>
  <c r="C14" i="1"/>
  <c r="C13" i="1"/>
  <c r="F4" i="1"/>
  <c r="F5" i="1"/>
  <c r="F6" i="1"/>
  <c r="F7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<sst xmlns="http://schemas.openxmlformats.org/spreadsheetml/2006/main" count="195" uniqueCount="72">
  <si>
    <t>消费明细</t>
  </si>
  <si>
    <t>序号</t>
  </si>
  <si>
    <t>姓名</t>
  </si>
  <si>
    <t>金额</t>
  </si>
  <si>
    <t>是否大于10000</t>
  </si>
  <si>
    <t>大于10000，享8折，后的价格</t>
  </si>
  <si>
    <t>姚志东</t>
  </si>
  <si>
    <t>胡伟芳</t>
  </si>
  <si>
    <t>钱天铿</t>
  </si>
  <si>
    <t>庄云怡</t>
  </si>
  <si>
    <r>
      <rPr>
        <sz val="12"/>
        <rFont val="宋体"/>
        <family val="3"/>
        <charset val="134"/>
      </rPr>
      <t>唐</t>
    </r>
    <r>
      <rPr>
        <sz val="12"/>
        <rFont val="宋体"/>
        <family val="3"/>
        <charset val="134"/>
      </rPr>
      <t>娜</t>
    </r>
  </si>
  <si>
    <t>马小承</t>
  </si>
  <si>
    <t>郭丽敏</t>
  </si>
  <si>
    <t>田云龙</t>
  </si>
  <si>
    <r>
      <rPr>
        <sz val="12"/>
        <rFont val="宋体"/>
        <family val="3"/>
        <charset val="134"/>
      </rPr>
      <t>芳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芳</t>
    </r>
  </si>
  <si>
    <t>周春雷</t>
  </si>
  <si>
    <t>文慧</t>
  </si>
  <si>
    <r>
      <rPr>
        <sz val="12"/>
        <rFont val="宋体"/>
        <family val="3"/>
        <charset val="134"/>
      </rPr>
      <t>杨</t>
    </r>
    <r>
      <rPr>
        <sz val="12"/>
        <rFont val="宋体"/>
        <family val="3"/>
        <charset val="134"/>
      </rPr>
      <t>柳</t>
    </r>
  </si>
  <si>
    <t>程恒</t>
  </si>
  <si>
    <t>季思文</t>
  </si>
  <si>
    <t>龙小超</t>
  </si>
  <si>
    <t>样张如下：</t>
  </si>
  <si>
    <t>智能物联2003班2020～2021学年第一学期成绩汇总表</t>
  </si>
  <si>
    <t>学号</t>
  </si>
  <si>
    <t>性别</t>
  </si>
  <si>
    <t>政治</t>
  </si>
  <si>
    <t>数学</t>
  </si>
  <si>
    <t>英语</t>
  </si>
  <si>
    <t>信息</t>
  </si>
  <si>
    <t>电子</t>
  </si>
  <si>
    <t>Python</t>
  </si>
  <si>
    <t>体育</t>
  </si>
  <si>
    <t>总分</t>
  </si>
  <si>
    <t>最低分</t>
  </si>
  <si>
    <t>总分是否大于595</t>
  </si>
  <si>
    <t>最低分是否&gt;80</t>
  </si>
  <si>
    <t>总分大于595，成绩最小值大于80,优秀</t>
  </si>
  <si>
    <t>男</t>
  </si>
  <si>
    <t>女</t>
  </si>
  <si>
    <t>张成祥</t>
  </si>
  <si>
    <t>龚宇轩</t>
  </si>
  <si>
    <t>邹艳珍</t>
  </si>
  <si>
    <t>单良仁</t>
  </si>
  <si>
    <t>孙忠义</t>
  </si>
  <si>
    <t>金思涵</t>
  </si>
  <si>
    <t>于静</t>
  </si>
  <si>
    <t>马一文</t>
  </si>
  <si>
    <t>总分是否大于595,成立显示优秀</t>
  </si>
  <si>
    <t>最低分是否&gt;80，成立显示优秀</t>
  </si>
  <si>
    <t>总分大于595，并且成绩最小值大于80,成立显示非常优秀</t>
  </si>
  <si>
    <t>函数</t>
  </si>
  <si>
    <t>函数名</t>
  </si>
  <si>
    <t>求和</t>
  </si>
  <si>
    <t>sum</t>
  </si>
  <si>
    <t>最大值</t>
  </si>
  <si>
    <t>max</t>
  </si>
  <si>
    <t>最小值</t>
  </si>
  <si>
    <t>min</t>
  </si>
  <si>
    <t>计数</t>
  </si>
  <si>
    <t>count</t>
  </si>
  <si>
    <t>平均值</t>
  </si>
  <si>
    <t>average</t>
  </si>
  <si>
    <t>学生成绩表</t>
  </si>
  <si>
    <t>高等数学</t>
  </si>
  <si>
    <t>等级</t>
  </si>
  <si>
    <t>及格与否</t>
  </si>
  <si>
    <t>大于85优秀</t>
  </si>
  <si>
    <t>名次</t>
  </si>
  <si>
    <t>最高分</t>
  </si>
  <si>
    <t>平均分</t>
  </si>
  <si>
    <t>及格率</t>
  </si>
  <si>
    <t>部分内容参考如下：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</si>
</sst>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@*_"/>
    <numFmt numFmtId="177" formatCode="0.0%"/>
  </numFmts>
  <fonts count="10" x14ac:knownFonts="1">
    <font>
      <sz val="12"/>
      <name val="宋体"/>
      <charset val="134"/>
    </font>
    <font>
      <b/>
      <sz val="16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4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63500</xdr:rowOff>
    </xdr:from>
    <xdr:to>
      <xdr:col>11</xdr:col>
      <xdr:colOff>317500</xdr:colOff>
      <xdr:row>17</xdr:row>
      <xdr:rowOff>47625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61050" y="920750"/>
          <a:ext cx="3962400" cy="235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/>
            <a:t>要求：</a:t>
          </a:r>
        </a:p>
        <a:p>
          <a:pPr algn="l"/>
          <a:r>
            <a:rPr lang="en-US" altLang="zh-CN" sz="1200"/>
            <a:t>1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函数判断每个顾客消费的金额是否超过</a:t>
          </a:r>
          <a:r>
            <a:rPr lang="en-US" altLang="zh-CN" sz="1200"/>
            <a:t>10000</a:t>
          </a:r>
          <a:r>
            <a:rPr lang="zh-CN" altLang="en-US" sz="1200"/>
            <a:t>，满足条件显示“达标”，否则显示“不达标”</a:t>
          </a:r>
          <a:endParaRPr lang="en-US" altLang="zh-CN" sz="1200"/>
        </a:p>
        <a:p>
          <a:pPr algn="l"/>
          <a:endParaRPr lang="en-US" altLang="zh-CN" sz="1200"/>
        </a:p>
        <a:p>
          <a:pPr algn="l"/>
          <a:r>
            <a:rPr lang="en-US" altLang="zh-CN" sz="1200"/>
            <a:t>2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函数计算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最终支付的金额，金额大于</a:t>
          </a:r>
          <a:r>
            <a:rPr lang="en-US" altLang="zh-CN" sz="1200"/>
            <a:t>10000</a:t>
          </a:r>
          <a:r>
            <a:rPr lang="zh-CN" altLang="en-US" sz="1200"/>
            <a:t>，</a:t>
          </a:r>
          <a:r>
            <a:rPr lang="en-US" altLang="zh-CN" sz="1200"/>
            <a:t>8</a:t>
          </a:r>
          <a:r>
            <a:rPr lang="zh-CN" altLang="en-US" sz="1200"/>
            <a:t>折，否则原价。</a:t>
          </a:r>
          <a:endParaRPr lang="en-US" altLang="zh-CN" sz="1200"/>
        </a:p>
        <a:p>
          <a:pPr algn="l"/>
          <a:endParaRPr lang="zh-CN" altLang="en-US" sz="1200"/>
        </a:p>
        <a:p>
          <a:pPr algn="l"/>
          <a:r>
            <a:rPr lang="en-US" altLang="zh-CN" sz="1200"/>
            <a:t>3</a:t>
          </a:r>
          <a:r>
            <a:rPr lang="zh-CN" altLang="en-US" sz="1200"/>
            <a:t>、使用条件格式将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消费金额超过</a:t>
          </a:r>
          <a:r>
            <a:rPr lang="en-US" altLang="zh-CN" sz="1200"/>
            <a:t>10000</a:t>
          </a:r>
          <a:r>
            <a:rPr lang="zh-CN" altLang="en-US" sz="1200"/>
            <a:t>的用蓝色加粗标注出来</a:t>
          </a:r>
        </a:p>
      </xdr:txBody>
    </xdr:sp>
    <xdr:clientData/>
  </xdr:twoCellAnchor>
  <xdr:twoCellAnchor>
    <xdr:from>
      <xdr:col>5</xdr:col>
      <xdr:colOff>457200</xdr:colOff>
      <xdr:row>0</xdr:row>
      <xdr:rowOff>178435</xdr:rowOff>
    </xdr:from>
    <xdr:to>
      <xdr:col>8</xdr:col>
      <xdr:colOff>312420</xdr:colOff>
      <xdr:row>3</xdr:row>
      <xdr:rowOff>156845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48350" y="178435"/>
          <a:ext cx="1912620" cy="67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函数</a:t>
          </a:r>
          <a:endParaRPr lang="en-US" altLang="zh-CN" sz="1400"/>
        </a:p>
        <a:p>
          <a:pPr algn="l"/>
          <a:r>
            <a:rPr lang="en-US" altLang="zh-CN" sz="1400"/>
            <a:t>if(</a:t>
          </a:r>
          <a:r>
            <a:rPr lang="zh-CN" altLang="en-US" sz="1400"/>
            <a:t>测试条件</a:t>
          </a:r>
          <a:r>
            <a:rPr lang="en-US" altLang="zh-CN" sz="1400"/>
            <a:t>,</a:t>
          </a:r>
          <a:r>
            <a:rPr lang="zh-CN" altLang="en-US" sz="1400"/>
            <a:t>真值</a:t>
          </a:r>
          <a:r>
            <a:rPr lang="en-US" altLang="zh-CN" sz="1400"/>
            <a:t>,</a:t>
          </a:r>
          <a:r>
            <a:rPr lang="zh-CN" altLang="en-US" sz="1400"/>
            <a:t>假值</a:t>
          </a:r>
          <a:r>
            <a:rPr lang="en-US" altLang="zh-CN" sz="1400"/>
            <a:t>)</a:t>
          </a:r>
        </a:p>
      </xdr:txBody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4</xdr:col>
      <xdr:colOff>1809750</xdr:colOff>
      <xdr:row>37</xdr:row>
      <xdr:rowOff>165100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61740"/>
          <a:ext cx="5695950" cy="3594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0</xdr:row>
      <xdr:rowOff>476250</xdr:rowOff>
    </xdr:from>
    <xdr:to>
      <xdr:col>22</xdr:col>
      <xdr:colOff>609600</xdr:colOff>
      <xdr:row>11</xdr:row>
      <xdr:rowOff>51435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858500" y="476250"/>
          <a:ext cx="5105400" cy="1972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要求：</a:t>
          </a:r>
          <a:endParaRPr lang="en-US" altLang="zh-CN" sz="1200"/>
        </a:p>
        <a:p>
          <a:r>
            <a:rPr lang="en-US" altLang="zh-CN" sz="1200"/>
            <a:t>1</a:t>
          </a:r>
          <a:r>
            <a:rPr lang="en-US" altLang="zh-CN" sz="1200" baseline="0"/>
            <a:t> </a:t>
          </a:r>
          <a:r>
            <a:rPr lang="zh-CN" altLang="en-US" sz="1200" baseline="0"/>
            <a:t>计算每个学生的总分，最低分。</a:t>
          </a:r>
          <a:endParaRPr lang="en-US" altLang="zh-CN" sz="1200" baseline="0"/>
        </a:p>
        <a:p>
          <a:r>
            <a:rPr lang="en-US" altLang="zh-CN" sz="1200" baseline="0"/>
            <a:t>2 </a:t>
          </a:r>
          <a:r>
            <a:rPr lang="zh-CN" altLang="en-US" sz="1200" baseline="0"/>
            <a:t>判断学生的总分是否大于</a:t>
          </a:r>
          <a:r>
            <a:rPr lang="en-US" altLang="zh-CN" sz="1200" baseline="0"/>
            <a:t>595</a:t>
          </a:r>
          <a:r>
            <a:rPr lang="zh-CN" altLang="en-US" sz="1200" baseline="0"/>
            <a:t>，如果大于显示“优秀”，否则显示“继续努力”。</a:t>
          </a:r>
          <a:endParaRPr lang="en-US" altLang="zh-CN" sz="1200" baseline="0"/>
        </a:p>
        <a:p>
          <a:r>
            <a:rPr lang="en-US" altLang="zh-CN" sz="1200" baseline="0"/>
            <a:t>3 </a:t>
          </a:r>
          <a:r>
            <a:rPr lang="zh-CN" altLang="en-US" sz="1200" baseline="0"/>
            <a:t>判断学生的最低分是否大于</a:t>
          </a:r>
          <a:r>
            <a:rPr lang="en-US" altLang="zh-CN" sz="1200" baseline="0"/>
            <a:t>80</a:t>
          </a:r>
          <a:r>
            <a:rPr lang="zh-CN" altLang="en-US" sz="1200" baseline="0"/>
            <a:t>，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如果大于显示“优秀”，否则显示“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有弱科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”。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判断学生的总分是否大于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595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，并且成绩最低分大于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，如果满足条件显示“非常优秀”，否则显示“加油”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使用条件格式，将所有学生成绩小于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分的用红色加粗的格式显示出来</a:t>
          </a:r>
          <a:endParaRPr lang="zh-CN" altLang="en-US" sz="1200"/>
        </a:p>
      </xdr:txBody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13</xdr:col>
      <xdr:colOff>1041400</xdr:colOff>
      <xdr:row>46</xdr:row>
      <xdr:rowOff>88900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1325"/>
          <a:ext cx="7727950" cy="370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158750</xdr:colOff>
      <xdr:row>12</xdr:row>
      <xdr:rowOff>77470</xdr:rowOff>
    </xdr:from>
    <xdr:to>
      <xdr:col>23</xdr:col>
      <xdr:colOff>486410</xdr:colOff>
      <xdr:row>20</xdr:row>
      <xdr:rowOff>167640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0912475" y="2665095"/>
          <a:ext cx="5585460" cy="1614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两个及多个条件都成立，需使用</a:t>
          </a:r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语句嵌套）：</a:t>
          </a:r>
        </a:p>
        <a:p>
          <a:pPr algn="l"/>
          <a:endParaRPr lang="en-US" altLang="zh-CN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 b="1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</a:t>
          </a:r>
          <a:r>
            <a:rPr lang="en-US" altLang="zh-CN" sz="1400">
              <a:solidFill>
                <a:sysClr val="windowText" lastClr="000000"/>
              </a:solidFill>
            </a:rPr>
            <a:t>)                                         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单个条件的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函数格式</a:t>
          </a:r>
          <a:endParaRPr lang="en-US" altLang="zh-CN" sz="1400">
            <a:solidFill>
              <a:sysClr val="windowText" lastClr="000000"/>
            </a:solidFill>
          </a:endParaRPr>
        </a:p>
        <a:p>
          <a:pPr algn="l"/>
          <a:endParaRPr lang="zh-CN" altLang="en-US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1,</a:t>
          </a:r>
          <a:r>
            <a:rPr lang="en-US" altLang="zh-CN" sz="1400">
              <a:solidFill>
                <a:srgbClr val="FF0000"/>
              </a:solidFill>
            </a:rPr>
            <a:t>if(</a:t>
          </a:r>
          <a:r>
            <a:rPr lang="zh-CN" altLang="en-US" sz="1400">
              <a:solidFill>
                <a:srgbClr val="FF0000"/>
              </a:solidFill>
            </a:rPr>
            <a:t>测试条件</a:t>
          </a:r>
          <a:r>
            <a:rPr lang="en-US" altLang="zh-CN" sz="1400">
              <a:solidFill>
                <a:srgbClr val="FF0000"/>
              </a:solidFill>
            </a:rPr>
            <a:t>2,</a:t>
          </a:r>
          <a:r>
            <a:rPr lang="zh-CN" altLang="en-US" sz="1400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rgbClr val="FF0000"/>
              </a:solidFill>
            </a:rPr>
            <a:t>,</a:t>
          </a:r>
          <a:r>
            <a:rPr lang="zh-CN" altLang="en-US" sz="1400">
              <a:solidFill>
                <a:srgbClr val="FF0000"/>
              </a:solidFill>
            </a:rPr>
            <a:t>假值</a:t>
          </a:r>
          <a:r>
            <a:rPr lang="en-US" altLang="zh-CN" sz="1400">
              <a:solidFill>
                <a:srgbClr val="FF0000"/>
              </a:solidFill>
            </a:rPr>
            <a:t>)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假值）</a:t>
          </a:r>
          <a:r>
            <a:rPr lang="en-US" altLang="zh-CN" sz="1400">
              <a:solidFill>
                <a:sysClr val="windowText" lastClr="000000"/>
              </a:solidFill>
            </a:rPr>
            <a:t>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两个条件的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</a:t>
          </a:r>
          <a:endParaRPr lang="en-US" altLang="zh-CN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51435</xdr:colOff>
      <xdr:row>16</xdr:row>
      <xdr:rowOff>33020</xdr:rowOff>
    </xdr:from>
    <xdr:to>
      <xdr:col>17</xdr:col>
      <xdr:colOff>51435</xdr:colOff>
      <xdr:row>17</xdr:row>
      <xdr:rowOff>51435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2119610" y="3382645"/>
          <a:ext cx="0" cy="2089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12</xdr:col>
      <xdr:colOff>302895</xdr:colOff>
      <xdr:row>47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05475"/>
          <a:ext cx="8953500" cy="3848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779780</xdr:colOff>
      <xdr:row>0</xdr:row>
      <xdr:rowOff>462915</xdr:rowOff>
    </xdr:from>
    <xdr:to>
      <xdr:col>17</xdr:col>
      <xdr:colOff>180340</xdr:colOff>
      <xdr:row>4</xdr:row>
      <xdr:rowOff>165735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314680" y="462915"/>
          <a:ext cx="2619375" cy="760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提示：</a:t>
          </a:r>
          <a:endParaRPr lang="zh-CN" altLang="en-US" sz="1100"/>
        </a:p>
        <a:p>
          <a:pPr algn="l"/>
          <a:r>
            <a:rPr lang="zh-CN" altLang="en-US" sz="1400" b="1">
              <a:solidFill>
                <a:srgbClr val="FF0000"/>
              </a:solidFill>
            </a:rPr>
            <a:t>多个函数可以一起使用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260350</xdr:rowOff>
    </xdr:from>
    <xdr:to>
      <xdr:col>8</xdr:col>
      <xdr:colOff>146685</xdr:colOff>
      <xdr:row>8</xdr:row>
      <xdr:rowOff>140335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298825" y="260350"/>
          <a:ext cx="2105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zh-CN" altLang="en-US" sz="1100"/>
            <a:t>使用</a:t>
          </a:r>
          <a:r>
            <a:rPr lang="en-US" altLang="zh-CN" sz="1100"/>
            <a:t>if</a:t>
          </a:r>
          <a:r>
            <a:rPr lang="zh-CN" altLang="en-US" sz="1100"/>
            <a:t>函数计算学生成绩的等级：</a:t>
          </a:r>
        </a:p>
        <a:p>
          <a:pPr algn="l"/>
          <a:r>
            <a:rPr lang="en-US" altLang="zh-CN" sz="1100"/>
            <a:t>mark&lt;60	E</a:t>
          </a:r>
        </a:p>
        <a:p>
          <a:pPr algn="l"/>
          <a:r>
            <a:rPr lang="en-US" altLang="zh-CN" sz="1100"/>
            <a:t>60&lt;=mark&lt;70	D</a:t>
          </a:r>
        </a:p>
        <a:p>
          <a:pPr algn="l"/>
          <a:r>
            <a:rPr lang="en-US" altLang="zh-CN">
              <a:sym typeface="+mn-ea"/>
            </a:rPr>
            <a:t>70&lt;=mark&lt;80	C</a:t>
          </a:r>
        </a:p>
        <a:p>
          <a:pPr algn="l"/>
          <a:r>
            <a:rPr lang="en-US" altLang="zh-CN">
              <a:sym typeface="+mn-ea"/>
            </a:rPr>
            <a:t>80&lt;=mark&lt;90	B</a:t>
          </a:r>
        </a:p>
        <a:p>
          <a:pPr algn="l"/>
          <a:r>
            <a:rPr lang="en-US" altLang="zh-CN">
              <a:sym typeface="+mn-ea"/>
            </a:rPr>
            <a:t>90&lt;=mark&lt;100	A</a:t>
          </a:r>
          <a:endParaRPr lang="en-US" altLang="zh-CN" sz="1100"/>
        </a:p>
      </xdr:txBody>
    </xdr:sp>
    <xdr:clientData/>
  </xdr:twoCellAnchor>
  <xdr:twoCellAnchor editAs="oneCell">
    <xdr:from>
      <xdr:col>0</xdr:col>
      <xdr:colOff>0</xdr:colOff>
      <xdr:row>13</xdr:row>
      <xdr:rowOff>171450</xdr:rowOff>
    </xdr:from>
    <xdr:to>
      <xdr:col>5</xdr:col>
      <xdr:colOff>158750</xdr:colOff>
      <xdr:row>28</xdr:row>
      <xdr:rowOff>85725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0025"/>
          <a:ext cx="3444875" cy="277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12700</xdr:colOff>
      <xdr:row>0</xdr:row>
      <xdr:rowOff>260350</xdr:rowOff>
    </xdr:from>
    <xdr:to>
      <xdr:col>15</xdr:col>
      <xdr:colOff>393700</xdr:colOff>
      <xdr:row>8</xdr:row>
      <xdr:rowOff>184150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927725" y="260350"/>
          <a:ext cx="432435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提示：多个</a:t>
          </a:r>
          <a:r>
            <a:rPr lang="en-US" altLang="zh-CN" sz="1100"/>
            <a:t>if</a:t>
          </a:r>
          <a:r>
            <a:rPr lang="zh-CN" altLang="en-US" sz="1100"/>
            <a:t>语句的嵌套</a:t>
          </a:r>
        </a:p>
        <a:p>
          <a:pPr algn="l"/>
          <a:r>
            <a:rPr lang="en-US" altLang="zh-CN" sz="1100"/>
            <a:t>if(</a:t>
          </a:r>
          <a:r>
            <a:rPr lang="zh-CN" altLang="en-US" sz="1100"/>
            <a:t>测试条件</a:t>
          </a:r>
          <a:r>
            <a:rPr lang="en-US" altLang="zh-CN" sz="1100"/>
            <a:t>,</a:t>
          </a:r>
          <a:r>
            <a:rPr lang="zh-CN" altLang="en-US" sz="1100"/>
            <a:t>真值</a:t>
          </a:r>
          <a:r>
            <a:rPr lang="en-US" altLang="zh-CN" sz="1100"/>
            <a:t>,</a:t>
          </a:r>
          <a:r>
            <a:rPr lang="zh-CN" altLang="en-US" sz="1100" b="1">
              <a:solidFill>
                <a:srgbClr val="FF0000"/>
              </a:solidFill>
            </a:rPr>
            <a:t>假值</a:t>
          </a:r>
          <a:r>
            <a:rPr lang="en-US" altLang="zh-CN" sz="1100"/>
            <a:t>)</a:t>
          </a:r>
        </a:p>
        <a:p>
          <a:pPr algn="l"/>
          <a:endParaRPr lang="zh-CN" altLang="en-US" sz="1100"/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endParaRPr lang="zh-CN" altLang="en-US" sz="1100"/>
        </a:p>
        <a:p>
          <a:pPr algn="l"/>
          <a:r>
            <a:rPr lang="en-US" altLang="zh-CN" sz="1100"/>
            <a:t>  </a:t>
          </a:r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en-US" altLang="zh-CN" b="1">
              <a:solidFill>
                <a:srgbClr val="00B0F0"/>
              </a:solidFill>
              <a:sym typeface="+mn-ea"/>
            </a:rPr>
            <a:t>if(</a:t>
          </a:r>
          <a:r>
            <a:rPr lang="zh-CN" altLang="en-US" b="1">
              <a:solidFill>
                <a:srgbClr val="00B0F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真值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00B0F0"/>
              </a:solidFill>
              <a:sym typeface="+mn-ea"/>
            </a:rPr>
            <a:t>)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r>
            <a:rPr lang="en-US" altLang="zh-CN" sz="1100"/>
            <a:t>                              </a:t>
          </a:r>
        </a:p>
      </xdr:txBody>
    </xdr:sp>
    <xdr:clientData/>
  </xdr:twoCellAnchor>
  <xdr:twoCellAnchor>
    <xdr:from>
      <xdr:col>10</xdr:col>
      <xdr:colOff>615950</xdr:colOff>
      <xdr:row>2</xdr:row>
      <xdr:rowOff>171450</xdr:rowOff>
    </xdr:from>
    <xdr:to>
      <xdr:col>10</xdr:col>
      <xdr:colOff>615950</xdr:colOff>
      <xdr:row>4</xdr:row>
      <xdr:rowOff>6350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7188200" y="628650"/>
          <a:ext cx="0" cy="215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4</xdr:row>
      <xdr:rowOff>171450</xdr:rowOff>
    </xdr:from>
    <xdr:to>
      <xdr:col>12</xdr:col>
      <xdr:colOff>342900</xdr:colOff>
      <xdr:row>5</xdr:row>
      <xdr:rowOff>165100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8229600" y="1009650"/>
          <a:ext cx="0" cy="1841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342900</xdr:rowOff>
    </xdr:from>
    <xdr:to>
      <xdr:col>12</xdr:col>
      <xdr:colOff>644525</xdr:colOff>
      <xdr:row>14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664075" y="342900"/>
          <a:ext cx="3905250" cy="253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en-US" altLang="zh-CN" sz="1100"/>
            <a:t>1</a:t>
          </a:r>
          <a:r>
            <a:rPr lang="zh-CN" altLang="en-US" sz="1100"/>
            <a:t>、使用</a:t>
          </a:r>
          <a:r>
            <a:rPr lang="en-US" altLang="zh-CN" sz="1100"/>
            <a:t>if</a:t>
          </a:r>
          <a:r>
            <a:rPr lang="zh-CN" altLang="en-US" sz="1100"/>
            <a:t>函数计算学生成绩及格与否（成绩大于等于</a:t>
          </a:r>
          <a:r>
            <a:rPr lang="en-US" altLang="zh-CN" sz="1100"/>
            <a:t>60</a:t>
          </a:r>
          <a:r>
            <a:rPr lang="zh-CN" altLang="en-US" sz="1100"/>
            <a:t>分及格）</a:t>
          </a:r>
        </a:p>
        <a:p>
          <a:pPr algn="l"/>
          <a:r>
            <a:rPr lang="en-US" altLang="zh-CN" sz="1100"/>
            <a:t>2</a:t>
          </a:r>
          <a:r>
            <a:rPr lang="zh-CN" altLang="en-US" sz="1100"/>
            <a:t>、</a:t>
          </a:r>
          <a:r>
            <a:rPr lang="zh-CN" altLang="en-US">
              <a:sym typeface="+mn-ea"/>
            </a:rPr>
            <a:t>使用</a:t>
          </a:r>
          <a:r>
            <a:rPr lang="en-US" altLang="zh-CN">
              <a:sym typeface="+mn-ea"/>
            </a:rPr>
            <a:t>if</a:t>
          </a:r>
          <a:r>
            <a:rPr lang="zh-CN" altLang="en-US">
              <a:sym typeface="+mn-ea"/>
            </a:rPr>
            <a:t>函数</a:t>
          </a:r>
          <a:r>
            <a:rPr lang="zh-CN" altLang="en-US" sz="1100"/>
            <a:t>计算学生成绩是否优秀（成绩大于</a:t>
          </a:r>
          <a:r>
            <a:rPr lang="en-US" altLang="zh-CN" sz="1100"/>
            <a:t>85</a:t>
          </a:r>
          <a:r>
            <a:rPr lang="zh-CN" altLang="en-US" sz="1100"/>
            <a:t>分优秀）</a:t>
          </a:r>
        </a:p>
        <a:p>
          <a:pPr algn="l"/>
          <a:r>
            <a:rPr lang="en-US" altLang="zh-CN" sz="1100"/>
            <a:t>3</a:t>
          </a:r>
          <a:r>
            <a:rPr lang="zh-CN" altLang="en-US" sz="1100"/>
            <a:t>、使用</a:t>
          </a:r>
          <a:r>
            <a:rPr lang="en-US" altLang="zh-CN" sz="1100"/>
            <a:t>rank</a:t>
          </a:r>
          <a:r>
            <a:rPr lang="zh-CN" altLang="en-US" sz="1100"/>
            <a:t>函数计算学生的名次</a:t>
          </a:r>
        </a:p>
        <a:p>
          <a:pPr algn="l"/>
          <a:r>
            <a:rPr lang="en-US" altLang="zh-CN" sz="1100"/>
            <a:t>4</a:t>
          </a:r>
          <a:r>
            <a:rPr lang="zh-CN" altLang="en-US" sz="1100"/>
            <a:t>、计算学生成绩的最高分</a:t>
          </a:r>
          <a:r>
            <a:rPr lang="en-US" altLang="zh-CN" sz="1100"/>
            <a:t>max</a:t>
          </a:r>
          <a:r>
            <a:rPr lang="zh-CN" altLang="en-US" sz="1100"/>
            <a:t>、最低分</a:t>
          </a:r>
          <a:r>
            <a:rPr lang="en-US" altLang="zh-CN" sz="1100"/>
            <a:t>min</a:t>
          </a:r>
          <a:r>
            <a:rPr lang="zh-CN" altLang="en-US" sz="1100"/>
            <a:t>、平均分</a:t>
          </a:r>
          <a:r>
            <a:rPr lang="en-US" altLang="zh-CN" sz="1100"/>
            <a:t>average</a:t>
          </a:r>
          <a:r>
            <a:rPr lang="zh-CN" altLang="en-US" sz="1100"/>
            <a:t>、及格率（平均分保留</a:t>
          </a:r>
          <a:r>
            <a:rPr lang="en-US" altLang="zh-CN" sz="1100"/>
            <a:t>1</a:t>
          </a:r>
          <a:r>
            <a:rPr lang="zh-CN" altLang="en-US" sz="1100"/>
            <a:t>位小数点，及格率用百分号的形式给出，保留</a:t>
          </a:r>
          <a:r>
            <a:rPr lang="en-US" altLang="zh-CN" sz="1100"/>
            <a:t>1</a:t>
          </a:r>
          <a:r>
            <a:rPr lang="zh-CN" altLang="en-US" sz="1100"/>
            <a:t>位小数点）</a:t>
          </a:r>
        </a:p>
        <a:p>
          <a:pPr algn="l"/>
          <a:r>
            <a:rPr lang="en-US" altLang="zh-CN" sz="1100"/>
            <a:t>5</a:t>
          </a:r>
          <a:r>
            <a:rPr lang="zh-CN" altLang="en-US" sz="1100"/>
            <a:t>、根据样张，合并单元格</a:t>
          </a:r>
        </a:p>
        <a:p>
          <a:pPr algn="l"/>
          <a:r>
            <a:rPr lang="en-US" altLang="zh-CN" sz="1100"/>
            <a:t>6</a:t>
          </a:r>
          <a:r>
            <a:rPr lang="zh-CN" altLang="en-US" sz="1100"/>
            <a:t>、右下角有辅导员签名栏，冒号后面有下划线</a:t>
          </a:r>
        </a:p>
        <a:p>
          <a:pPr algn="l"/>
          <a:r>
            <a:rPr lang="en-US" altLang="zh-CN" sz="1100"/>
            <a:t>7</a:t>
          </a:r>
          <a:r>
            <a:rPr lang="zh-CN" altLang="en-US" sz="1100"/>
            <a:t>、使用条件格式，将成绩小于</a:t>
          </a:r>
          <a:r>
            <a:rPr lang="en-US" altLang="zh-CN" sz="1100"/>
            <a:t>60</a:t>
          </a:r>
          <a:r>
            <a:rPr lang="zh-CN" altLang="en-US" sz="1100"/>
            <a:t>分的设置加粗红色，将成绩前</a:t>
          </a:r>
          <a:r>
            <a:rPr lang="en-US" altLang="zh-CN" sz="1100"/>
            <a:t>3</a:t>
          </a:r>
          <a:r>
            <a:rPr lang="zh-CN" altLang="en-US" sz="1100"/>
            <a:t>名的单元格底纹设置为蓝色</a:t>
          </a:r>
        </a:p>
        <a:p>
          <a:pPr algn="l"/>
          <a:r>
            <a:rPr lang="en-US" altLang="zh-CN" sz="1100"/>
            <a:t>8</a:t>
          </a:r>
          <a:r>
            <a:rPr lang="zh-CN" altLang="en-US" sz="1100"/>
            <a:t>、根据样张添加表格边框</a:t>
          </a:r>
        </a:p>
        <a:p>
          <a:pPr algn="l"/>
          <a:endParaRPr lang="en-US" altLang="zh-CN" sz="1100"/>
        </a:p>
      </xdr:txBody>
    </xdr:sp>
    <xdr:clientData/>
  </xdr:twoCellAnchor>
  <xdr:twoCellAnchor editAs="oneCell">
    <xdr:from>
      <xdr:col>0</xdr:col>
      <xdr:colOff>635</xdr:colOff>
      <xdr:row>17</xdr:row>
      <xdr:rowOff>177800</xdr:rowOff>
    </xdr:from>
    <xdr:to>
      <xdr:col>6</xdr:col>
      <xdr:colOff>457835</xdr:colOff>
      <xdr:row>36</xdr:row>
      <xdr:rowOff>133350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3584575"/>
          <a:ext cx="4438650" cy="3575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21980</xdr:colOff>
      <xdr:row>14</xdr:row>
      <xdr:rowOff>124557</xdr:rowOff>
    </xdr:from>
    <xdr:to>
      <xdr:col>14</xdr:col>
      <xdr:colOff>571499</xdr:colOff>
      <xdr:row>23</xdr:row>
      <xdr:rowOff>43960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667249" y="2872153"/>
          <a:ext cx="5165481" cy="1567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>
              <a:solidFill>
                <a:srgbClr val="FF0000"/>
              </a:solidFill>
            </a:rPr>
            <a:t>求名次的函数</a:t>
          </a:r>
          <a:r>
            <a:rPr lang="en-US" altLang="zh-CN" sz="1200" b="1">
              <a:solidFill>
                <a:srgbClr val="FF0000"/>
              </a:solidFill>
            </a:rPr>
            <a:t>rank:</a:t>
          </a:r>
        </a:p>
        <a:p>
          <a:r>
            <a:rPr lang="en-US" altLang="zh-CN" sz="1100"/>
            <a:t>rank(</a:t>
          </a:r>
          <a:r>
            <a:rPr lang="zh-CN" altLang="en-US" sz="1100"/>
            <a:t>数据</a:t>
          </a:r>
          <a:r>
            <a:rPr lang="en-US" altLang="zh-CN" sz="1100"/>
            <a:t>,</a:t>
          </a:r>
          <a:r>
            <a:rPr lang="zh-CN" altLang="en-US" sz="1100"/>
            <a:t>需要排序的数据范围</a:t>
          </a:r>
          <a:r>
            <a:rPr lang="en-US" altLang="zh-CN" sz="1100"/>
            <a:t>,</a:t>
          </a:r>
          <a:r>
            <a:rPr lang="zh-CN" altLang="en-US" sz="1100"/>
            <a:t>升序还是降序</a:t>
          </a:r>
          <a:r>
            <a:rPr lang="en-US" altLang="zh-CN" sz="1100"/>
            <a:t>)</a:t>
          </a:r>
        </a:p>
        <a:p>
          <a:r>
            <a:rPr lang="en-US" altLang="zh-CN" sz="1100"/>
            <a:t>0:</a:t>
          </a:r>
          <a:r>
            <a:rPr lang="zh-CN" altLang="en-US" sz="1100"/>
            <a:t>降序</a:t>
          </a:r>
          <a:endParaRPr lang="en-US" altLang="zh-CN" sz="1100"/>
        </a:p>
        <a:p>
          <a:r>
            <a:rPr lang="en-US" altLang="zh-CN" sz="1100"/>
            <a:t>1:</a:t>
          </a:r>
          <a:r>
            <a:rPr lang="zh-CN" altLang="en-US" sz="1100"/>
            <a:t>升序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200" b="1">
              <a:solidFill>
                <a:srgbClr val="FF0000"/>
              </a:solidFill>
            </a:rPr>
            <a:t>计数函数：</a:t>
          </a:r>
          <a:r>
            <a:rPr lang="en-US" altLang="zh-CN" sz="1200" b="1">
              <a:solidFill>
                <a:srgbClr val="FF0000"/>
              </a:solidFill>
            </a:rPr>
            <a:t>count</a:t>
          </a:r>
        </a:p>
        <a:p>
          <a:r>
            <a:rPr lang="zh-CN" altLang="en-US" sz="1100"/>
            <a:t>及格率</a:t>
          </a:r>
          <a:r>
            <a:rPr lang="en-US" altLang="zh-CN" sz="1100"/>
            <a:t>=</a:t>
          </a:r>
          <a:r>
            <a:rPr lang="zh-CN" altLang="en-US" sz="1100"/>
            <a:t>及格的人数</a:t>
          </a:r>
          <a:r>
            <a:rPr lang="en-US" altLang="zh-CN" sz="1100"/>
            <a:t>/</a:t>
          </a:r>
          <a:r>
            <a:rPr lang="zh-CN" altLang="en-US" sz="1100"/>
            <a:t>总人数</a:t>
          </a:r>
          <a:endParaRPr lang="en-US" altLang="zh-CN" sz="1100"/>
        </a:p>
        <a:p>
          <a:r>
            <a:rPr lang="en-US" altLang="zh-CN" sz="1100"/>
            <a:t>            =countif(</a:t>
          </a:r>
          <a:r>
            <a:rPr lang="zh-CN" altLang="en-US" sz="1100"/>
            <a:t>数据区域</a:t>
          </a:r>
          <a:r>
            <a:rPr lang="en-US" altLang="zh-CN" sz="1100"/>
            <a:t>,</a:t>
          </a:r>
          <a:r>
            <a:rPr lang="zh-CN" altLang="en-US" sz="1100"/>
            <a:t>条件</a:t>
          </a:r>
          <a:r>
            <a:rPr lang="en-US" altLang="zh-CN" sz="1100"/>
            <a:t>)/count(</a:t>
          </a:r>
          <a:r>
            <a:rPr lang="zh-CN" altLang="en-US" sz="1100"/>
            <a:t>数据区域）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opLeftCell="A19" workbookViewId="0">
      <selection activeCell="H23" sqref="H23"/>
    </sheetView>
  </sheetViews>
  <sheetFormatPr defaultColWidth="9" defaultRowHeight="14.25" x14ac:dyDescent="0.15"/>
  <cols>
    <col min="3" max="3" width="19.125" customWidth="1"/>
    <col min="4" max="4" width="13.875" customWidth="1"/>
    <col min="5" max="5" width="28.375" customWidth="1"/>
  </cols>
  <sheetData>
    <row r="1" spans="1:5" ht="24.95" customHeight="1" x14ac:dyDescent="0.15">
      <c r="A1" s="28" t="s">
        <v>0</v>
      </c>
      <c r="B1" s="28"/>
      <c r="C1" s="28"/>
      <c r="D1" s="28"/>
      <c r="E1" s="28"/>
    </row>
    <row r="2" spans="1:5" x14ac:dyDescent="0.15">
      <c r="A2" s="22" t="s">
        <v>1</v>
      </c>
      <c r="B2" s="8" t="s">
        <v>2</v>
      </c>
      <c r="C2" s="23" t="s">
        <v>3</v>
      </c>
      <c r="D2" s="23" t="s">
        <v>4</v>
      </c>
      <c r="E2" s="24" t="s">
        <v>5</v>
      </c>
    </row>
    <row r="3" spans="1:5" x14ac:dyDescent="0.15">
      <c r="A3" s="10">
        <v>1</v>
      </c>
      <c r="B3" s="11" t="s">
        <v>6</v>
      </c>
      <c r="C3" s="25">
        <v>20000</v>
      </c>
      <c r="D3" s="25" t="str">
        <f>IF(C3&gt;10000,"达标","不达标")</f>
        <v>达标</v>
      </c>
      <c r="E3" s="12">
        <f>IF(C3&gt;10000,C3*0.8,C3)</f>
        <v>16000</v>
      </c>
    </row>
    <row r="4" spans="1:5" x14ac:dyDescent="0.15">
      <c r="A4" s="10">
        <v>2</v>
      </c>
      <c r="B4" s="11" t="s">
        <v>7</v>
      </c>
      <c r="C4" s="25">
        <v>15000</v>
      </c>
      <c r="D4" s="25" t="str">
        <f t="shared" ref="D4:D17" si="0">IF(C4&gt;10000,"达标","不达标")</f>
        <v>达标</v>
      </c>
      <c r="E4" s="12">
        <f t="shared" ref="E4:E17" si="1">IF(C4&gt;10000,C4*0.8,C4)</f>
        <v>12000</v>
      </c>
    </row>
    <row r="5" spans="1:5" x14ac:dyDescent="0.15">
      <c r="A5" s="10">
        <v>3</v>
      </c>
      <c r="B5" s="13" t="s">
        <v>8</v>
      </c>
      <c r="C5" s="25">
        <v>6500</v>
      </c>
      <c r="D5" s="25" t="str">
        <f t="shared" si="0"/>
        <v>不达标</v>
      </c>
      <c r="E5" s="12">
        <f t="shared" si="1"/>
        <v>6500</v>
      </c>
    </row>
    <row r="6" spans="1:5" x14ac:dyDescent="0.15">
      <c r="A6" s="10">
        <v>4</v>
      </c>
      <c r="B6" s="13" t="s">
        <v>9</v>
      </c>
      <c r="C6" s="25">
        <v>8500</v>
      </c>
      <c r="D6" s="25" t="str">
        <f t="shared" si="0"/>
        <v>不达标</v>
      </c>
      <c r="E6" s="12">
        <f t="shared" si="1"/>
        <v>8500</v>
      </c>
    </row>
    <row r="7" spans="1:5" x14ac:dyDescent="0.15">
      <c r="A7" s="10">
        <v>5</v>
      </c>
      <c r="B7" s="11" t="s">
        <v>10</v>
      </c>
      <c r="C7" s="25">
        <v>6000</v>
      </c>
      <c r="D7" s="25" t="str">
        <f t="shared" si="0"/>
        <v>不达标</v>
      </c>
      <c r="E7" s="12">
        <f t="shared" si="1"/>
        <v>6000</v>
      </c>
    </row>
    <row r="8" spans="1:5" x14ac:dyDescent="0.15">
      <c r="A8" s="10">
        <v>6</v>
      </c>
      <c r="B8" s="11" t="s">
        <v>11</v>
      </c>
      <c r="C8" s="25">
        <v>12500</v>
      </c>
      <c r="D8" s="25" t="str">
        <f t="shared" si="0"/>
        <v>达标</v>
      </c>
      <c r="E8" s="12">
        <f t="shared" si="1"/>
        <v>10000</v>
      </c>
    </row>
    <row r="9" spans="1:5" x14ac:dyDescent="0.15">
      <c r="A9" s="10">
        <v>7</v>
      </c>
      <c r="B9" s="11" t="s">
        <v>12</v>
      </c>
      <c r="C9" s="25">
        <v>5500</v>
      </c>
      <c r="D9" s="25" t="str">
        <f t="shared" si="0"/>
        <v>不达标</v>
      </c>
      <c r="E9" s="12">
        <f t="shared" si="1"/>
        <v>5500</v>
      </c>
    </row>
    <row r="10" spans="1:5" x14ac:dyDescent="0.15">
      <c r="A10" s="10">
        <v>8</v>
      </c>
      <c r="B10" s="11" t="s">
        <v>13</v>
      </c>
      <c r="C10" s="25">
        <v>8500</v>
      </c>
      <c r="D10" s="25" t="str">
        <f t="shared" si="0"/>
        <v>不达标</v>
      </c>
      <c r="E10" s="12">
        <f t="shared" si="1"/>
        <v>8500</v>
      </c>
    </row>
    <row r="11" spans="1:5" ht="15.75" x14ac:dyDescent="0.15">
      <c r="A11" s="10">
        <v>9</v>
      </c>
      <c r="B11" s="11" t="s">
        <v>14</v>
      </c>
      <c r="C11" s="25">
        <v>8000</v>
      </c>
      <c r="D11" s="25" t="str">
        <f t="shared" si="0"/>
        <v>不达标</v>
      </c>
      <c r="E11" s="12">
        <f t="shared" si="1"/>
        <v>8000</v>
      </c>
    </row>
    <row r="12" spans="1:5" x14ac:dyDescent="0.15">
      <c r="A12" s="10">
        <v>10</v>
      </c>
      <c r="B12" s="11" t="s">
        <v>15</v>
      </c>
      <c r="C12" s="25">
        <v>4500</v>
      </c>
      <c r="D12" s="25" t="str">
        <f t="shared" si="0"/>
        <v>不达标</v>
      </c>
      <c r="E12" s="12">
        <f t="shared" si="1"/>
        <v>4500</v>
      </c>
    </row>
    <row r="13" spans="1:5" x14ac:dyDescent="0.15">
      <c r="A13" s="10">
        <v>11</v>
      </c>
      <c r="B13" s="13" t="s">
        <v>16</v>
      </c>
      <c r="C13" s="25">
        <v>11000</v>
      </c>
      <c r="D13" s="25" t="str">
        <f t="shared" si="0"/>
        <v>达标</v>
      </c>
      <c r="E13" s="12">
        <f t="shared" si="1"/>
        <v>8800</v>
      </c>
    </row>
    <row r="14" spans="1:5" x14ac:dyDescent="0.15">
      <c r="A14" s="10">
        <v>12</v>
      </c>
      <c r="B14" s="11" t="s">
        <v>17</v>
      </c>
      <c r="C14" s="25">
        <v>5000</v>
      </c>
      <c r="D14" s="25" t="str">
        <f t="shared" si="0"/>
        <v>不达标</v>
      </c>
      <c r="E14" s="12">
        <f t="shared" si="1"/>
        <v>5000</v>
      </c>
    </row>
    <row r="15" spans="1:5" x14ac:dyDescent="0.15">
      <c r="A15" s="10">
        <v>13</v>
      </c>
      <c r="B15" s="13" t="s">
        <v>18</v>
      </c>
      <c r="C15" s="25">
        <v>5000</v>
      </c>
      <c r="D15" s="25" t="str">
        <f t="shared" si="0"/>
        <v>不达标</v>
      </c>
      <c r="E15" s="12">
        <f t="shared" si="1"/>
        <v>5000</v>
      </c>
    </row>
    <row r="16" spans="1:5" x14ac:dyDescent="0.15">
      <c r="A16" s="10">
        <v>14</v>
      </c>
      <c r="B16" s="13" t="s">
        <v>19</v>
      </c>
      <c r="C16" s="25">
        <v>10500</v>
      </c>
      <c r="D16" s="25" t="str">
        <f t="shared" si="0"/>
        <v>达标</v>
      </c>
      <c r="E16" s="12">
        <f t="shared" si="1"/>
        <v>8400</v>
      </c>
    </row>
    <row r="17" spans="1:5" x14ac:dyDescent="0.15">
      <c r="A17" s="14">
        <v>15</v>
      </c>
      <c r="B17" s="16" t="s">
        <v>20</v>
      </c>
      <c r="C17" s="25">
        <v>7500</v>
      </c>
      <c r="D17" s="25" t="str">
        <f t="shared" si="0"/>
        <v>不达标</v>
      </c>
      <c r="E17" s="12">
        <f t="shared" si="1"/>
        <v>7500</v>
      </c>
    </row>
    <row r="19" spans="1:5" x14ac:dyDescent="0.15">
      <c r="A19" s="26" t="s">
        <v>21</v>
      </c>
    </row>
  </sheetData>
  <mergeCells count="1">
    <mergeCell ref="A1:E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opLeftCell="B4" zoomScaleNormal="100" workbookViewId="0">
      <selection activeCell="S28" sqref="S28"/>
    </sheetView>
  </sheetViews>
  <sheetFormatPr defaultColWidth="8.625" defaultRowHeight="14.25" x14ac:dyDescent="0.15"/>
  <cols>
    <col min="1" max="1" width="5.375" style="6" customWidth="1"/>
    <col min="2" max="2" width="7.375" style="6" customWidth="1"/>
    <col min="3" max="8" width="5.375" style="6" customWidth="1"/>
    <col min="9" max="9" width="7.375" style="6" customWidth="1"/>
    <col min="10" max="11" width="5.375" style="6" customWidth="1"/>
    <col min="12" max="12" width="7.375" style="6" customWidth="1"/>
    <col min="13" max="13" width="17.25" style="6" customWidth="1"/>
    <col min="14" max="14" width="15" style="6" customWidth="1"/>
    <col min="15" max="15" width="38.375" style="6" customWidth="1"/>
    <col min="16" max="16384" width="8.625" style="6"/>
  </cols>
  <sheetData>
    <row r="1" spans="1:15" ht="38.25" customHeight="1" x14ac:dyDescent="0.15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20"/>
      <c r="L1" s="20"/>
      <c r="M1" s="20"/>
      <c r="N1" s="20"/>
      <c r="O1" s="20"/>
    </row>
    <row r="2" spans="1:15" x14ac:dyDescent="0.15">
      <c r="A2" s="11" t="s">
        <v>23</v>
      </c>
      <c r="B2" s="11" t="s">
        <v>2</v>
      </c>
      <c r="C2" s="11" t="s">
        <v>24</v>
      </c>
      <c r="D2" s="13" t="s">
        <v>25</v>
      </c>
      <c r="E2" s="11" t="s">
        <v>26</v>
      </c>
      <c r="F2" s="11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34</v>
      </c>
      <c r="N2" s="13" t="s">
        <v>35</v>
      </c>
      <c r="O2" s="13" t="s">
        <v>36</v>
      </c>
    </row>
    <row r="3" spans="1:15" x14ac:dyDescent="0.15">
      <c r="A3" s="11">
        <v>1</v>
      </c>
      <c r="B3" s="11" t="s">
        <v>6</v>
      </c>
      <c r="C3" s="11" t="s">
        <v>37</v>
      </c>
      <c r="D3" s="11">
        <v>82</v>
      </c>
      <c r="E3" s="11">
        <v>78</v>
      </c>
      <c r="F3" s="11">
        <v>65</v>
      </c>
      <c r="G3" s="11">
        <v>94</v>
      </c>
      <c r="H3" s="11">
        <v>70</v>
      </c>
      <c r="I3" s="11">
        <v>92</v>
      </c>
      <c r="J3" s="11">
        <v>91</v>
      </c>
      <c r="K3" s="11">
        <f>SUM(D3:J3)</f>
        <v>572</v>
      </c>
      <c r="L3" s="11">
        <f>MIN(D3:J3)</f>
        <v>65</v>
      </c>
      <c r="M3" s="11" t="str">
        <f>O3</f>
        <v>加油</v>
      </c>
      <c r="N3" s="11" t="str">
        <f>IF(L3&gt;80,"优秀","有弱科")</f>
        <v>有弱科</v>
      </c>
      <c r="O3" s="11" t="str">
        <f>IF(K3&gt;595,IF(L3&gt;80,"非常优秀","加油"),"加油")</f>
        <v>加油</v>
      </c>
    </row>
    <row r="4" spans="1:15" x14ac:dyDescent="0.15">
      <c r="A4" s="11">
        <v>2</v>
      </c>
      <c r="B4" s="11" t="s">
        <v>7</v>
      </c>
      <c r="C4" s="13" t="s">
        <v>38</v>
      </c>
      <c r="D4" s="13">
        <v>90</v>
      </c>
      <c r="E4" s="11">
        <v>75</v>
      </c>
      <c r="F4" s="11">
        <v>98</v>
      </c>
      <c r="G4" s="11">
        <v>82</v>
      </c>
      <c r="H4" s="11">
        <v>87</v>
      </c>
      <c r="I4" s="11">
        <v>69</v>
      </c>
      <c r="J4" s="11">
        <v>86</v>
      </c>
      <c r="K4" s="11">
        <f t="shared" ref="K4:K25" si="0">SUM(D4:J4)</f>
        <v>587</v>
      </c>
      <c r="L4" s="11">
        <f t="shared" ref="L4:L25" si="1">MIN(D4:J4)</f>
        <v>69</v>
      </c>
      <c r="M4" s="11" t="str">
        <f t="shared" ref="M4:M25" si="2">IF(K4&gt;595,"优秀","继续努力")</f>
        <v>继续努力</v>
      </c>
      <c r="N4" s="11" t="str">
        <f t="shared" ref="N4:N25" si="3">IF(L4&gt;80,"优秀","有弱科")</f>
        <v>有弱科</v>
      </c>
      <c r="O4" s="11" t="str">
        <f t="shared" ref="O4:O25" si="4">IF(K4&gt;595,IF(L4&gt;80,"非常优秀","加油"),"加油")</f>
        <v>加油</v>
      </c>
    </row>
    <row r="5" spans="1:15" x14ac:dyDescent="0.15">
      <c r="A5" s="11">
        <v>3</v>
      </c>
      <c r="B5" s="13" t="s">
        <v>8</v>
      </c>
      <c r="C5" s="11" t="s">
        <v>37</v>
      </c>
      <c r="D5" s="11">
        <v>72</v>
      </c>
      <c r="E5" s="11">
        <v>83</v>
      </c>
      <c r="F5" s="11">
        <v>83</v>
      </c>
      <c r="G5" s="11">
        <v>53</v>
      </c>
      <c r="H5" s="11">
        <v>64</v>
      </c>
      <c r="I5" s="11">
        <v>82</v>
      </c>
      <c r="J5" s="11">
        <v>49</v>
      </c>
      <c r="K5" s="11">
        <f t="shared" si="0"/>
        <v>486</v>
      </c>
      <c r="L5" s="11">
        <f t="shared" si="1"/>
        <v>49</v>
      </c>
      <c r="M5" s="11" t="str">
        <f t="shared" si="2"/>
        <v>继续努力</v>
      </c>
      <c r="N5" s="11" t="str">
        <f t="shared" si="3"/>
        <v>有弱科</v>
      </c>
      <c r="O5" s="11" t="str">
        <f t="shared" si="4"/>
        <v>加油</v>
      </c>
    </row>
    <row r="6" spans="1:15" x14ac:dyDescent="0.15">
      <c r="A6" s="11">
        <v>4</v>
      </c>
      <c r="B6" s="13" t="s">
        <v>9</v>
      </c>
      <c r="C6" s="11" t="s">
        <v>37</v>
      </c>
      <c r="D6" s="13">
        <v>82</v>
      </c>
      <c r="E6" s="11">
        <v>84</v>
      </c>
      <c r="F6" s="11">
        <v>87</v>
      </c>
      <c r="G6" s="11">
        <v>86</v>
      </c>
      <c r="H6" s="11">
        <v>81</v>
      </c>
      <c r="I6" s="11">
        <v>90</v>
      </c>
      <c r="J6" s="11">
        <v>86</v>
      </c>
      <c r="K6" s="11">
        <f t="shared" si="0"/>
        <v>596</v>
      </c>
      <c r="L6" s="11">
        <f t="shared" si="1"/>
        <v>81</v>
      </c>
      <c r="M6" s="11" t="str">
        <f t="shared" si="2"/>
        <v>优秀</v>
      </c>
      <c r="N6" s="11" t="str">
        <f t="shared" si="3"/>
        <v>优秀</v>
      </c>
      <c r="O6" s="11" t="str">
        <f t="shared" si="4"/>
        <v>非常优秀</v>
      </c>
    </row>
    <row r="7" spans="1:15" x14ac:dyDescent="0.15">
      <c r="A7" s="11">
        <v>5</v>
      </c>
      <c r="B7" s="11" t="s">
        <v>10</v>
      </c>
      <c r="C7" s="11" t="s">
        <v>38</v>
      </c>
      <c r="D7" s="13">
        <v>81</v>
      </c>
      <c r="E7" s="11">
        <v>93</v>
      </c>
      <c r="F7" s="11">
        <v>88</v>
      </c>
      <c r="G7" s="11">
        <v>49</v>
      </c>
      <c r="H7" s="11">
        <v>73</v>
      </c>
      <c r="I7" s="11">
        <v>92</v>
      </c>
      <c r="J7" s="11">
        <v>74</v>
      </c>
      <c r="K7" s="11">
        <f t="shared" si="0"/>
        <v>550</v>
      </c>
      <c r="L7" s="11">
        <f t="shared" si="1"/>
        <v>49</v>
      </c>
      <c r="M7" s="11" t="str">
        <f t="shared" si="2"/>
        <v>继续努力</v>
      </c>
      <c r="N7" s="11" t="str">
        <f t="shared" si="3"/>
        <v>有弱科</v>
      </c>
      <c r="O7" s="11" t="str">
        <f t="shared" si="4"/>
        <v>加油</v>
      </c>
    </row>
    <row r="8" spans="1:15" x14ac:dyDescent="0.15">
      <c r="A8" s="11">
        <v>6</v>
      </c>
      <c r="B8" s="11" t="s">
        <v>11</v>
      </c>
      <c r="C8" s="11" t="s">
        <v>37</v>
      </c>
      <c r="D8" s="13">
        <v>69</v>
      </c>
      <c r="E8" s="11">
        <v>90</v>
      </c>
      <c r="F8" s="11">
        <v>80</v>
      </c>
      <c r="G8" s="11">
        <v>83</v>
      </c>
      <c r="H8" s="11">
        <v>78</v>
      </c>
      <c r="I8" s="11">
        <v>86</v>
      </c>
      <c r="J8" s="11">
        <v>93</v>
      </c>
      <c r="K8" s="11">
        <f t="shared" si="0"/>
        <v>579</v>
      </c>
      <c r="L8" s="11">
        <f t="shared" si="1"/>
        <v>69</v>
      </c>
      <c r="M8" s="11" t="str">
        <f t="shared" si="2"/>
        <v>继续努力</v>
      </c>
      <c r="N8" s="11" t="str">
        <f t="shared" si="3"/>
        <v>有弱科</v>
      </c>
      <c r="O8" s="11" t="str">
        <f t="shared" si="4"/>
        <v>加油</v>
      </c>
    </row>
    <row r="9" spans="1:15" x14ac:dyDescent="0.15">
      <c r="A9" s="11">
        <v>7</v>
      </c>
      <c r="B9" s="11" t="s">
        <v>12</v>
      </c>
      <c r="C9" s="11" t="s">
        <v>38</v>
      </c>
      <c r="D9" s="13">
        <v>87</v>
      </c>
      <c r="E9" s="11">
        <v>94</v>
      </c>
      <c r="F9" s="11">
        <v>91</v>
      </c>
      <c r="G9" s="11">
        <v>85</v>
      </c>
      <c r="H9" s="11">
        <v>90</v>
      </c>
      <c r="I9" s="11">
        <v>82</v>
      </c>
      <c r="J9" s="11">
        <v>85</v>
      </c>
      <c r="K9" s="11">
        <f t="shared" si="0"/>
        <v>614</v>
      </c>
      <c r="L9" s="11">
        <f t="shared" si="1"/>
        <v>82</v>
      </c>
      <c r="M9" s="11" t="str">
        <f t="shared" si="2"/>
        <v>优秀</v>
      </c>
      <c r="N9" s="11" t="str">
        <f t="shared" si="3"/>
        <v>优秀</v>
      </c>
      <c r="O9" s="11" t="str">
        <f t="shared" si="4"/>
        <v>非常优秀</v>
      </c>
    </row>
    <row r="10" spans="1:15" x14ac:dyDescent="0.15">
      <c r="A10" s="11">
        <v>8</v>
      </c>
      <c r="B10" s="11" t="s">
        <v>13</v>
      </c>
      <c r="C10" s="11" t="s">
        <v>37</v>
      </c>
      <c r="D10" s="13">
        <v>56</v>
      </c>
      <c r="E10" s="11">
        <v>83</v>
      </c>
      <c r="F10" s="11">
        <v>94</v>
      </c>
      <c r="G10" s="11">
        <v>91</v>
      </c>
      <c r="H10" s="11">
        <v>82</v>
      </c>
      <c r="I10" s="11">
        <v>84</v>
      </c>
      <c r="J10" s="11">
        <v>72</v>
      </c>
      <c r="K10" s="11">
        <f t="shared" si="0"/>
        <v>562</v>
      </c>
      <c r="L10" s="11">
        <f t="shared" si="1"/>
        <v>56</v>
      </c>
      <c r="M10" s="11" t="str">
        <f t="shared" si="2"/>
        <v>继续努力</v>
      </c>
      <c r="N10" s="11" t="str">
        <f t="shared" si="3"/>
        <v>有弱科</v>
      </c>
      <c r="O10" s="11" t="str">
        <f t="shared" si="4"/>
        <v>加油</v>
      </c>
    </row>
    <row r="11" spans="1:15" ht="15.75" x14ac:dyDescent="0.15">
      <c r="A11" s="11">
        <v>9</v>
      </c>
      <c r="B11" s="11" t="s">
        <v>14</v>
      </c>
      <c r="C11" s="11" t="s">
        <v>38</v>
      </c>
      <c r="D11" s="13">
        <v>80</v>
      </c>
      <c r="E11" s="11">
        <v>89</v>
      </c>
      <c r="F11" s="11">
        <v>82</v>
      </c>
      <c r="G11" s="11">
        <v>87</v>
      </c>
      <c r="H11" s="11">
        <v>86</v>
      </c>
      <c r="I11" s="11">
        <v>91</v>
      </c>
      <c r="J11" s="11">
        <v>63</v>
      </c>
      <c r="K11" s="11">
        <f t="shared" si="0"/>
        <v>578</v>
      </c>
      <c r="L11" s="11">
        <f t="shared" si="1"/>
        <v>63</v>
      </c>
      <c r="M11" s="11" t="str">
        <f t="shared" si="2"/>
        <v>继续努力</v>
      </c>
      <c r="N11" s="11" t="str">
        <f t="shared" si="3"/>
        <v>有弱科</v>
      </c>
      <c r="O11" s="11" t="str">
        <f t="shared" si="4"/>
        <v>加油</v>
      </c>
    </row>
    <row r="12" spans="1:15" x14ac:dyDescent="0.15">
      <c r="A12" s="11">
        <v>10</v>
      </c>
      <c r="B12" s="11" t="s">
        <v>15</v>
      </c>
      <c r="C12" s="11" t="s">
        <v>37</v>
      </c>
      <c r="D12" s="13">
        <v>93</v>
      </c>
      <c r="E12" s="11">
        <v>75</v>
      </c>
      <c r="F12" s="11">
        <v>76</v>
      </c>
      <c r="G12" s="11">
        <v>88</v>
      </c>
      <c r="H12" s="11">
        <v>95</v>
      </c>
      <c r="I12" s="11">
        <v>71</v>
      </c>
      <c r="J12" s="11">
        <v>74</v>
      </c>
      <c r="K12" s="11">
        <f t="shared" si="0"/>
        <v>572</v>
      </c>
      <c r="L12" s="11">
        <f t="shared" si="1"/>
        <v>71</v>
      </c>
      <c r="M12" s="11" t="str">
        <f t="shared" si="2"/>
        <v>继续努力</v>
      </c>
      <c r="N12" s="11" t="str">
        <f t="shared" si="3"/>
        <v>有弱科</v>
      </c>
      <c r="O12" s="11" t="str">
        <f t="shared" si="4"/>
        <v>加油</v>
      </c>
    </row>
    <row r="13" spans="1:15" x14ac:dyDescent="0.15">
      <c r="A13" s="11">
        <v>11</v>
      </c>
      <c r="B13" s="13" t="s">
        <v>16</v>
      </c>
      <c r="C13" s="11" t="s">
        <v>37</v>
      </c>
      <c r="D13" s="13">
        <v>88</v>
      </c>
      <c r="E13" s="11">
        <v>87</v>
      </c>
      <c r="F13" s="11">
        <v>85</v>
      </c>
      <c r="G13" s="11">
        <v>77</v>
      </c>
      <c r="H13" s="11">
        <v>65</v>
      </c>
      <c r="I13" s="11">
        <v>83</v>
      </c>
      <c r="J13" s="11">
        <v>80</v>
      </c>
      <c r="K13" s="11">
        <f t="shared" si="0"/>
        <v>565</v>
      </c>
      <c r="L13" s="11">
        <f t="shared" si="1"/>
        <v>65</v>
      </c>
      <c r="M13" s="11" t="str">
        <f t="shared" si="2"/>
        <v>继续努力</v>
      </c>
      <c r="N13" s="11" t="str">
        <f t="shared" si="3"/>
        <v>有弱科</v>
      </c>
      <c r="O13" s="11" t="str">
        <f t="shared" si="4"/>
        <v>加油</v>
      </c>
    </row>
    <row r="14" spans="1:15" x14ac:dyDescent="0.15">
      <c r="A14" s="11">
        <v>12</v>
      </c>
      <c r="B14" s="11" t="s">
        <v>17</v>
      </c>
      <c r="C14" s="11" t="s">
        <v>37</v>
      </c>
      <c r="D14" s="13">
        <v>84</v>
      </c>
      <c r="E14" s="11">
        <v>82</v>
      </c>
      <c r="F14" s="11">
        <v>81</v>
      </c>
      <c r="G14" s="11">
        <v>69</v>
      </c>
      <c r="H14" s="11">
        <v>75</v>
      </c>
      <c r="I14" s="11">
        <v>72</v>
      </c>
      <c r="J14" s="11">
        <v>95</v>
      </c>
      <c r="K14" s="11">
        <f t="shared" si="0"/>
        <v>558</v>
      </c>
      <c r="L14" s="11">
        <f t="shared" si="1"/>
        <v>69</v>
      </c>
      <c r="M14" s="11" t="str">
        <f t="shared" si="2"/>
        <v>继续努力</v>
      </c>
      <c r="N14" s="11" t="str">
        <f t="shared" si="3"/>
        <v>有弱科</v>
      </c>
      <c r="O14" s="11" t="str">
        <f t="shared" si="4"/>
        <v>加油</v>
      </c>
    </row>
    <row r="15" spans="1:15" x14ac:dyDescent="0.15">
      <c r="A15" s="11">
        <v>13</v>
      </c>
      <c r="B15" s="13" t="s">
        <v>18</v>
      </c>
      <c r="C15" s="11" t="s">
        <v>37</v>
      </c>
      <c r="D15" s="13">
        <v>62</v>
      </c>
      <c r="E15" s="11">
        <v>81</v>
      </c>
      <c r="F15" s="11">
        <v>70</v>
      </c>
      <c r="G15" s="11">
        <v>90</v>
      </c>
      <c r="H15" s="11">
        <v>60</v>
      </c>
      <c r="I15" s="11">
        <v>77</v>
      </c>
      <c r="J15" s="11">
        <v>72</v>
      </c>
      <c r="K15" s="11">
        <f t="shared" si="0"/>
        <v>512</v>
      </c>
      <c r="L15" s="11">
        <f t="shared" si="1"/>
        <v>60</v>
      </c>
      <c r="M15" s="11" t="str">
        <f t="shared" si="2"/>
        <v>继续努力</v>
      </c>
      <c r="N15" s="11" t="str">
        <f t="shared" si="3"/>
        <v>有弱科</v>
      </c>
      <c r="O15" s="11" t="str">
        <f t="shared" si="4"/>
        <v>加油</v>
      </c>
    </row>
    <row r="16" spans="1:15" x14ac:dyDescent="0.15">
      <c r="A16" s="11">
        <v>14</v>
      </c>
      <c r="B16" s="13" t="s">
        <v>19</v>
      </c>
      <c r="C16" s="13" t="s">
        <v>38</v>
      </c>
      <c r="D16" s="13">
        <v>81</v>
      </c>
      <c r="E16" s="11">
        <v>87</v>
      </c>
      <c r="F16" s="11">
        <v>92</v>
      </c>
      <c r="G16" s="11">
        <v>75</v>
      </c>
      <c r="H16" s="11">
        <v>90</v>
      </c>
      <c r="I16" s="11">
        <v>62</v>
      </c>
      <c r="J16" s="11">
        <v>75</v>
      </c>
      <c r="K16" s="11">
        <f t="shared" si="0"/>
        <v>562</v>
      </c>
      <c r="L16" s="11">
        <f t="shared" si="1"/>
        <v>62</v>
      </c>
      <c r="M16" s="11" t="str">
        <f t="shared" si="2"/>
        <v>继续努力</v>
      </c>
      <c r="N16" s="11" t="str">
        <f t="shared" si="3"/>
        <v>有弱科</v>
      </c>
      <c r="O16" s="11" t="str">
        <f t="shared" si="4"/>
        <v>加油</v>
      </c>
    </row>
    <row r="17" spans="1:15" x14ac:dyDescent="0.15">
      <c r="A17" s="11">
        <v>15</v>
      </c>
      <c r="B17" s="13" t="s">
        <v>20</v>
      </c>
      <c r="C17" s="13" t="s">
        <v>37</v>
      </c>
      <c r="D17" s="13">
        <v>67</v>
      </c>
      <c r="E17" s="11">
        <v>62</v>
      </c>
      <c r="F17" s="11">
        <v>52</v>
      </c>
      <c r="G17" s="11">
        <v>80</v>
      </c>
      <c r="H17" s="11">
        <v>85</v>
      </c>
      <c r="I17" s="11">
        <v>48</v>
      </c>
      <c r="J17" s="11">
        <v>71</v>
      </c>
      <c r="K17" s="11">
        <f t="shared" si="0"/>
        <v>465</v>
      </c>
      <c r="L17" s="11">
        <f t="shared" si="1"/>
        <v>48</v>
      </c>
      <c r="M17" s="11" t="str">
        <f t="shared" si="2"/>
        <v>继续努力</v>
      </c>
      <c r="N17" s="11" t="str">
        <f t="shared" si="3"/>
        <v>有弱科</v>
      </c>
      <c r="O17" s="11" t="str">
        <f t="shared" si="4"/>
        <v>加油</v>
      </c>
    </row>
    <row r="18" spans="1:15" x14ac:dyDescent="0.15">
      <c r="A18" s="11">
        <v>16</v>
      </c>
      <c r="B18" s="11" t="s">
        <v>39</v>
      </c>
      <c r="C18" s="11" t="s">
        <v>37</v>
      </c>
      <c r="D18" s="13">
        <v>86</v>
      </c>
      <c r="E18" s="11">
        <v>65</v>
      </c>
      <c r="F18" s="11">
        <v>69</v>
      </c>
      <c r="G18" s="11">
        <v>83</v>
      </c>
      <c r="H18" s="11">
        <v>70</v>
      </c>
      <c r="I18" s="11">
        <v>60</v>
      </c>
      <c r="J18" s="11">
        <v>52</v>
      </c>
      <c r="K18" s="11">
        <f t="shared" si="0"/>
        <v>485</v>
      </c>
      <c r="L18" s="11">
        <f t="shared" si="1"/>
        <v>52</v>
      </c>
      <c r="M18" s="11" t="str">
        <f t="shared" si="2"/>
        <v>继续努力</v>
      </c>
      <c r="N18" s="11" t="str">
        <f t="shared" si="3"/>
        <v>有弱科</v>
      </c>
      <c r="O18" s="11" t="str">
        <f t="shared" si="4"/>
        <v>加油</v>
      </c>
    </row>
    <row r="19" spans="1:15" x14ac:dyDescent="0.15">
      <c r="A19" s="11">
        <v>17</v>
      </c>
      <c r="B19" s="13" t="s">
        <v>40</v>
      </c>
      <c r="C19" s="11" t="s">
        <v>37</v>
      </c>
      <c r="D19" s="13">
        <v>95</v>
      </c>
      <c r="E19" s="11">
        <v>83</v>
      </c>
      <c r="F19" s="11">
        <v>92</v>
      </c>
      <c r="G19" s="11">
        <v>87</v>
      </c>
      <c r="H19" s="11">
        <v>80</v>
      </c>
      <c r="I19" s="11">
        <v>92</v>
      </c>
      <c r="J19" s="11">
        <v>78</v>
      </c>
      <c r="K19" s="11">
        <f t="shared" si="0"/>
        <v>607</v>
      </c>
      <c r="L19" s="11">
        <f t="shared" si="1"/>
        <v>78</v>
      </c>
      <c r="M19" s="11" t="str">
        <f t="shared" si="2"/>
        <v>优秀</v>
      </c>
      <c r="N19" s="11" t="str">
        <f t="shared" si="3"/>
        <v>有弱科</v>
      </c>
      <c r="O19" s="11" t="str">
        <f t="shared" si="4"/>
        <v>加油</v>
      </c>
    </row>
    <row r="20" spans="1:15" x14ac:dyDescent="0.15">
      <c r="A20" s="11">
        <v>18</v>
      </c>
      <c r="B20" s="11" t="s">
        <v>41</v>
      </c>
      <c r="C20" s="13" t="s">
        <v>38</v>
      </c>
      <c r="D20" s="13">
        <v>80</v>
      </c>
      <c r="E20" s="11">
        <v>90</v>
      </c>
      <c r="F20" s="11">
        <v>94</v>
      </c>
      <c r="G20" s="11">
        <v>90</v>
      </c>
      <c r="H20" s="11">
        <v>65</v>
      </c>
      <c r="I20" s="11">
        <v>61</v>
      </c>
      <c r="J20" s="11">
        <v>60</v>
      </c>
      <c r="K20" s="11">
        <f t="shared" si="0"/>
        <v>540</v>
      </c>
      <c r="L20" s="11">
        <f t="shared" si="1"/>
        <v>60</v>
      </c>
      <c r="M20" s="11" t="str">
        <f t="shared" si="2"/>
        <v>继续努力</v>
      </c>
      <c r="N20" s="11" t="str">
        <f t="shared" si="3"/>
        <v>有弱科</v>
      </c>
      <c r="O20" s="11" t="str">
        <f t="shared" si="4"/>
        <v>加油</v>
      </c>
    </row>
    <row r="21" spans="1:15" x14ac:dyDescent="0.15">
      <c r="A21" s="11">
        <v>19</v>
      </c>
      <c r="B21" s="13" t="s">
        <v>42</v>
      </c>
      <c r="C21" s="13" t="s">
        <v>37</v>
      </c>
      <c r="D21" s="13">
        <v>63</v>
      </c>
      <c r="E21" s="11">
        <v>48</v>
      </c>
      <c r="F21" s="11">
        <v>39</v>
      </c>
      <c r="G21" s="11">
        <v>70</v>
      </c>
      <c r="H21" s="11">
        <v>60</v>
      </c>
      <c r="I21" s="11">
        <v>51</v>
      </c>
      <c r="J21" s="11">
        <v>56</v>
      </c>
      <c r="K21" s="11">
        <f t="shared" si="0"/>
        <v>387</v>
      </c>
      <c r="L21" s="11">
        <f t="shared" si="1"/>
        <v>39</v>
      </c>
      <c r="M21" s="11" t="str">
        <f t="shared" si="2"/>
        <v>继续努力</v>
      </c>
      <c r="N21" s="11" t="str">
        <f t="shared" si="3"/>
        <v>有弱科</v>
      </c>
      <c r="O21" s="11" t="str">
        <f t="shared" si="4"/>
        <v>加油</v>
      </c>
    </row>
    <row r="22" spans="1:15" x14ac:dyDescent="0.15">
      <c r="A22" s="11">
        <v>20</v>
      </c>
      <c r="B22" s="13" t="s">
        <v>43</v>
      </c>
      <c r="C22" s="13" t="s">
        <v>37</v>
      </c>
      <c r="D22" s="13">
        <v>80</v>
      </c>
      <c r="E22" s="11">
        <v>75</v>
      </c>
      <c r="F22" s="11">
        <v>65</v>
      </c>
      <c r="G22" s="11">
        <v>60</v>
      </c>
      <c r="H22" s="11">
        <v>80</v>
      </c>
      <c r="I22" s="11">
        <v>70</v>
      </c>
      <c r="J22" s="11">
        <v>79</v>
      </c>
      <c r="K22" s="11">
        <f t="shared" si="0"/>
        <v>509</v>
      </c>
      <c r="L22" s="11">
        <f t="shared" si="1"/>
        <v>60</v>
      </c>
      <c r="M22" s="11" t="str">
        <f t="shared" si="2"/>
        <v>继续努力</v>
      </c>
      <c r="N22" s="11" t="str">
        <f t="shared" si="3"/>
        <v>有弱科</v>
      </c>
      <c r="O22" s="11" t="str">
        <f t="shared" si="4"/>
        <v>加油</v>
      </c>
    </row>
    <row r="23" spans="1:15" x14ac:dyDescent="0.15">
      <c r="A23" s="11">
        <v>21</v>
      </c>
      <c r="B23" s="13" t="s">
        <v>44</v>
      </c>
      <c r="C23" s="13" t="s">
        <v>38</v>
      </c>
      <c r="D23" s="13">
        <v>88</v>
      </c>
      <c r="E23" s="13">
        <v>80</v>
      </c>
      <c r="F23" s="13">
        <v>83</v>
      </c>
      <c r="G23" s="13">
        <v>87</v>
      </c>
      <c r="H23" s="13">
        <v>81</v>
      </c>
      <c r="I23" s="13">
        <v>90</v>
      </c>
      <c r="J23" s="13">
        <v>86</v>
      </c>
      <c r="K23" s="11">
        <f t="shared" si="0"/>
        <v>595</v>
      </c>
      <c r="L23" s="11">
        <f t="shared" si="1"/>
        <v>80</v>
      </c>
      <c r="M23" s="11" t="str">
        <f t="shared" si="2"/>
        <v>继续努力</v>
      </c>
      <c r="N23" s="11" t="str">
        <f t="shared" si="3"/>
        <v>有弱科</v>
      </c>
      <c r="O23" s="11" t="str">
        <f t="shared" si="4"/>
        <v>加油</v>
      </c>
    </row>
    <row r="24" spans="1:15" x14ac:dyDescent="0.15">
      <c r="A24" s="11">
        <v>22</v>
      </c>
      <c r="B24" s="13" t="s">
        <v>45</v>
      </c>
      <c r="C24" s="13" t="s">
        <v>37</v>
      </c>
      <c r="D24" s="13">
        <v>68</v>
      </c>
      <c r="E24" s="13">
        <v>78</v>
      </c>
      <c r="F24" s="13">
        <v>65</v>
      </c>
      <c r="G24" s="13">
        <v>90</v>
      </c>
      <c r="H24" s="13">
        <v>90</v>
      </c>
      <c r="I24" s="13">
        <v>80</v>
      </c>
      <c r="J24" s="13">
        <v>80</v>
      </c>
      <c r="K24" s="11">
        <f t="shared" si="0"/>
        <v>551</v>
      </c>
      <c r="L24" s="11">
        <f t="shared" si="1"/>
        <v>65</v>
      </c>
      <c r="M24" s="11" t="str">
        <f t="shared" si="2"/>
        <v>继续努力</v>
      </c>
      <c r="N24" s="11" t="str">
        <f t="shared" si="3"/>
        <v>有弱科</v>
      </c>
      <c r="O24" s="11" t="str">
        <f t="shared" si="4"/>
        <v>加油</v>
      </c>
    </row>
    <row r="25" spans="1:15" x14ac:dyDescent="0.15">
      <c r="A25" s="11">
        <v>23</v>
      </c>
      <c r="B25" s="13" t="s">
        <v>46</v>
      </c>
      <c r="C25" s="13" t="s">
        <v>37</v>
      </c>
      <c r="D25" s="13">
        <v>81</v>
      </c>
      <c r="E25" s="13">
        <v>72</v>
      </c>
      <c r="F25" s="13">
        <v>89</v>
      </c>
      <c r="G25" s="13">
        <v>76</v>
      </c>
      <c r="H25" s="13">
        <v>76</v>
      </c>
      <c r="I25" s="13">
        <v>68</v>
      </c>
      <c r="J25" s="13">
        <v>61</v>
      </c>
      <c r="K25" s="11">
        <f t="shared" si="0"/>
        <v>523</v>
      </c>
      <c r="L25" s="11">
        <f t="shared" si="1"/>
        <v>61</v>
      </c>
      <c r="M25" s="11" t="str">
        <f t="shared" si="2"/>
        <v>继续努力</v>
      </c>
      <c r="N25" s="11" t="str">
        <f t="shared" si="3"/>
        <v>有弱科</v>
      </c>
      <c r="O25" s="11" t="str">
        <f t="shared" si="4"/>
        <v>加油</v>
      </c>
    </row>
    <row r="26" spans="1:15" x14ac:dyDescent="0.15">
      <c r="A26" s="18"/>
    </row>
    <row r="27" spans="1:15" ht="20.25" x14ac:dyDescent="0.15">
      <c r="B27" s="19" t="s">
        <v>21</v>
      </c>
    </row>
  </sheetData>
  <phoneticPr fontId="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abSelected="1" topLeftCell="B1" zoomScaleNormal="100" workbookViewId="0">
      <selection activeCell="M14" sqref="M14"/>
    </sheetView>
  </sheetViews>
  <sheetFormatPr defaultColWidth="8.625" defaultRowHeight="14.25" x14ac:dyDescent="0.15"/>
  <cols>
    <col min="1" max="1" width="5.375" style="6" customWidth="1"/>
    <col min="2" max="2" width="7.375" style="6" customWidth="1"/>
    <col min="3" max="8" width="5.375" style="6" customWidth="1"/>
    <col min="9" max="9" width="7.375" style="6" customWidth="1"/>
    <col min="10" max="10" width="5.375" style="6" customWidth="1"/>
    <col min="11" max="11" width="28.625" style="6" customWidth="1"/>
    <col min="12" max="12" width="27.125" style="6" customWidth="1"/>
    <col min="13" max="13" width="51" style="6" customWidth="1"/>
    <col min="14" max="14" width="10.5" style="6" customWidth="1"/>
    <col min="15" max="15" width="14.5" style="6" customWidth="1"/>
    <col min="16" max="16384" width="8.625" style="6"/>
  </cols>
  <sheetData>
    <row r="1" spans="1:16" ht="38.25" customHeight="1" x14ac:dyDescent="0.15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20"/>
      <c r="L1" s="20"/>
      <c r="M1" s="20"/>
    </row>
    <row r="2" spans="1:16" x14ac:dyDescent="0.15">
      <c r="A2" s="11" t="s">
        <v>23</v>
      </c>
      <c r="B2" s="11" t="s">
        <v>2</v>
      </c>
      <c r="C2" s="11" t="s">
        <v>24</v>
      </c>
      <c r="D2" s="13" t="s">
        <v>25</v>
      </c>
      <c r="E2" s="11" t="s">
        <v>26</v>
      </c>
      <c r="F2" s="11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47</v>
      </c>
      <c r="L2" s="13" t="s">
        <v>48</v>
      </c>
      <c r="M2" s="13" t="s">
        <v>49</v>
      </c>
    </row>
    <row r="3" spans="1:16" x14ac:dyDescent="0.15">
      <c r="A3" s="11">
        <v>1</v>
      </c>
      <c r="B3" s="11" t="s">
        <v>6</v>
      </c>
      <c r="C3" s="11" t="s">
        <v>37</v>
      </c>
      <c r="D3" s="11">
        <v>82</v>
      </c>
      <c r="E3" s="11">
        <v>78</v>
      </c>
      <c r="F3" s="11">
        <v>65</v>
      </c>
      <c r="G3" s="11">
        <v>94</v>
      </c>
      <c r="H3" s="11">
        <v>70</v>
      </c>
      <c r="I3" s="11">
        <v>92</v>
      </c>
      <c r="J3" s="11">
        <v>91</v>
      </c>
      <c r="K3" s="11" t="str">
        <f>IF(SUM(D3:J3)&gt;595,"优秀","")</f>
        <v/>
      </c>
      <c r="L3" s="11" t="str">
        <f>IF(MIN(D3:J3)&gt;80,"优秀","")</f>
        <v/>
      </c>
      <c r="M3" s="11" t="str">
        <f>IF(SUM(D3:J3)&gt;595,IF(MIN(D3:J3)&gt;80,"非常优秀",""),"")</f>
        <v/>
      </c>
    </row>
    <row r="4" spans="1:16" x14ac:dyDescent="0.15">
      <c r="A4" s="11">
        <v>2</v>
      </c>
      <c r="B4" s="11" t="s">
        <v>7</v>
      </c>
      <c r="C4" s="13" t="s">
        <v>38</v>
      </c>
      <c r="D4" s="13">
        <v>90</v>
      </c>
      <c r="E4" s="11">
        <v>75</v>
      </c>
      <c r="F4" s="11">
        <v>98</v>
      </c>
      <c r="G4" s="11">
        <v>82</v>
      </c>
      <c r="H4" s="11">
        <v>87</v>
      </c>
      <c r="I4" s="11">
        <v>69</v>
      </c>
      <c r="J4" s="11">
        <v>86</v>
      </c>
      <c r="K4" s="11" t="str">
        <f t="shared" ref="K4:K25" si="0">IF(SUM(D4:J4)&gt;595,"优秀","")</f>
        <v/>
      </c>
      <c r="L4" s="11" t="str">
        <f t="shared" ref="L4:L25" si="1">IF(MIN(D4:J4)&gt;80,"优秀","")</f>
        <v/>
      </c>
      <c r="M4" s="11" t="str">
        <f t="shared" ref="M4:M25" si="2">IF(SUM(D4:J4)&gt;595,IF(MIN(D4:J4)&gt;80,"非常优秀",""),"")</f>
        <v/>
      </c>
    </row>
    <row r="5" spans="1:16" x14ac:dyDescent="0.15">
      <c r="A5" s="11">
        <v>3</v>
      </c>
      <c r="B5" s="13" t="s">
        <v>8</v>
      </c>
      <c r="C5" s="11" t="s">
        <v>37</v>
      </c>
      <c r="D5" s="11">
        <v>72</v>
      </c>
      <c r="E5" s="11">
        <v>83</v>
      </c>
      <c r="F5" s="11">
        <v>83</v>
      </c>
      <c r="G5" s="11">
        <v>53</v>
      </c>
      <c r="H5" s="11">
        <v>64</v>
      </c>
      <c r="I5" s="11">
        <v>82</v>
      </c>
      <c r="J5" s="11">
        <v>49</v>
      </c>
      <c r="K5" s="11" t="str">
        <f t="shared" si="0"/>
        <v/>
      </c>
      <c r="L5" s="11" t="str">
        <f t="shared" si="1"/>
        <v/>
      </c>
      <c r="M5" s="11" t="str">
        <f t="shared" si="2"/>
        <v/>
      </c>
    </row>
    <row r="6" spans="1:16" ht="18.75" x14ac:dyDescent="0.15">
      <c r="A6" s="11">
        <v>4</v>
      </c>
      <c r="B6" s="13" t="s">
        <v>9</v>
      </c>
      <c r="C6" s="11" t="s">
        <v>37</v>
      </c>
      <c r="D6" s="13">
        <v>82</v>
      </c>
      <c r="E6" s="11">
        <v>84</v>
      </c>
      <c r="F6" s="11">
        <v>87</v>
      </c>
      <c r="G6" s="11">
        <v>86</v>
      </c>
      <c r="H6" s="11">
        <v>81</v>
      </c>
      <c r="I6" s="11">
        <v>90</v>
      </c>
      <c r="J6" s="11">
        <v>86</v>
      </c>
      <c r="K6" s="11" t="str">
        <f t="shared" si="0"/>
        <v>优秀</v>
      </c>
      <c r="L6" s="11" t="str">
        <f t="shared" si="1"/>
        <v>优秀</v>
      </c>
      <c r="M6" s="11" t="str">
        <f t="shared" si="2"/>
        <v>非常优秀</v>
      </c>
      <c r="O6" s="21" t="s">
        <v>50</v>
      </c>
      <c r="P6" s="21" t="s">
        <v>51</v>
      </c>
    </row>
    <row r="7" spans="1:16" ht="18.75" x14ac:dyDescent="0.15">
      <c r="A7" s="11">
        <v>5</v>
      </c>
      <c r="B7" s="11" t="s">
        <v>10</v>
      </c>
      <c r="C7" s="11" t="s">
        <v>38</v>
      </c>
      <c r="D7" s="13">
        <v>81</v>
      </c>
      <c r="E7" s="11">
        <v>93</v>
      </c>
      <c r="F7" s="11">
        <v>88</v>
      </c>
      <c r="G7" s="11">
        <v>49</v>
      </c>
      <c r="H7" s="11">
        <v>73</v>
      </c>
      <c r="I7" s="11">
        <v>92</v>
      </c>
      <c r="J7" s="11">
        <v>74</v>
      </c>
      <c r="K7" s="11" t="str">
        <f t="shared" si="0"/>
        <v/>
      </c>
      <c r="L7" s="11" t="str">
        <f t="shared" si="1"/>
        <v/>
      </c>
      <c r="M7" s="11" t="str">
        <f t="shared" si="2"/>
        <v/>
      </c>
      <c r="O7" s="21" t="s">
        <v>52</v>
      </c>
      <c r="P7" s="21" t="s">
        <v>53</v>
      </c>
    </row>
    <row r="8" spans="1:16" ht="18.75" x14ac:dyDescent="0.15">
      <c r="A8" s="11">
        <v>6</v>
      </c>
      <c r="B8" s="11" t="s">
        <v>11</v>
      </c>
      <c r="C8" s="11" t="s">
        <v>37</v>
      </c>
      <c r="D8" s="13">
        <v>69</v>
      </c>
      <c r="E8" s="11">
        <v>90</v>
      </c>
      <c r="F8" s="11">
        <v>80</v>
      </c>
      <c r="G8" s="11">
        <v>83</v>
      </c>
      <c r="H8" s="11">
        <v>78</v>
      </c>
      <c r="I8" s="11">
        <v>86</v>
      </c>
      <c r="J8" s="11">
        <v>93</v>
      </c>
      <c r="K8" s="11" t="str">
        <f t="shared" si="0"/>
        <v/>
      </c>
      <c r="L8" s="11" t="str">
        <f t="shared" si="1"/>
        <v/>
      </c>
      <c r="M8" s="11" t="str">
        <f t="shared" si="2"/>
        <v/>
      </c>
      <c r="O8" s="21" t="s">
        <v>54</v>
      </c>
      <c r="P8" s="21" t="s">
        <v>55</v>
      </c>
    </row>
    <row r="9" spans="1:16" ht="18.75" x14ac:dyDescent="0.15">
      <c r="A9" s="11">
        <v>7</v>
      </c>
      <c r="B9" s="11" t="s">
        <v>12</v>
      </c>
      <c r="C9" s="11" t="s">
        <v>38</v>
      </c>
      <c r="D9" s="13">
        <v>87</v>
      </c>
      <c r="E9" s="11">
        <v>94</v>
      </c>
      <c r="F9" s="11">
        <v>91</v>
      </c>
      <c r="G9" s="11">
        <v>85</v>
      </c>
      <c r="H9" s="11">
        <v>90</v>
      </c>
      <c r="I9" s="11">
        <v>82</v>
      </c>
      <c r="J9" s="11">
        <v>85</v>
      </c>
      <c r="K9" s="11" t="str">
        <f t="shared" si="0"/>
        <v>优秀</v>
      </c>
      <c r="L9" s="11" t="str">
        <f t="shared" si="1"/>
        <v>优秀</v>
      </c>
      <c r="M9" s="11" t="str">
        <f t="shared" si="2"/>
        <v>非常优秀</v>
      </c>
      <c r="O9" s="21" t="s">
        <v>56</v>
      </c>
      <c r="P9" s="21" t="s">
        <v>57</v>
      </c>
    </row>
    <row r="10" spans="1:16" ht="18.75" x14ac:dyDescent="0.15">
      <c r="A10" s="11">
        <v>8</v>
      </c>
      <c r="B10" s="11" t="s">
        <v>13</v>
      </c>
      <c r="C10" s="11" t="s">
        <v>37</v>
      </c>
      <c r="D10" s="13">
        <v>56</v>
      </c>
      <c r="E10" s="11">
        <v>83</v>
      </c>
      <c r="F10" s="11">
        <v>94</v>
      </c>
      <c r="G10" s="11">
        <v>91</v>
      </c>
      <c r="H10" s="11">
        <v>82</v>
      </c>
      <c r="I10" s="11">
        <v>84</v>
      </c>
      <c r="J10" s="11">
        <v>72</v>
      </c>
      <c r="K10" s="11" t="str">
        <f t="shared" si="0"/>
        <v/>
      </c>
      <c r="L10" s="11" t="str">
        <f t="shared" si="1"/>
        <v/>
      </c>
      <c r="M10" s="11" t="str">
        <f t="shared" si="2"/>
        <v/>
      </c>
      <c r="O10" s="21" t="s">
        <v>58</v>
      </c>
      <c r="P10" s="21" t="s">
        <v>59</v>
      </c>
    </row>
    <row r="11" spans="1:16" ht="18.75" x14ac:dyDescent="0.15">
      <c r="A11" s="11">
        <v>9</v>
      </c>
      <c r="B11" s="11" t="s">
        <v>14</v>
      </c>
      <c r="C11" s="11" t="s">
        <v>38</v>
      </c>
      <c r="D11" s="13">
        <v>80</v>
      </c>
      <c r="E11" s="11">
        <v>89</v>
      </c>
      <c r="F11" s="11">
        <v>82</v>
      </c>
      <c r="G11" s="11">
        <v>87</v>
      </c>
      <c r="H11" s="11">
        <v>86</v>
      </c>
      <c r="I11" s="11">
        <v>91</v>
      </c>
      <c r="J11" s="11">
        <v>63</v>
      </c>
      <c r="K11" s="11" t="str">
        <f t="shared" si="0"/>
        <v/>
      </c>
      <c r="L11" s="11" t="str">
        <f t="shared" si="1"/>
        <v/>
      </c>
      <c r="M11" s="11" t="str">
        <f t="shared" si="2"/>
        <v/>
      </c>
      <c r="O11" s="21" t="s">
        <v>60</v>
      </c>
      <c r="P11" s="21" t="s">
        <v>61</v>
      </c>
    </row>
    <row r="12" spans="1:16" x14ac:dyDescent="0.15">
      <c r="A12" s="11">
        <v>10</v>
      </c>
      <c r="B12" s="11" t="s">
        <v>15</v>
      </c>
      <c r="C12" s="11" t="s">
        <v>37</v>
      </c>
      <c r="D12" s="13">
        <v>93</v>
      </c>
      <c r="E12" s="11">
        <v>75</v>
      </c>
      <c r="F12" s="11">
        <v>76</v>
      </c>
      <c r="G12" s="11">
        <v>88</v>
      </c>
      <c r="H12" s="11">
        <v>95</v>
      </c>
      <c r="I12" s="11">
        <v>71</v>
      </c>
      <c r="J12" s="11">
        <v>74</v>
      </c>
      <c r="K12" s="11" t="str">
        <f t="shared" si="0"/>
        <v/>
      </c>
      <c r="L12" s="11" t="str">
        <f t="shared" si="1"/>
        <v/>
      </c>
      <c r="M12" s="11" t="str">
        <f t="shared" si="2"/>
        <v/>
      </c>
    </row>
    <row r="13" spans="1:16" x14ac:dyDescent="0.15">
      <c r="A13" s="11">
        <v>11</v>
      </c>
      <c r="B13" s="13" t="s">
        <v>16</v>
      </c>
      <c r="C13" s="11" t="s">
        <v>37</v>
      </c>
      <c r="D13" s="13">
        <v>88</v>
      </c>
      <c r="E13" s="11">
        <v>87</v>
      </c>
      <c r="F13" s="11">
        <v>85</v>
      </c>
      <c r="G13" s="11">
        <v>77</v>
      </c>
      <c r="H13" s="11">
        <v>65</v>
      </c>
      <c r="I13" s="11">
        <v>83</v>
      </c>
      <c r="J13" s="11">
        <v>80</v>
      </c>
      <c r="K13" s="11" t="str">
        <f t="shared" si="0"/>
        <v/>
      </c>
      <c r="L13" s="11" t="str">
        <f t="shared" si="1"/>
        <v/>
      </c>
      <c r="M13" s="11" t="str">
        <f t="shared" si="2"/>
        <v/>
      </c>
    </row>
    <row r="14" spans="1:16" x14ac:dyDescent="0.15">
      <c r="A14" s="11">
        <v>12</v>
      </c>
      <c r="B14" s="11" t="s">
        <v>17</v>
      </c>
      <c r="C14" s="11" t="s">
        <v>37</v>
      </c>
      <c r="D14" s="13">
        <v>84</v>
      </c>
      <c r="E14" s="11">
        <v>82</v>
      </c>
      <c r="F14" s="11">
        <v>81</v>
      </c>
      <c r="G14" s="11">
        <v>69</v>
      </c>
      <c r="H14" s="11">
        <v>75</v>
      </c>
      <c r="I14" s="11">
        <v>72</v>
      </c>
      <c r="J14" s="11">
        <v>95</v>
      </c>
      <c r="K14" s="11" t="str">
        <f t="shared" si="0"/>
        <v/>
      </c>
      <c r="L14" s="11" t="str">
        <f t="shared" si="1"/>
        <v/>
      </c>
      <c r="M14" s="11" t="str">
        <f t="shared" si="2"/>
        <v/>
      </c>
    </row>
    <row r="15" spans="1:16" x14ac:dyDescent="0.15">
      <c r="A15" s="11">
        <v>13</v>
      </c>
      <c r="B15" s="13" t="s">
        <v>18</v>
      </c>
      <c r="C15" s="11" t="s">
        <v>37</v>
      </c>
      <c r="D15" s="13">
        <v>62</v>
      </c>
      <c r="E15" s="11">
        <v>81</v>
      </c>
      <c r="F15" s="11">
        <v>70</v>
      </c>
      <c r="G15" s="11">
        <v>90</v>
      </c>
      <c r="H15" s="11">
        <v>60</v>
      </c>
      <c r="I15" s="11">
        <v>77</v>
      </c>
      <c r="J15" s="11">
        <v>72</v>
      </c>
      <c r="K15" s="11" t="str">
        <f t="shared" si="0"/>
        <v/>
      </c>
      <c r="L15" s="11" t="str">
        <f t="shared" si="1"/>
        <v/>
      </c>
      <c r="M15" s="11" t="str">
        <f t="shared" si="2"/>
        <v/>
      </c>
    </row>
    <row r="16" spans="1:16" x14ac:dyDescent="0.15">
      <c r="A16" s="11">
        <v>14</v>
      </c>
      <c r="B16" s="13" t="s">
        <v>19</v>
      </c>
      <c r="C16" s="13" t="s">
        <v>38</v>
      </c>
      <c r="D16" s="13">
        <v>81</v>
      </c>
      <c r="E16" s="11">
        <v>87</v>
      </c>
      <c r="F16" s="11">
        <v>92</v>
      </c>
      <c r="G16" s="11">
        <v>75</v>
      </c>
      <c r="H16" s="11">
        <v>90</v>
      </c>
      <c r="I16" s="11">
        <v>62</v>
      </c>
      <c r="J16" s="11">
        <v>75</v>
      </c>
      <c r="K16" s="11" t="str">
        <f t="shared" si="0"/>
        <v/>
      </c>
      <c r="L16" s="11" t="str">
        <f t="shared" si="1"/>
        <v/>
      </c>
      <c r="M16" s="11" t="str">
        <f t="shared" si="2"/>
        <v/>
      </c>
    </row>
    <row r="17" spans="1:13" x14ac:dyDescent="0.15">
      <c r="A17" s="11">
        <v>15</v>
      </c>
      <c r="B17" s="13" t="s">
        <v>20</v>
      </c>
      <c r="C17" s="13" t="s">
        <v>37</v>
      </c>
      <c r="D17" s="13">
        <v>67</v>
      </c>
      <c r="E17" s="11">
        <v>62</v>
      </c>
      <c r="F17" s="11">
        <v>52</v>
      </c>
      <c r="G17" s="11">
        <v>80</v>
      </c>
      <c r="H17" s="11">
        <v>85</v>
      </c>
      <c r="I17" s="11">
        <v>48</v>
      </c>
      <c r="J17" s="11">
        <v>71</v>
      </c>
      <c r="K17" s="11" t="str">
        <f t="shared" si="0"/>
        <v/>
      </c>
      <c r="L17" s="11" t="str">
        <f t="shared" si="1"/>
        <v/>
      </c>
      <c r="M17" s="11" t="str">
        <f t="shared" si="2"/>
        <v/>
      </c>
    </row>
    <row r="18" spans="1:13" x14ac:dyDescent="0.15">
      <c r="A18" s="11">
        <v>16</v>
      </c>
      <c r="B18" s="11" t="s">
        <v>39</v>
      </c>
      <c r="C18" s="11" t="s">
        <v>37</v>
      </c>
      <c r="D18" s="13">
        <v>86</v>
      </c>
      <c r="E18" s="11">
        <v>65</v>
      </c>
      <c r="F18" s="11">
        <v>69</v>
      </c>
      <c r="G18" s="11">
        <v>83</v>
      </c>
      <c r="H18" s="11">
        <v>70</v>
      </c>
      <c r="I18" s="11">
        <v>60</v>
      </c>
      <c r="J18" s="11">
        <v>52</v>
      </c>
      <c r="K18" s="11" t="str">
        <f t="shared" si="0"/>
        <v/>
      </c>
      <c r="L18" s="11" t="str">
        <f t="shared" si="1"/>
        <v/>
      </c>
      <c r="M18" s="11" t="str">
        <f t="shared" si="2"/>
        <v/>
      </c>
    </row>
    <row r="19" spans="1:13" x14ac:dyDescent="0.15">
      <c r="A19" s="11">
        <v>17</v>
      </c>
      <c r="B19" s="13" t="s">
        <v>40</v>
      </c>
      <c r="C19" s="11" t="s">
        <v>37</v>
      </c>
      <c r="D19" s="13">
        <v>95</v>
      </c>
      <c r="E19" s="11">
        <v>83</v>
      </c>
      <c r="F19" s="11">
        <v>92</v>
      </c>
      <c r="G19" s="11">
        <v>87</v>
      </c>
      <c r="H19" s="11">
        <v>80</v>
      </c>
      <c r="I19" s="11">
        <v>92</v>
      </c>
      <c r="J19" s="11">
        <v>78</v>
      </c>
      <c r="K19" s="11" t="str">
        <f t="shared" si="0"/>
        <v>优秀</v>
      </c>
      <c r="L19" s="11" t="str">
        <f t="shared" si="1"/>
        <v/>
      </c>
      <c r="M19" s="11" t="str">
        <f t="shared" si="2"/>
        <v/>
      </c>
    </row>
    <row r="20" spans="1:13" x14ac:dyDescent="0.15">
      <c r="A20" s="11">
        <v>18</v>
      </c>
      <c r="B20" s="11" t="s">
        <v>41</v>
      </c>
      <c r="C20" s="13" t="s">
        <v>38</v>
      </c>
      <c r="D20" s="13">
        <v>80</v>
      </c>
      <c r="E20" s="11">
        <v>90</v>
      </c>
      <c r="F20" s="11">
        <v>94</v>
      </c>
      <c r="G20" s="11">
        <v>90</v>
      </c>
      <c r="H20" s="11">
        <v>65</v>
      </c>
      <c r="I20" s="11">
        <v>61</v>
      </c>
      <c r="J20" s="11">
        <v>60</v>
      </c>
      <c r="K20" s="11" t="str">
        <f t="shared" si="0"/>
        <v/>
      </c>
      <c r="L20" s="11" t="str">
        <f t="shared" si="1"/>
        <v/>
      </c>
      <c r="M20" s="11" t="str">
        <f t="shared" si="2"/>
        <v/>
      </c>
    </row>
    <row r="21" spans="1:13" x14ac:dyDescent="0.15">
      <c r="A21" s="11">
        <v>19</v>
      </c>
      <c r="B21" s="13" t="s">
        <v>42</v>
      </c>
      <c r="C21" s="13" t="s">
        <v>37</v>
      </c>
      <c r="D21" s="13">
        <v>63</v>
      </c>
      <c r="E21" s="11">
        <v>48</v>
      </c>
      <c r="F21" s="11">
        <v>39</v>
      </c>
      <c r="G21" s="11">
        <v>70</v>
      </c>
      <c r="H21" s="11">
        <v>60</v>
      </c>
      <c r="I21" s="11">
        <v>51</v>
      </c>
      <c r="J21" s="11">
        <v>56</v>
      </c>
      <c r="K21" s="11" t="str">
        <f t="shared" si="0"/>
        <v/>
      </c>
      <c r="L21" s="11" t="str">
        <f t="shared" si="1"/>
        <v/>
      </c>
      <c r="M21" s="11" t="str">
        <f t="shared" si="2"/>
        <v/>
      </c>
    </row>
    <row r="22" spans="1:13" x14ac:dyDescent="0.15">
      <c r="A22" s="11">
        <v>20</v>
      </c>
      <c r="B22" s="13" t="s">
        <v>43</v>
      </c>
      <c r="C22" s="13" t="s">
        <v>37</v>
      </c>
      <c r="D22" s="13">
        <v>80</v>
      </c>
      <c r="E22" s="11">
        <v>75</v>
      </c>
      <c r="F22" s="11">
        <v>65</v>
      </c>
      <c r="G22" s="11">
        <v>60</v>
      </c>
      <c r="H22" s="11">
        <v>80</v>
      </c>
      <c r="I22" s="11">
        <v>70</v>
      </c>
      <c r="J22" s="11">
        <v>79</v>
      </c>
      <c r="K22" s="11" t="str">
        <f t="shared" si="0"/>
        <v/>
      </c>
      <c r="L22" s="11" t="str">
        <f t="shared" si="1"/>
        <v/>
      </c>
      <c r="M22" s="11" t="str">
        <f t="shared" si="2"/>
        <v/>
      </c>
    </row>
    <row r="23" spans="1:13" x14ac:dyDescent="0.15">
      <c r="A23" s="11">
        <v>21</v>
      </c>
      <c r="B23" s="13" t="s">
        <v>44</v>
      </c>
      <c r="C23" s="13" t="s">
        <v>38</v>
      </c>
      <c r="D23" s="13">
        <v>88</v>
      </c>
      <c r="E23" s="13">
        <v>80</v>
      </c>
      <c r="F23" s="13">
        <v>83</v>
      </c>
      <c r="G23" s="13">
        <v>87</v>
      </c>
      <c r="H23" s="13">
        <v>81</v>
      </c>
      <c r="I23" s="13">
        <v>90</v>
      </c>
      <c r="J23" s="13">
        <v>86</v>
      </c>
      <c r="K23" s="11" t="str">
        <f t="shared" si="0"/>
        <v/>
      </c>
      <c r="L23" s="11" t="str">
        <f t="shared" si="1"/>
        <v/>
      </c>
      <c r="M23" s="11" t="str">
        <f t="shared" si="2"/>
        <v/>
      </c>
    </row>
    <row r="24" spans="1:13" x14ac:dyDescent="0.15">
      <c r="A24" s="11">
        <v>22</v>
      </c>
      <c r="B24" s="13" t="s">
        <v>45</v>
      </c>
      <c r="C24" s="13" t="s">
        <v>37</v>
      </c>
      <c r="D24" s="13">
        <v>68</v>
      </c>
      <c r="E24" s="13">
        <v>78</v>
      </c>
      <c r="F24" s="13">
        <v>65</v>
      </c>
      <c r="G24" s="13">
        <v>90</v>
      </c>
      <c r="H24" s="13">
        <v>90</v>
      </c>
      <c r="I24" s="13">
        <v>80</v>
      </c>
      <c r="J24" s="13">
        <v>80</v>
      </c>
      <c r="K24" s="11" t="str">
        <f t="shared" si="0"/>
        <v/>
      </c>
      <c r="L24" s="11" t="str">
        <f t="shared" si="1"/>
        <v/>
      </c>
      <c r="M24" s="11" t="str">
        <f t="shared" si="2"/>
        <v/>
      </c>
    </row>
    <row r="25" spans="1:13" x14ac:dyDescent="0.15">
      <c r="A25" s="11">
        <v>23</v>
      </c>
      <c r="B25" s="13" t="s">
        <v>46</v>
      </c>
      <c r="C25" s="13" t="s">
        <v>37</v>
      </c>
      <c r="D25" s="13">
        <v>81</v>
      </c>
      <c r="E25" s="13">
        <v>72</v>
      </c>
      <c r="F25" s="13">
        <v>89</v>
      </c>
      <c r="G25" s="13">
        <v>76</v>
      </c>
      <c r="H25" s="13">
        <v>76</v>
      </c>
      <c r="I25" s="13">
        <v>68</v>
      </c>
      <c r="J25" s="13">
        <v>61</v>
      </c>
      <c r="K25" s="11" t="str">
        <f t="shared" si="0"/>
        <v/>
      </c>
      <c r="L25" s="11" t="str">
        <f t="shared" si="1"/>
        <v/>
      </c>
      <c r="M25" s="11" t="str">
        <f t="shared" si="2"/>
        <v/>
      </c>
    </row>
    <row r="26" spans="1:13" x14ac:dyDescent="0.15">
      <c r="A26" s="18"/>
    </row>
    <row r="27" spans="1:13" ht="20.25" x14ac:dyDescent="0.15">
      <c r="B27" s="19" t="s">
        <v>21</v>
      </c>
    </row>
  </sheetData>
  <phoneticPr fontId="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zoomScale="130" zoomScaleNormal="130" workbookViewId="0">
      <selection activeCell="G13" sqref="G13"/>
    </sheetView>
  </sheetViews>
  <sheetFormatPr defaultColWidth="8.625" defaultRowHeight="14.25" x14ac:dyDescent="0.15"/>
  <sheetData>
    <row r="1" spans="1:4" ht="21" customHeight="1" x14ac:dyDescent="0.15">
      <c r="A1" s="29" t="s">
        <v>62</v>
      </c>
      <c r="B1" s="29"/>
      <c r="C1" s="29"/>
    </row>
    <row r="2" spans="1:4" x14ac:dyDescent="0.15">
      <c r="A2" s="7" t="s">
        <v>1</v>
      </c>
      <c r="B2" s="8" t="s">
        <v>2</v>
      </c>
      <c r="C2" s="8" t="s">
        <v>63</v>
      </c>
      <c r="D2" s="9" t="s">
        <v>64</v>
      </c>
    </row>
    <row r="3" spans="1:4" x14ac:dyDescent="0.15">
      <c r="A3" s="10">
        <v>1</v>
      </c>
      <c r="B3" s="11" t="s">
        <v>6</v>
      </c>
      <c r="C3" s="11">
        <v>82</v>
      </c>
      <c r="D3" s="12"/>
    </row>
    <row r="4" spans="1:4" x14ac:dyDescent="0.15">
      <c r="A4" s="10">
        <v>2</v>
      </c>
      <c r="B4" s="11" t="s">
        <v>7</v>
      </c>
      <c r="C4" s="13">
        <v>90</v>
      </c>
      <c r="D4" s="12"/>
    </row>
    <row r="5" spans="1:4" x14ac:dyDescent="0.15">
      <c r="A5" s="10">
        <v>3</v>
      </c>
      <c r="B5" s="13" t="s">
        <v>8</v>
      </c>
      <c r="C5" s="11">
        <v>72</v>
      </c>
      <c r="D5" s="12"/>
    </row>
    <row r="6" spans="1:4" x14ac:dyDescent="0.15">
      <c r="A6" s="10">
        <v>4</v>
      </c>
      <c r="B6" s="13" t="s">
        <v>9</v>
      </c>
      <c r="C6" s="13">
        <v>43</v>
      </c>
      <c r="D6" s="12"/>
    </row>
    <row r="7" spans="1:4" x14ac:dyDescent="0.15">
      <c r="A7" s="10">
        <v>5</v>
      </c>
      <c r="B7" s="11" t="s">
        <v>10</v>
      </c>
      <c r="C7" s="13">
        <v>81</v>
      </c>
      <c r="D7" s="12"/>
    </row>
    <row r="8" spans="1:4" x14ac:dyDescent="0.15">
      <c r="A8" s="10">
        <v>6</v>
      </c>
      <c r="B8" s="11" t="s">
        <v>11</v>
      </c>
      <c r="C8" s="13">
        <v>69</v>
      </c>
      <c r="D8" s="12"/>
    </row>
    <row r="9" spans="1:4" x14ac:dyDescent="0.15">
      <c r="A9" s="10">
        <v>7</v>
      </c>
      <c r="B9" s="11" t="s">
        <v>12</v>
      </c>
      <c r="C9" s="13">
        <v>87</v>
      </c>
      <c r="D9" s="12"/>
    </row>
    <row r="10" spans="1:4" x14ac:dyDescent="0.15">
      <c r="A10" s="10">
        <v>8</v>
      </c>
      <c r="B10" s="11" t="s">
        <v>13</v>
      </c>
      <c r="C10" s="13">
        <v>56</v>
      </c>
      <c r="D10" s="12"/>
    </row>
    <row r="11" spans="1:4" ht="15.75" x14ac:dyDescent="0.15">
      <c r="A11" s="10">
        <v>9</v>
      </c>
      <c r="B11" s="11" t="s">
        <v>14</v>
      </c>
      <c r="C11" s="13">
        <v>80</v>
      </c>
      <c r="D11" s="12"/>
    </row>
    <row r="12" spans="1:4" x14ac:dyDescent="0.15">
      <c r="A12" s="14">
        <v>10</v>
      </c>
      <c r="B12" s="15" t="s">
        <v>15</v>
      </c>
      <c r="C12" s="16">
        <v>93</v>
      </c>
      <c r="D12" s="12"/>
    </row>
  </sheetData>
  <mergeCells count="1">
    <mergeCell ref="A1:C1"/>
  </mergeCells>
  <phoneticPr fontId="8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topLeftCell="A19" zoomScale="130" zoomScaleNormal="130" workbookViewId="0">
      <selection activeCell="E3" sqref="E3"/>
    </sheetView>
  </sheetViews>
  <sheetFormatPr defaultColWidth="8.625" defaultRowHeight="14.25" x14ac:dyDescent="0.15"/>
  <cols>
    <col min="1" max="1" width="5.5" style="1" customWidth="1"/>
    <col min="2" max="2" width="7.5" style="1" customWidth="1"/>
    <col min="3" max="4" width="9.5" style="1" customWidth="1"/>
    <col min="5" max="5" width="11.625" style="1" customWidth="1"/>
    <col min="6" max="16384" width="8.625" style="1"/>
  </cols>
  <sheetData>
    <row r="1" spans="1:6" ht="27.75" customHeight="1" x14ac:dyDescent="0.15">
      <c r="A1" s="30" t="s">
        <v>62</v>
      </c>
      <c r="B1" s="30"/>
      <c r="C1" s="30"/>
      <c r="D1" s="30"/>
      <c r="E1" s="30"/>
    </row>
    <row r="2" spans="1:6" x14ac:dyDescent="0.15">
      <c r="A2" s="2" t="s">
        <v>1</v>
      </c>
      <c r="B2" s="3" t="s">
        <v>2</v>
      </c>
      <c r="C2" s="3" t="s">
        <v>63</v>
      </c>
      <c r="D2" s="2" t="s">
        <v>65</v>
      </c>
      <c r="E2" s="2" t="s">
        <v>66</v>
      </c>
      <c r="F2" s="3" t="s">
        <v>67</v>
      </c>
    </row>
    <row r="3" spans="1:6" x14ac:dyDescent="0.15">
      <c r="A3" s="3">
        <v>1</v>
      </c>
      <c r="B3" s="3" t="s">
        <v>6</v>
      </c>
      <c r="C3" s="3">
        <v>82</v>
      </c>
      <c r="D3" s="3" t="str">
        <f>IF(C3&gt;=60,"及格","不及格")</f>
        <v>及格</v>
      </c>
      <c r="E3" s="3" t="str">
        <f>IF(C3&gt;85,"优秀","")</f>
        <v/>
      </c>
      <c r="F3" s="3">
        <f>RANK(C3:C12,$C$3:$C$12,0)</f>
        <v>4</v>
      </c>
    </row>
    <row r="4" spans="1:6" x14ac:dyDescent="0.15">
      <c r="A4" s="3">
        <v>2</v>
      </c>
      <c r="B4" s="3" t="s">
        <v>7</v>
      </c>
      <c r="C4" s="2">
        <v>90</v>
      </c>
      <c r="D4" s="27" t="str">
        <f t="shared" ref="D4:D12" si="0">IF(C4&gt;=60,"及格","不及格")</f>
        <v>及格</v>
      </c>
      <c r="E4" s="27" t="str">
        <f t="shared" ref="E4:E12" si="1">IF(C4&gt;85,"优秀","")</f>
        <v>优秀</v>
      </c>
      <c r="F4" s="27">
        <f t="shared" ref="F4:F12" si="2">RANK(C4:C13,$C$3:$C$12,0)</f>
        <v>2</v>
      </c>
    </row>
    <row r="5" spans="1:6" x14ac:dyDescent="0.15">
      <c r="A5" s="3">
        <v>3</v>
      </c>
      <c r="B5" s="2" t="s">
        <v>8</v>
      </c>
      <c r="C5" s="3">
        <v>72</v>
      </c>
      <c r="D5" s="27" t="str">
        <f t="shared" si="0"/>
        <v>及格</v>
      </c>
      <c r="E5" s="27" t="str">
        <f t="shared" si="1"/>
        <v/>
      </c>
      <c r="F5" s="27">
        <f t="shared" si="2"/>
        <v>7</v>
      </c>
    </row>
    <row r="6" spans="1:6" x14ac:dyDescent="0.15">
      <c r="A6" s="3">
        <v>4</v>
      </c>
      <c r="B6" s="2" t="s">
        <v>9</v>
      </c>
      <c r="C6" s="2">
        <v>43</v>
      </c>
      <c r="D6" s="27" t="str">
        <f t="shared" si="0"/>
        <v>不及格</v>
      </c>
      <c r="E6" s="27" t="str">
        <f t="shared" si="1"/>
        <v/>
      </c>
      <c r="F6" s="27">
        <f t="shared" si="2"/>
        <v>10</v>
      </c>
    </row>
    <row r="7" spans="1:6" x14ac:dyDescent="0.15">
      <c r="A7" s="3">
        <v>5</v>
      </c>
      <c r="B7" s="3" t="s">
        <v>10</v>
      </c>
      <c r="C7" s="2">
        <v>81</v>
      </c>
      <c r="D7" s="27" t="str">
        <f t="shared" si="0"/>
        <v>及格</v>
      </c>
      <c r="E7" s="27" t="str">
        <f t="shared" si="1"/>
        <v/>
      </c>
      <c r="F7" s="27">
        <f t="shared" si="2"/>
        <v>5</v>
      </c>
    </row>
    <row r="8" spans="1:6" x14ac:dyDescent="0.15">
      <c r="A8" s="3">
        <v>6</v>
      </c>
      <c r="B8" s="3" t="s">
        <v>11</v>
      </c>
      <c r="C8" s="2">
        <v>69</v>
      </c>
      <c r="D8" s="27" t="str">
        <f t="shared" si="0"/>
        <v>及格</v>
      </c>
      <c r="E8" s="27" t="str">
        <f t="shared" si="1"/>
        <v/>
      </c>
      <c r="F8" s="27">
        <f>RANK(C8:C17,$C$3:$C$12,0)</f>
        <v>8</v>
      </c>
    </row>
    <row r="9" spans="1:6" x14ac:dyDescent="0.15">
      <c r="A9" s="3">
        <v>7</v>
      </c>
      <c r="B9" s="3" t="s">
        <v>12</v>
      </c>
      <c r="C9" s="2">
        <v>87</v>
      </c>
      <c r="D9" s="27" t="str">
        <f t="shared" si="0"/>
        <v>及格</v>
      </c>
      <c r="E9" s="27" t="str">
        <f t="shared" si="1"/>
        <v>优秀</v>
      </c>
      <c r="F9" s="27">
        <f t="shared" si="2"/>
        <v>3</v>
      </c>
    </row>
    <row r="10" spans="1:6" x14ac:dyDescent="0.15">
      <c r="A10" s="3">
        <v>8</v>
      </c>
      <c r="B10" s="3" t="s">
        <v>13</v>
      </c>
      <c r="C10" s="2">
        <v>56</v>
      </c>
      <c r="D10" s="27" t="str">
        <f t="shared" si="0"/>
        <v>不及格</v>
      </c>
      <c r="E10" s="27" t="str">
        <f t="shared" si="1"/>
        <v/>
      </c>
      <c r="F10" s="27">
        <f t="shared" si="2"/>
        <v>9</v>
      </c>
    </row>
    <row r="11" spans="1:6" ht="15.75" x14ac:dyDescent="0.15">
      <c r="A11" s="3">
        <v>9</v>
      </c>
      <c r="B11" s="3" t="s">
        <v>14</v>
      </c>
      <c r="C11" s="2">
        <v>80</v>
      </c>
      <c r="D11" s="27" t="str">
        <f t="shared" si="0"/>
        <v>及格</v>
      </c>
      <c r="E11" s="27" t="str">
        <f t="shared" si="1"/>
        <v/>
      </c>
      <c r="F11" s="27">
        <f t="shared" si="2"/>
        <v>6</v>
      </c>
    </row>
    <row r="12" spans="1:6" x14ac:dyDescent="0.15">
      <c r="A12" s="3">
        <v>10</v>
      </c>
      <c r="B12" s="3" t="s">
        <v>15</v>
      </c>
      <c r="C12" s="2">
        <v>93</v>
      </c>
      <c r="D12" s="27" t="str">
        <f t="shared" si="0"/>
        <v>及格</v>
      </c>
      <c r="E12" s="27" t="str">
        <f t="shared" si="1"/>
        <v>优秀</v>
      </c>
      <c r="F12" s="27">
        <f t="shared" si="2"/>
        <v>1</v>
      </c>
    </row>
    <row r="13" spans="1:6" x14ac:dyDescent="0.15">
      <c r="A13" s="31" t="s">
        <v>68</v>
      </c>
      <c r="B13" s="31"/>
      <c r="C13" s="3">
        <f>MAX(C3:C12)</f>
        <v>93</v>
      </c>
      <c r="D13" s="32"/>
      <c r="E13" s="32"/>
      <c r="F13" s="32"/>
    </row>
    <row r="14" spans="1:6" x14ac:dyDescent="0.15">
      <c r="A14" s="31" t="s">
        <v>33</v>
      </c>
      <c r="B14" s="31"/>
      <c r="C14" s="3">
        <f>MIN(C3:C12)</f>
        <v>43</v>
      </c>
      <c r="D14" s="32"/>
      <c r="E14" s="32"/>
      <c r="F14" s="32"/>
    </row>
    <row r="15" spans="1:6" x14ac:dyDescent="0.15">
      <c r="A15" s="31" t="s">
        <v>69</v>
      </c>
      <c r="B15" s="31"/>
      <c r="C15" s="3">
        <f>AVERAGE(C3:C12)</f>
        <v>75.3</v>
      </c>
      <c r="D15" s="32"/>
      <c r="E15" s="32"/>
      <c r="F15" s="32"/>
    </row>
    <row r="16" spans="1:6" x14ac:dyDescent="0.15">
      <c r="A16" s="31" t="s">
        <v>70</v>
      </c>
      <c r="B16" s="31"/>
      <c r="C16" s="4">
        <v>0.8</v>
      </c>
      <c r="D16" s="32"/>
      <c r="E16" s="32"/>
      <c r="F16" s="32"/>
    </row>
    <row r="18" spans="2:2" x14ac:dyDescent="0.15">
      <c r="B18" s="5" t="s">
        <v>71</v>
      </c>
    </row>
  </sheetData>
  <mergeCells count="6">
    <mergeCell ref="A1:E1"/>
    <mergeCell ref="A13:B13"/>
    <mergeCell ref="A14:B14"/>
    <mergeCell ref="A15:B15"/>
    <mergeCell ref="A16:B16"/>
    <mergeCell ref="D13:F16"/>
  </mergeCells>
  <phoneticPr fontId="8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例1</vt:lpstr>
      <vt:lpstr>例2</vt:lpstr>
      <vt:lpstr>例3</vt:lpstr>
      <vt:lpstr>例4</vt:lpstr>
      <vt:lpstr>例5</vt:lpstr>
    </vt:vector>
  </TitlesOfParts>
  <Company>SWUN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lenovo</cp:lastModifiedBy>
  <dcterms:created xsi:type="dcterms:W3CDTF">2005-03-10T01:46:00Z</dcterms:created>
  <dcterms:modified xsi:type="dcterms:W3CDTF">2023-11-28T05:58:31Z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93823FC3E5A84E308EB4B4F4EDF58B07_12</vt:lpwstr>
  </property>
</Properties>
</file>