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C39D96B9-1963-4C70-B89E-EA839AA3EB6A}" xr6:coauthVersionLast="45" xr6:coauthVersionMax="45" xr10:uidLastSave="{00000000-0000-0000-0000-000000000000}"/>
  <bookViews>
    <workbookView xWindow="4365" yWindow="1965" windowWidth="18000" windowHeight="9375" activeTab="4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4" i="10" l="1"/>
  <c r="D5" i="10"/>
  <c r="D6" i="10"/>
  <c r="D7" i="10"/>
  <c r="D8" i="10"/>
  <c r="D9" i="10"/>
  <c r="D10" i="10"/>
  <c r="D11" i="10"/>
  <c r="D12" i="10"/>
  <c r="D3" i="10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<sst xmlns="http://schemas.openxmlformats.org/spreadsheetml/2006/main" count="196" uniqueCount="73">
  <si>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</si>
  <si>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</si>
  <si>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</si>
  <si>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</si>
  <si>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</si>
  <si>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</si>
  <si>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</si>
  <si>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</si>
  <si>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</si>
  <si>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</si>
  <si>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</si>
  <si>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</si>
  <si>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</si>
  <si>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</si>
  <si>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</si>
  <si>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</si>
  <si>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</si>
  <si>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</si>
  <si>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</si>
  <si>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</si>
  <si>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</si>
  <si>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</si>
  <si>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</si>
  <si>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</si>
  <si>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</si>
  <si>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</si>
  <si>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</si>
  <si>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</si>
  <si>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</si>
  <si>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</si>
  <si>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</si>
  <si>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</si>
  <si>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</si>
  <si>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</si>
  <si>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</si>
  <si>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</si>
  <si>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</si>
  <si>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</si>
  <si>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</si>
  <si>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</si>
  <si>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</si>
  <si>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</si>
  <si>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</si>
  <si>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</si>
  <si>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</si>
  <si>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</si>
  <si>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</si>
  <si>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</si>
  <si>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</si>
  <si>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</si>
  <si>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</si>
  <si>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</si>
  <si>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</si>
  <si>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</si>
  <si>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</si>
  <si>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</si>
  <si>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</si>
  <si>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</si>
  <si>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</si>
  <si>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</si>
  <si>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</si>
  <si>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</si>
  <si>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</si>
  <si>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</si>
  <si>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</si>
  <si>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</si>
  <si>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</si>
  <si>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</si>
  <si>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</si>
  <si>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</si>
  <si>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</si>
  <si>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</si>
  <si>
    <t>辅导员签名: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</si>
</sst>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19" workbookViewId="0">
      <selection activeCell="H23" sqref="H23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28" t="s">
        <v>0</v>
      </c>
      <c r="B1" s="28"/>
      <c r="C1" s="28"/>
      <c r="D1" s="28"/>
      <c r="E1" s="28"/>
    </row>
    <row r="2" spans="1:5" x14ac:dyDescent="0.15">
      <c r="A2" s="22" t="s">
        <v>1</v>
      </c>
      <c r="B2" s="8" t="s">
        <v>2</v>
      </c>
      <c r="C2" s="23" t="s">
        <v>3</v>
      </c>
      <c r="D2" s="23" t="s">
        <v>4</v>
      </c>
      <c r="E2" s="24" t="s">
        <v>5</v>
      </c>
    </row>
    <row r="3" spans="1:5" x14ac:dyDescent="0.15">
      <c r="A3" s="10">
        <v>1</v>
      </c>
      <c r="B3" s="11" t="s">
        <v>6</v>
      </c>
      <c r="C3" s="25">
        <v>20000</v>
      </c>
      <c r="D3" s="25" t="str">
        <f>IF(C3&gt;10000,"达标","不达标")</f>
        <v>达标</v>
      </c>
      <c r="E3" s="12">
        <f>IF(C3&gt;10000,C3*0.8,C3)</f>
        <v>16000</v>
      </c>
    </row>
    <row r="4" spans="1:5" x14ac:dyDescent="0.15">
      <c r="A4" s="10">
        <v>2</v>
      </c>
      <c r="B4" s="11" t="s">
        <v>7</v>
      </c>
      <c r="C4" s="25">
        <v>15000</v>
      </c>
      <c r="D4" s="25" t="str">
        <f t="shared" ref="D4:D17" si="0">IF(C4&gt;10000,"达标","不达标")</f>
        <v>达标</v>
      </c>
      <c r="E4" s="12">
        <f t="shared" ref="E4:E17" si="1">IF(C4&gt;10000,C4*0.8,C4)</f>
        <v>12000</v>
      </c>
    </row>
    <row r="5" spans="1:5" x14ac:dyDescent="0.15">
      <c r="A5" s="10">
        <v>3</v>
      </c>
      <c r="B5" s="13" t="s">
        <v>8</v>
      </c>
      <c r="C5" s="25">
        <v>6500</v>
      </c>
      <c r="D5" s="25" t="str">
        <f t="shared" si="0"/>
        <v>不达标</v>
      </c>
      <c r="E5" s="12">
        <f t="shared" si="1"/>
        <v>6500</v>
      </c>
    </row>
    <row r="6" spans="1:5" x14ac:dyDescent="0.15">
      <c r="A6" s="10">
        <v>4</v>
      </c>
      <c r="B6" s="13" t="s">
        <v>9</v>
      </c>
      <c r="C6" s="25">
        <v>8500</v>
      </c>
      <c r="D6" s="25" t="str">
        <f t="shared" si="0"/>
        <v>不达标</v>
      </c>
      <c r="E6" s="12">
        <f t="shared" si="1"/>
        <v>8500</v>
      </c>
    </row>
    <row r="7" spans="1:5" x14ac:dyDescent="0.15">
      <c r="A7" s="10">
        <v>5</v>
      </c>
      <c r="B7" s="11" t="s">
        <v>10</v>
      </c>
      <c r="C7" s="25">
        <v>6000</v>
      </c>
      <c r="D7" s="25" t="str">
        <f t="shared" si="0"/>
        <v>不达标</v>
      </c>
      <c r="E7" s="12">
        <f t="shared" si="1"/>
        <v>6000</v>
      </c>
    </row>
    <row r="8" spans="1:5" x14ac:dyDescent="0.15">
      <c r="A8" s="10">
        <v>6</v>
      </c>
      <c r="B8" s="11" t="s">
        <v>11</v>
      </c>
      <c r="C8" s="25">
        <v>12500</v>
      </c>
      <c r="D8" s="25" t="str">
        <f t="shared" si="0"/>
        <v>达标</v>
      </c>
      <c r="E8" s="12">
        <f t="shared" si="1"/>
        <v>10000</v>
      </c>
    </row>
    <row r="9" spans="1:5" x14ac:dyDescent="0.15">
      <c r="A9" s="10">
        <v>7</v>
      </c>
      <c r="B9" s="11" t="s">
        <v>12</v>
      </c>
      <c r="C9" s="25">
        <v>5500</v>
      </c>
      <c r="D9" s="25" t="str">
        <f t="shared" si="0"/>
        <v>不达标</v>
      </c>
      <c r="E9" s="12">
        <f t="shared" si="1"/>
        <v>5500</v>
      </c>
    </row>
    <row r="10" spans="1:5" x14ac:dyDescent="0.15">
      <c r="A10" s="10">
        <v>8</v>
      </c>
      <c r="B10" s="11" t="s">
        <v>13</v>
      </c>
      <c r="C10" s="25">
        <v>8500</v>
      </c>
      <c r="D10" s="25" t="str">
        <f t="shared" si="0"/>
        <v>不达标</v>
      </c>
      <c r="E10" s="12">
        <f t="shared" si="1"/>
        <v>8500</v>
      </c>
    </row>
    <row r="11" spans="1:5" ht="15.75" x14ac:dyDescent="0.15">
      <c r="A11" s="10">
        <v>9</v>
      </c>
      <c r="B11" s="11" t="s">
        <v>14</v>
      </c>
      <c r="C11" s="25">
        <v>8000</v>
      </c>
      <c r="D11" s="25" t="str">
        <f t="shared" si="0"/>
        <v>不达标</v>
      </c>
      <c r="E11" s="12">
        <f t="shared" si="1"/>
        <v>8000</v>
      </c>
    </row>
    <row r="12" spans="1:5" x14ac:dyDescent="0.15">
      <c r="A12" s="10">
        <v>10</v>
      </c>
      <c r="B12" s="11" t="s">
        <v>15</v>
      </c>
      <c r="C12" s="25">
        <v>4500</v>
      </c>
      <c r="D12" s="25" t="str">
        <f t="shared" si="0"/>
        <v>不达标</v>
      </c>
      <c r="E12" s="12">
        <f t="shared" si="1"/>
        <v>4500</v>
      </c>
    </row>
    <row r="13" spans="1:5" x14ac:dyDescent="0.15">
      <c r="A13" s="10">
        <v>11</v>
      </c>
      <c r="B13" s="13" t="s">
        <v>16</v>
      </c>
      <c r="C13" s="25">
        <v>11000</v>
      </c>
      <c r="D13" s="25" t="str">
        <f t="shared" si="0"/>
        <v>达标</v>
      </c>
      <c r="E13" s="12">
        <f t="shared" si="1"/>
        <v>8800</v>
      </c>
    </row>
    <row r="14" spans="1:5" x14ac:dyDescent="0.15">
      <c r="A14" s="10">
        <v>12</v>
      </c>
      <c r="B14" s="11" t="s">
        <v>17</v>
      </c>
      <c r="C14" s="25">
        <v>5000</v>
      </c>
      <c r="D14" s="25" t="str">
        <f t="shared" si="0"/>
        <v>不达标</v>
      </c>
      <c r="E14" s="12">
        <f t="shared" si="1"/>
        <v>5000</v>
      </c>
    </row>
    <row r="15" spans="1:5" x14ac:dyDescent="0.15">
      <c r="A15" s="10">
        <v>13</v>
      </c>
      <c r="B15" s="13" t="s">
        <v>18</v>
      </c>
      <c r="C15" s="25">
        <v>5000</v>
      </c>
      <c r="D15" s="25" t="str">
        <f t="shared" si="0"/>
        <v>不达标</v>
      </c>
      <c r="E15" s="12">
        <f t="shared" si="1"/>
        <v>5000</v>
      </c>
    </row>
    <row r="16" spans="1:5" x14ac:dyDescent="0.15">
      <c r="A16" s="10">
        <v>14</v>
      </c>
      <c r="B16" s="13" t="s">
        <v>19</v>
      </c>
      <c r="C16" s="25">
        <v>10500</v>
      </c>
      <c r="D16" s="25" t="str">
        <f t="shared" si="0"/>
        <v>达标</v>
      </c>
      <c r="E16" s="12">
        <f t="shared" si="1"/>
        <v>8400</v>
      </c>
    </row>
    <row r="17" spans="1:5" x14ac:dyDescent="0.15">
      <c r="A17" s="14">
        <v>15</v>
      </c>
      <c r="B17" s="16" t="s">
        <v>20</v>
      </c>
      <c r="C17" s="25">
        <v>7500</v>
      </c>
      <c r="D17" s="25" t="str">
        <f t="shared" si="0"/>
        <v>不达标</v>
      </c>
      <c r="E17" s="12">
        <f t="shared" si="1"/>
        <v>7500</v>
      </c>
    </row>
    <row r="19" spans="1:5" x14ac:dyDescent="0.15">
      <c r="A19" s="26" t="s">
        <v>21</v>
      </c>
    </row>
  </sheetData>
  <mergeCells count="1">
    <mergeCell ref="A1:E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4" zoomScaleNormal="100" workbookViewId="0">
      <selection activeCell="S28" sqref="S28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1" width="5.375" style="6" customWidth="1"/>
    <col min="12" max="12" width="7.375" style="6" customWidth="1"/>
    <col min="13" max="13" width="17.25" style="6" customWidth="1"/>
    <col min="14" max="14" width="15" style="6" customWidth="1"/>
    <col min="15" max="15" width="38.375" style="6" customWidth="1"/>
    <col min="16" max="16384" width="8.625" style="6"/>
  </cols>
  <sheetData>
    <row r="1" spans="1:15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  <c r="N1" s="20"/>
      <c r="O1" s="20"/>
    </row>
    <row r="2" spans="1:15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34</v>
      </c>
      <c r="N2" s="13" t="s">
        <v>35</v>
      </c>
      <c r="O2" s="13" t="s">
        <v>36</v>
      </c>
    </row>
    <row r="3" spans="1:15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>
        <f>SUM(D3:J3)</f>
        <v>572</v>
      </c>
      <c r="L3" s="11">
        <f>MIN(D3:J3)</f>
        <v>65</v>
      </c>
      <c r="M3" s="11" t="str">
        <f>O3</f>
        <v>加油</v>
      </c>
      <c r="N3" s="11" t="str">
        <f>IF(L3&gt;80,"优秀","有弱科")</f>
        <v>有弱科</v>
      </c>
      <c r="O3" s="11" t="str">
        <f>IF(K3&gt;595,IF(L3&gt;80,"非常优秀","加油"),"加油")</f>
        <v>加油</v>
      </c>
    </row>
    <row r="4" spans="1:15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>
        <f t="shared" ref="K4:K25" si="0">SUM(D4:J4)</f>
        <v>587</v>
      </c>
      <c r="L4" s="11">
        <f t="shared" ref="L4:L25" si="1">MIN(D4:J4)</f>
        <v>69</v>
      </c>
      <c r="M4" s="11" t="str">
        <f t="shared" ref="M4:M25" si="2">IF(K4&gt;595,"优秀","继续努力")</f>
        <v>继续努力</v>
      </c>
      <c r="N4" s="11" t="str">
        <f t="shared" ref="N4:N25" si="3">IF(L4&gt;80,"优秀","有弱科")</f>
        <v>有弱科</v>
      </c>
      <c r="O4" s="11" t="str">
        <f t="shared" ref="O4:O25" si="4">IF(K4&gt;595,IF(L4&gt;80,"非常优秀","加油"),"加油")</f>
        <v>加油</v>
      </c>
    </row>
    <row r="5" spans="1:15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>
        <f t="shared" si="0"/>
        <v>486</v>
      </c>
      <c r="L5" s="11">
        <f t="shared" si="1"/>
        <v>49</v>
      </c>
      <c r="M5" s="11" t="str">
        <f t="shared" si="2"/>
        <v>继续努力</v>
      </c>
      <c r="N5" s="11" t="str">
        <f t="shared" si="3"/>
        <v>有弱科</v>
      </c>
      <c r="O5" s="11" t="str">
        <f t="shared" si="4"/>
        <v>加油</v>
      </c>
    </row>
    <row r="6" spans="1:1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>
        <f t="shared" si="0"/>
        <v>596</v>
      </c>
      <c r="L6" s="11">
        <f t="shared" si="1"/>
        <v>81</v>
      </c>
      <c r="M6" s="11" t="str">
        <f t="shared" si="2"/>
        <v>优秀</v>
      </c>
      <c r="N6" s="11" t="str">
        <f t="shared" si="3"/>
        <v>优秀</v>
      </c>
      <c r="O6" s="11" t="str">
        <f t="shared" si="4"/>
        <v>非常优秀</v>
      </c>
    </row>
    <row r="7" spans="1:1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>
        <f t="shared" si="0"/>
        <v>550</v>
      </c>
      <c r="L7" s="11">
        <f t="shared" si="1"/>
        <v>49</v>
      </c>
      <c r="M7" s="11" t="str">
        <f t="shared" si="2"/>
        <v>继续努力</v>
      </c>
      <c r="N7" s="11" t="str">
        <f t="shared" si="3"/>
        <v>有弱科</v>
      </c>
      <c r="O7" s="11" t="str">
        <f t="shared" si="4"/>
        <v>加油</v>
      </c>
    </row>
    <row r="8" spans="1:1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>
        <f t="shared" si="0"/>
        <v>579</v>
      </c>
      <c r="L8" s="11">
        <f t="shared" si="1"/>
        <v>69</v>
      </c>
      <c r="M8" s="11" t="str">
        <f t="shared" si="2"/>
        <v>继续努力</v>
      </c>
      <c r="N8" s="11" t="str">
        <f t="shared" si="3"/>
        <v>有弱科</v>
      </c>
      <c r="O8" s="11" t="str">
        <f t="shared" si="4"/>
        <v>加油</v>
      </c>
    </row>
    <row r="9" spans="1:1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>
        <f t="shared" si="0"/>
        <v>614</v>
      </c>
      <c r="L9" s="11">
        <f t="shared" si="1"/>
        <v>82</v>
      </c>
      <c r="M9" s="11" t="str">
        <f t="shared" si="2"/>
        <v>优秀</v>
      </c>
      <c r="N9" s="11" t="str">
        <f t="shared" si="3"/>
        <v>优秀</v>
      </c>
      <c r="O9" s="11" t="str">
        <f t="shared" si="4"/>
        <v>非常优秀</v>
      </c>
    </row>
    <row r="10" spans="1:1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>
        <f t="shared" si="0"/>
        <v>562</v>
      </c>
      <c r="L10" s="11">
        <f t="shared" si="1"/>
        <v>56</v>
      </c>
      <c r="M10" s="11" t="str">
        <f t="shared" si="2"/>
        <v>继续努力</v>
      </c>
      <c r="N10" s="11" t="str">
        <f t="shared" si="3"/>
        <v>有弱科</v>
      </c>
      <c r="O10" s="11" t="str">
        <f t="shared" si="4"/>
        <v>加油</v>
      </c>
    </row>
    <row r="11" spans="1:15" ht="15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>
        <f t="shared" si="0"/>
        <v>578</v>
      </c>
      <c r="L11" s="11">
        <f t="shared" si="1"/>
        <v>63</v>
      </c>
      <c r="M11" s="11" t="str">
        <f t="shared" si="2"/>
        <v>继续努力</v>
      </c>
      <c r="N11" s="11" t="str">
        <f t="shared" si="3"/>
        <v>有弱科</v>
      </c>
      <c r="O11" s="11" t="str">
        <f t="shared" si="4"/>
        <v>加油</v>
      </c>
    </row>
    <row r="12" spans="1:15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>
        <f t="shared" si="0"/>
        <v>572</v>
      </c>
      <c r="L12" s="11">
        <f t="shared" si="1"/>
        <v>71</v>
      </c>
      <c r="M12" s="11" t="str">
        <f t="shared" si="2"/>
        <v>继续努力</v>
      </c>
      <c r="N12" s="11" t="str">
        <f t="shared" si="3"/>
        <v>有弱科</v>
      </c>
      <c r="O12" s="11" t="str">
        <f t="shared" si="4"/>
        <v>加油</v>
      </c>
    </row>
    <row r="13" spans="1:15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>
        <f t="shared" si="0"/>
        <v>565</v>
      </c>
      <c r="L13" s="11">
        <f t="shared" si="1"/>
        <v>65</v>
      </c>
      <c r="M13" s="11" t="str">
        <f t="shared" si="2"/>
        <v>继续努力</v>
      </c>
      <c r="N13" s="11" t="str">
        <f t="shared" si="3"/>
        <v>有弱科</v>
      </c>
      <c r="O13" s="11" t="str">
        <f t="shared" si="4"/>
        <v>加油</v>
      </c>
    </row>
    <row r="14" spans="1:15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>
        <f t="shared" si="0"/>
        <v>558</v>
      </c>
      <c r="L14" s="11">
        <f t="shared" si="1"/>
        <v>69</v>
      </c>
      <c r="M14" s="11" t="str">
        <f t="shared" si="2"/>
        <v>继续努力</v>
      </c>
      <c r="N14" s="11" t="str">
        <f t="shared" si="3"/>
        <v>有弱科</v>
      </c>
      <c r="O14" s="11" t="str">
        <f t="shared" si="4"/>
        <v>加油</v>
      </c>
    </row>
    <row r="15" spans="1:15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>
        <f t="shared" si="0"/>
        <v>512</v>
      </c>
      <c r="L15" s="11">
        <f t="shared" si="1"/>
        <v>60</v>
      </c>
      <c r="M15" s="11" t="str">
        <f t="shared" si="2"/>
        <v>继续努力</v>
      </c>
      <c r="N15" s="11" t="str">
        <f t="shared" si="3"/>
        <v>有弱科</v>
      </c>
      <c r="O15" s="11" t="str">
        <f t="shared" si="4"/>
        <v>加油</v>
      </c>
    </row>
    <row r="16" spans="1:15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>
        <f t="shared" si="0"/>
        <v>562</v>
      </c>
      <c r="L16" s="11">
        <f t="shared" si="1"/>
        <v>62</v>
      </c>
      <c r="M16" s="11" t="str">
        <f t="shared" si="2"/>
        <v>继续努力</v>
      </c>
      <c r="N16" s="11" t="str">
        <f t="shared" si="3"/>
        <v>有弱科</v>
      </c>
      <c r="O16" s="11" t="str">
        <f t="shared" si="4"/>
        <v>加油</v>
      </c>
    </row>
    <row r="17" spans="1:15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>
        <f t="shared" si="0"/>
        <v>465</v>
      </c>
      <c r="L17" s="11">
        <f t="shared" si="1"/>
        <v>48</v>
      </c>
      <c r="M17" s="11" t="str">
        <f t="shared" si="2"/>
        <v>继续努力</v>
      </c>
      <c r="N17" s="11" t="str">
        <f t="shared" si="3"/>
        <v>有弱科</v>
      </c>
      <c r="O17" s="11" t="str">
        <f t="shared" si="4"/>
        <v>加油</v>
      </c>
    </row>
    <row r="18" spans="1:15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>
        <f t="shared" si="0"/>
        <v>485</v>
      </c>
      <c r="L18" s="11">
        <f t="shared" si="1"/>
        <v>52</v>
      </c>
      <c r="M18" s="11" t="str">
        <f t="shared" si="2"/>
        <v>继续努力</v>
      </c>
      <c r="N18" s="11" t="str">
        <f t="shared" si="3"/>
        <v>有弱科</v>
      </c>
      <c r="O18" s="11" t="str">
        <f t="shared" si="4"/>
        <v>加油</v>
      </c>
    </row>
    <row r="19" spans="1:15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>
        <f t="shared" si="0"/>
        <v>607</v>
      </c>
      <c r="L19" s="11">
        <f t="shared" si="1"/>
        <v>78</v>
      </c>
      <c r="M19" s="11" t="str">
        <f t="shared" si="2"/>
        <v>优秀</v>
      </c>
      <c r="N19" s="11" t="str">
        <f t="shared" si="3"/>
        <v>有弱科</v>
      </c>
      <c r="O19" s="11" t="str">
        <f t="shared" si="4"/>
        <v>加油</v>
      </c>
    </row>
    <row r="20" spans="1:15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>
        <f t="shared" si="0"/>
        <v>540</v>
      </c>
      <c r="L20" s="11">
        <f t="shared" si="1"/>
        <v>60</v>
      </c>
      <c r="M20" s="11" t="str">
        <f t="shared" si="2"/>
        <v>继续努力</v>
      </c>
      <c r="N20" s="11" t="str">
        <f t="shared" si="3"/>
        <v>有弱科</v>
      </c>
      <c r="O20" s="11" t="str">
        <f t="shared" si="4"/>
        <v>加油</v>
      </c>
    </row>
    <row r="21" spans="1:15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>
        <f t="shared" si="0"/>
        <v>387</v>
      </c>
      <c r="L21" s="11">
        <f t="shared" si="1"/>
        <v>39</v>
      </c>
      <c r="M21" s="11" t="str">
        <f t="shared" si="2"/>
        <v>继续努力</v>
      </c>
      <c r="N21" s="11" t="str">
        <f t="shared" si="3"/>
        <v>有弱科</v>
      </c>
      <c r="O21" s="11" t="str">
        <f t="shared" si="4"/>
        <v>加油</v>
      </c>
    </row>
    <row r="22" spans="1:15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>
        <f t="shared" si="0"/>
        <v>509</v>
      </c>
      <c r="L22" s="11">
        <f t="shared" si="1"/>
        <v>60</v>
      </c>
      <c r="M22" s="11" t="str">
        <f t="shared" si="2"/>
        <v>继续努力</v>
      </c>
      <c r="N22" s="11" t="str">
        <f t="shared" si="3"/>
        <v>有弱科</v>
      </c>
      <c r="O22" s="11" t="str">
        <f t="shared" si="4"/>
        <v>加油</v>
      </c>
    </row>
    <row r="23" spans="1:15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>
        <f t="shared" si="0"/>
        <v>595</v>
      </c>
      <c r="L23" s="11">
        <f t="shared" si="1"/>
        <v>80</v>
      </c>
      <c r="M23" s="11" t="str">
        <f t="shared" si="2"/>
        <v>继续努力</v>
      </c>
      <c r="N23" s="11" t="str">
        <f t="shared" si="3"/>
        <v>有弱科</v>
      </c>
      <c r="O23" s="11" t="str">
        <f t="shared" si="4"/>
        <v>加油</v>
      </c>
    </row>
    <row r="24" spans="1:15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>
        <f t="shared" si="0"/>
        <v>551</v>
      </c>
      <c r="L24" s="11">
        <f t="shared" si="1"/>
        <v>65</v>
      </c>
      <c r="M24" s="11" t="str">
        <f t="shared" si="2"/>
        <v>继续努力</v>
      </c>
      <c r="N24" s="11" t="str">
        <f t="shared" si="3"/>
        <v>有弱科</v>
      </c>
      <c r="O24" s="11" t="str">
        <f t="shared" si="4"/>
        <v>加油</v>
      </c>
    </row>
    <row r="25" spans="1:15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>
        <f t="shared" si="0"/>
        <v>523</v>
      </c>
      <c r="L25" s="11">
        <f t="shared" si="1"/>
        <v>61</v>
      </c>
      <c r="M25" s="11" t="str">
        <f t="shared" si="2"/>
        <v>继续努力</v>
      </c>
      <c r="N25" s="11" t="str">
        <f t="shared" si="3"/>
        <v>有弱科</v>
      </c>
      <c r="O25" s="11" t="str">
        <f t="shared" si="4"/>
        <v>加油</v>
      </c>
    </row>
    <row r="26" spans="1:15" x14ac:dyDescent="0.15">
      <c r="A26" s="18"/>
    </row>
    <row r="27" spans="1:15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6" customWidth="1"/>
    <col min="2" max="2" width="7.375" style="6" customWidth="1"/>
    <col min="3" max="8" width="5.375" style="6" customWidth="1"/>
    <col min="9" max="9" width="7.375" style="6" customWidth="1"/>
    <col min="10" max="10" width="5.375" style="6" customWidth="1"/>
    <col min="11" max="11" width="28.625" style="6" customWidth="1"/>
    <col min="12" max="12" width="27.125" style="6" customWidth="1"/>
    <col min="13" max="13" width="51" style="6" customWidth="1"/>
    <col min="14" max="14" width="10.5" style="6" customWidth="1"/>
    <col min="15" max="15" width="14.5" style="6" customWidth="1"/>
    <col min="16" max="16384" width="8.625" style="6"/>
  </cols>
  <sheetData>
    <row r="1" spans="1:16" ht="38.25" customHeight="1" x14ac:dyDescent="0.1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20"/>
      <c r="L1" s="20"/>
      <c r="M1" s="20"/>
    </row>
    <row r="2" spans="1:16" x14ac:dyDescent="0.15">
      <c r="A2" s="11" t="s">
        <v>23</v>
      </c>
      <c r="B2" s="11" t="s">
        <v>2</v>
      </c>
      <c r="C2" s="11" t="s">
        <v>24</v>
      </c>
      <c r="D2" s="13" t="s">
        <v>25</v>
      </c>
      <c r="E2" s="11" t="s">
        <v>26</v>
      </c>
      <c r="F2" s="11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47</v>
      </c>
      <c r="L2" s="13" t="s">
        <v>48</v>
      </c>
      <c r="M2" s="13" t="s">
        <v>49</v>
      </c>
    </row>
    <row r="3" spans="1:16" x14ac:dyDescent="0.15">
      <c r="A3" s="11">
        <v>1</v>
      </c>
      <c r="B3" s="11" t="s">
        <v>6</v>
      </c>
      <c r="C3" s="11" t="s">
        <v>37</v>
      </c>
      <c r="D3" s="11">
        <v>82</v>
      </c>
      <c r="E3" s="11">
        <v>78</v>
      </c>
      <c r="F3" s="11">
        <v>65</v>
      </c>
      <c r="G3" s="11">
        <v>94</v>
      </c>
      <c r="H3" s="11">
        <v>70</v>
      </c>
      <c r="I3" s="11">
        <v>92</v>
      </c>
      <c r="J3" s="11">
        <v>91</v>
      </c>
      <c r="K3" s="11" t="str">
        <f>IF(SUM(D3:J3)&gt;595,"优秀","")</f>
        <v/>
      </c>
      <c r="L3" s="11" t="str">
        <f>IF(MIN(D3:J3)&gt;80,"优秀","")</f>
        <v/>
      </c>
      <c r="M3" s="11" t="str">
        <f>IF(SUM(D3:J3)&gt;595,IF(MIN(D3:J3)&gt;80,"非常优秀",""),"")</f>
        <v/>
      </c>
    </row>
    <row r="4" spans="1:16" x14ac:dyDescent="0.15">
      <c r="A4" s="11">
        <v>2</v>
      </c>
      <c r="B4" s="11" t="s">
        <v>7</v>
      </c>
      <c r="C4" s="13" t="s">
        <v>38</v>
      </c>
      <c r="D4" s="13">
        <v>90</v>
      </c>
      <c r="E4" s="11">
        <v>75</v>
      </c>
      <c r="F4" s="11">
        <v>98</v>
      </c>
      <c r="G4" s="11">
        <v>82</v>
      </c>
      <c r="H4" s="11">
        <v>87</v>
      </c>
      <c r="I4" s="11">
        <v>69</v>
      </c>
      <c r="J4" s="11">
        <v>86</v>
      </c>
      <c r="K4" s="11" t="str">
        <f t="shared" ref="K4:K25" si="0">IF(SUM(D4:J4)&gt;595,"优秀","")</f>
        <v/>
      </c>
      <c r="L4" s="11" t="str">
        <f t="shared" ref="L4:L25" si="1">IF(MIN(D4:J4)&gt;80,"优秀","")</f>
        <v/>
      </c>
      <c r="M4" s="11" t="str">
        <f t="shared" ref="M4:M25" si="2">IF(SUM(D4:J4)&gt;595,IF(MIN(D4:J4)&gt;80,"非常优秀",""),"")</f>
        <v/>
      </c>
    </row>
    <row r="5" spans="1:16" x14ac:dyDescent="0.15">
      <c r="A5" s="11">
        <v>3</v>
      </c>
      <c r="B5" s="13" t="s">
        <v>8</v>
      </c>
      <c r="C5" s="11" t="s">
        <v>37</v>
      </c>
      <c r="D5" s="11">
        <v>72</v>
      </c>
      <c r="E5" s="11">
        <v>83</v>
      </c>
      <c r="F5" s="11">
        <v>83</v>
      </c>
      <c r="G5" s="11">
        <v>53</v>
      </c>
      <c r="H5" s="11">
        <v>64</v>
      </c>
      <c r="I5" s="11">
        <v>82</v>
      </c>
      <c r="J5" s="11">
        <v>49</v>
      </c>
      <c r="K5" s="11" t="str">
        <f t="shared" si="0"/>
        <v/>
      </c>
      <c r="L5" s="11" t="str">
        <f t="shared" si="1"/>
        <v/>
      </c>
      <c r="M5" s="11" t="str">
        <f t="shared" si="2"/>
        <v/>
      </c>
    </row>
    <row r="6" spans="1:16" ht="18.75" x14ac:dyDescent="0.15">
      <c r="A6" s="11">
        <v>4</v>
      </c>
      <c r="B6" s="13" t="s">
        <v>9</v>
      </c>
      <c r="C6" s="11" t="s">
        <v>37</v>
      </c>
      <c r="D6" s="13">
        <v>82</v>
      </c>
      <c r="E6" s="11">
        <v>84</v>
      </c>
      <c r="F6" s="11">
        <v>87</v>
      </c>
      <c r="G6" s="11">
        <v>86</v>
      </c>
      <c r="H6" s="11">
        <v>81</v>
      </c>
      <c r="I6" s="11">
        <v>90</v>
      </c>
      <c r="J6" s="11">
        <v>86</v>
      </c>
      <c r="K6" s="11" t="str">
        <f t="shared" si="0"/>
        <v>优秀</v>
      </c>
      <c r="L6" s="11" t="str">
        <f t="shared" si="1"/>
        <v>优秀</v>
      </c>
      <c r="M6" s="11" t="str">
        <f t="shared" si="2"/>
        <v>非常优秀</v>
      </c>
      <c r="O6" s="21" t="s">
        <v>50</v>
      </c>
      <c r="P6" s="21" t="s">
        <v>51</v>
      </c>
    </row>
    <row r="7" spans="1:16" ht="18.75" x14ac:dyDescent="0.15">
      <c r="A7" s="11">
        <v>5</v>
      </c>
      <c r="B7" s="11" t="s">
        <v>10</v>
      </c>
      <c r="C7" s="11" t="s">
        <v>38</v>
      </c>
      <c r="D7" s="13">
        <v>81</v>
      </c>
      <c r="E7" s="11">
        <v>93</v>
      </c>
      <c r="F7" s="11">
        <v>88</v>
      </c>
      <c r="G7" s="11">
        <v>49</v>
      </c>
      <c r="H7" s="11">
        <v>73</v>
      </c>
      <c r="I7" s="11">
        <v>92</v>
      </c>
      <c r="J7" s="11">
        <v>74</v>
      </c>
      <c r="K7" s="11" t="str">
        <f t="shared" si="0"/>
        <v/>
      </c>
      <c r="L7" s="11" t="str">
        <f t="shared" si="1"/>
        <v/>
      </c>
      <c r="M7" s="11" t="str">
        <f t="shared" si="2"/>
        <v/>
      </c>
      <c r="O7" s="21" t="s">
        <v>52</v>
      </c>
      <c r="P7" s="21" t="s">
        <v>53</v>
      </c>
    </row>
    <row r="8" spans="1:16" ht="18.75" x14ac:dyDescent="0.15">
      <c r="A8" s="11">
        <v>6</v>
      </c>
      <c r="B8" s="11" t="s">
        <v>11</v>
      </c>
      <c r="C8" s="11" t="s">
        <v>37</v>
      </c>
      <c r="D8" s="13">
        <v>69</v>
      </c>
      <c r="E8" s="11">
        <v>90</v>
      </c>
      <c r="F8" s="11">
        <v>80</v>
      </c>
      <c r="G8" s="11">
        <v>83</v>
      </c>
      <c r="H8" s="11">
        <v>78</v>
      </c>
      <c r="I8" s="11">
        <v>86</v>
      </c>
      <c r="J8" s="11">
        <v>93</v>
      </c>
      <c r="K8" s="11" t="str">
        <f t="shared" si="0"/>
        <v/>
      </c>
      <c r="L8" s="11" t="str">
        <f t="shared" si="1"/>
        <v/>
      </c>
      <c r="M8" s="11" t="str">
        <f t="shared" si="2"/>
        <v/>
      </c>
      <c r="O8" s="21" t="s">
        <v>54</v>
      </c>
      <c r="P8" s="21" t="s">
        <v>55</v>
      </c>
    </row>
    <row r="9" spans="1:16" ht="18.75" x14ac:dyDescent="0.15">
      <c r="A9" s="11">
        <v>7</v>
      </c>
      <c r="B9" s="11" t="s">
        <v>12</v>
      </c>
      <c r="C9" s="11" t="s">
        <v>38</v>
      </c>
      <c r="D9" s="13">
        <v>87</v>
      </c>
      <c r="E9" s="11">
        <v>94</v>
      </c>
      <c r="F9" s="11">
        <v>91</v>
      </c>
      <c r="G9" s="11">
        <v>85</v>
      </c>
      <c r="H9" s="11">
        <v>90</v>
      </c>
      <c r="I9" s="11">
        <v>82</v>
      </c>
      <c r="J9" s="11">
        <v>85</v>
      </c>
      <c r="K9" s="11" t="str">
        <f t="shared" si="0"/>
        <v>优秀</v>
      </c>
      <c r="L9" s="11" t="str">
        <f t="shared" si="1"/>
        <v>优秀</v>
      </c>
      <c r="M9" s="11" t="str">
        <f t="shared" si="2"/>
        <v>非常优秀</v>
      </c>
      <c r="O9" s="21" t="s">
        <v>56</v>
      </c>
      <c r="P9" s="21" t="s">
        <v>57</v>
      </c>
    </row>
    <row r="10" spans="1:16" ht="18.75" x14ac:dyDescent="0.15">
      <c r="A10" s="11">
        <v>8</v>
      </c>
      <c r="B10" s="11" t="s">
        <v>13</v>
      </c>
      <c r="C10" s="11" t="s">
        <v>37</v>
      </c>
      <c r="D10" s="13">
        <v>56</v>
      </c>
      <c r="E10" s="11">
        <v>83</v>
      </c>
      <c r="F10" s="11">
        <v>94</v>
      </c>
      <c r="G10" s="11">
        <v>91</v>
      </c>
      <c r="H10" s="11">
        <v>82</v>
      </c>
      <c r="I10" s="11">
        <v>84</v>
      </c>
      <c r="J10" s="11">
        <v>72</v>
      </c>
      <c r="K10" s="11" t="str">
        <f t="shared" si="0"/>
        <v/>
      </c>
      <c r="L10" s="11" t="str">
        <f t="shared" si="1"/>
        <v/>
      </c>
      <c r="M10" s="11" t="str">
        <f t="shared" si="2"/>
        <v/>
      </c>
      <c r="O10" s="21" t="s">
        <v>58</v>
      </c>
      <c r="P10" s="21" t="s">
        <v>59</v>
      </c>
    </row>
    <row r="11" spans="1:16" ht="18.75" x14ac:dyDescent="0.15">
      <c r="A11" s="11">
        <v>9</v>
      </c>
      <c r="B11" s="11" t="s">
        <v>14</v>
      </c>
      <c r="C11" s="11" t="s">
        <v>38</v>
      </c>
      <c r="D11" s="13">
        <v>80</v>
      </c>
      <c r="E11" s="11">
        <v>89</v>
      </c>
      <c r="F11" s="11">
        <v>82</v>
      </c>
      <c r="G11" s="11">
        <v>87</v>
      </c>
      <c r="H11" s="11">
        <v>86</v>
      </c>
      <c r="I11" s="11">
        <v>91</v>
      </c>
      <c r="J11" s="11">
        <v>63</v>
      </c>
      <c r="K11" s="11" t="str">
        <f t="shared" si="0"/>
        <v/>
      </c>
      <c r="L11" s="11" t="str">
        <f t="shared" si="1"/>
        <v/>
      </c>
      <c r="M11" s="11" t="str">
        <f t="shared" si="2"/>
        <v/>
      </c>
      <c r="O11" s="21" t="s">
        <v>60</v>
      </c>
      <c r="P11" s="21" t="s">
        <v>61</v>
      </c>
    </row>
    <row r="12" spans="1:16" x14ac:dyDescent="0.15">
      <c r="A12" s="11">
        <v>10</v>
      </c>
      <c r="B12" s="11" t="s">
        <v>15</v>
      </c>
      <c r="C12" s="11" t="s">
        <v>37</v>
      </c>
      <c r="D12" s="13">
        <v>93</v>
      </c>
      <c r="E12" s="11">
        <v>75</v>
      </c>
      <c r="F12" s="11">
        <v>76</v>
      </c>
      <c r="G12" s="11">
        <v>88</v>
      </c>
      <c r="H12" s="11">
        <v>95</v>
      </c>
      <c r="I12" s="11">
        <v>71</v>
      </c>
      <c r="J12" s="11">
        <v>74</v>
      </c>
      <c r="K12" s="11" t="str">
        <f t="shared" si="0"/>
        <v/>
      </c>
      <c r="L12" s="11" t="str">
        <f t="shared" si="1"/>
        <v/>
      </c>
      <c r="M12" s="11" t="str">
        <f t="shared" si="2"/>
        <v/>
      </c>
    </row>
    <row r="13" spans="1:16" x14ac:dyDescent="0.15">
      <c r="A13" s="11">
        <v>11</v>
      </c>
      <c r="B13" s="13" t="s">
        <v>16</v>
      </c>
      <c r="C13" s="11" t="s">
        <v>37</v>
      </c>
      <c r="D13" s="13">
        <v>88</v>
      </c>
      <c r="E13" s="11">
        <v>87</v>
      </c>
      <c r="F13" s="11">
        <v>85</v>
      </c>
      <c r="G13" s="11">
        <v>77</v>
      </c>
      <c r="H13" s="11">
        <v>65</v>
      </c>
      <c r="I13" s="11">
        <v>83</v>
      </c>
      <c r="J13" s="11">
        <v>80</v>
      </c>
      <c r="K13" s="11" t="str">
        <f t="shared" si="0"/>
        <v/>
      </c>
      <c r="L13" s="11" t="str">
        <f t="shared" si="1"/>
        <v/>
      </c>
      <c r="M13" s="11" t="str">
        <f t="shared" si="2"/>
        <v/>
      </c>
    </row>
    <row r="14" spans="1:16" x14ac:dyDescent="0.15">
      <c r="A14" s="11">
        <v>12</v>
      </c>
      <c r="B14" s="11" t="s">
        <v>17</v>
      </c>
      <c r="C14" s="11" t="s">
        <v>37</v>
      </c>
      <c r="D14" s="13">
        <v>84</v>
      </c>
      <c r="E14" s="11">
        <v>82</v>
      </c>
      <c r="F14" s="11">
        <v>81</v>
      </c>
      <c r="G14" s="11">
        <v>69</v>
      </c>
      <c r="H14" s="11">
        <v>75</v>
      </c>
      <c r="I14" s="11">
        <v>72</v>
      </c>
      <c r="J14" s="11">
        <v>95</v>
      </c>
      <c r="K14" s="11" t="str">
        <f t="shared" si="0"/>
        <v/>
      </c>
      <c r="L14" s="11" t="str">
        <f t="shared" si="1"/>
        <v/>
      </c>
      <c r="M14" s="11" t="str">
        <f t="shared" si="2"/>
        <v/>
      </c>
    </row>
    <row r="15" spans="1:16" x14ac:dyDescent="0.15">
      <c r="A15" s="11">
        <v>13</v>
      </c>
      <c r="B15" s="13" t="s">
        <v>18</v>
      </c>
      <c r="C15" s="11" t="s">
        <v>37</v>
      </c>
      <c r="D15" s="13">
        <v>62</v>
      </c>
      <c r="E15" s="11">
        <v>81</v>
      </c>
      <c r="F15" s="11">
        <v>70</v>
      </c>
      <c r="G15" s="11">
        <v>90</v>
      </c>
      <c r="H15" s="11">
        <v>60</v>
      </c>
      <c r="I15" s="11">
        <v>77</v>
      </c>
      <c r="J15" s="11">
        <v>72</v>
      </c>
      <c r="K15" s="11" t="str">
        <f t="shared" si="0"/>
        <v/>
      </c>
      <c r="L15" s="11" t="str">
        <f t="shared" si="1"/>
        <v/>
      </c>
      <c r="M15" s="11" t="str">
        <f t="shared" si="2"/>
        <v/>
      </c>
    </row>
    <row r="16" spans="1:16" x14ac:dyDescent="0.15">
      <c r="A16" s="11">
        <v>14</v>
      </c>
      <c r="B16" s="13" t="s">
        <v>19</v>
      </c>
      <c r="C16" s="13" t="s">
        <v>38</v>
      </c>
      <c r="D16" s="13">
        <v>81</v>
      </c>
      <c r="E16" s="11">
        <v>87</v>
      </c>
      <c r="F16" s="11">
        <v>92</v>
      </c>
      <c r="G16" s="11">
        <v>75</v>
      </c>
      <c r="H16" s="11">
        <v>90</v>
      </c>
      <c r="I16" s="11">
        <v>62</v>
      </c>
      <c r="J16" s="11">
        <v>75</v>
      </c>
      <c r="K16" s="11" t="str">
        <f t="shared" si="0"/>
        <v/>
      </c>
      <c r="L16" s="11" t="str">
        <f t="shared" si="1"/>
        <v/>
      </c>
      <c r="M16" s="11" t="str">
        <f t="shared" si="2"/>
        <v/>
      </c>
    </row>
    <row r="17" spans="1:13" x14ac:dyDescent="0.15">
      <c r="A17" s="11">
        <v>15</v>
      </c>
      <c r="B17" s="13" t="s">
        <v>20</v>
      </c>
      <c r="C17" s="13" t="s">
        <v>37</v>
      </c>
      <c r="D17" s="13">
        <v>67</v>
      </c>
      <c r="E17" s="11">
        <v>62</v>
      </c>
      <c r="F17" s="11">
        <v>52</v>
      </c>
      <c r="G17" s="11">
        <v>80</v>
      </c>
      <c r="H17" s="11">
        <v>85</v>
      </c>
      <c r="I17" s="11">
        <v>48</v>
      </c>
      <c r="J17" s="11">
        <v>71</v>
      </c>
      <c r="K17" s="11" t="str">
        <f t="shared" si="0"/>
        <v/>
      </c>
      <c r="L17" s="11" t="str">
        <f t="shared" si="1"/>
        <v/>
      </c>
      <c r="M17" s="11" t="str">
        <f t="shared" si="2"/>
        <v/>
      </c>
    </row>
    <row r="18" spans="1:13" x14ac:dyDescent="0.15">
      <c r="A18" s="11">
        <v>16</v>
      </c>
      <c r="B18" s="11" t="s">
        <v>39</v>
      </c>
      <c r="C18" s="11" t="s">
        <v>37</v>
      </c>
      <c r="D18" s="13">
        <v>86</v>
      </c>
      <c r="E18" s="11">
        <v>65</v>
      </c>
      <c r="F18" s="11">
        <v>69</v>
      </c>
      <c r="G18" s="11">
        <v>83</v>
      </c>
      <c r="H18" s="11">
        <v>70</v>
      </c>
      <c r="I18" s="11">
        <v>60</v>
      </c>
      <c r="J18" s="11">
        <v>52</v>
      </c>
      <c r="K18" s="11" t="str">
        <f t="shared" si="0"/>
        <v/>
      </c>
      <c r="L18" s="11" t="str">
        <f t="shared" si="1"/>
        <v/>
      </c>
      <c r="M18" s="11" t="str">
        <f t="shared" si="2"/>
        <v/>
      </c>
    </row>
    <row r="19" spans="1:13" x14ac:dyDescent="0.15">
      <c r="A19" s="11">
        <v>17</v>
      </c>
      <c r="B19" s="13" t="s">
        <v>40</v>
      </c>
      <c r="C19" s="11" t="s">
        <v>37</v>
      </c>
      <c r="D19" s="13">
        <v>95</v>
      </c>
      <c r="E19" s="11">
        <v>83</v>
      </c>
      <c r="F19" s="11">
        <v>92</v>
      </c>
      <c r="G19" s="11">
        <v>87</v>
      </c>
      <c r="H19" s="11">
        <v>80</v>
      </c>
      <c r="I19" s="11">
        <v>92</v>
      </c>
      <c r="J19" s="11">
        <v>78</v>
      </c>
      <c r="K19" s="11" t="str">
        <f t="shared" si="0"/>
        <v>优秀</v>
      </c>
      <c r="L19" s="11" t="str">
        <f t="shared" si="1"/>
        <v/>
      </c>
      <c r="M19" s="11" t="str">
        <f t="shared" si="2"/>
        <v/>
      </c>
    </row>
    <row r="20" spans="1:13" x14ac:dyDescent="0.15">
      <c r="A20" s="11">
        <v>18</v>
      </c>
      <c r="B20" s="11" t="s">
        <v>41</v>
      </c>
      <c r="C20" s="13" t="s">
        <v>38</v>
      </c>
      <c r="D20" s="13">
        <v>80</v>
      </c>
      <c r="E20" s="11">
        <v>90</v>
      </c>
      <c r="F20" s="11">
        <v>94</v>
      </c>
      <c r="G20" s="11">
        <v>90</v>
      </c>
      <c r="H20" s="11">
        <v>65</v>
      </c>
      <c r="I20" s="11">
        <v>61</v>
      </c>
      <c r="J20" s="11">
        <v>60</v>
      </c>
      <c r="K20" s="11" t="str">
        <f t="shared" si="0"/>
        <v/>
      </c>
      <c r="L20" s="11" t="str">
        <f t="shared" si="1"/>
        <v/>
      </c>
      <c r="M20" s="11" t="str">
        <f t="shared" si="2"/>
        <v/>
      </c>
    </row>
    <row r="21" spans="1:13" x14ac:dyDescent="0.15">
      <c r="A21" s="11">
        <v>19</v>
      </c>
      <c r="B21" s="13" t="s">
        <v>42</v>
      </c>
      <c r="C21" s="13" t="s">
        <v>37</v>
      </c>
      <c r="D21" s="13">
        <v>63</v>
      </c>
      <c r="E21" s="11">
        <v>48</v>
      </c>
      <c r="F21" s="11">
        <v>39</v>
      </c>
      <c r="G21" s="11">
        <v>70</v>
      </c>
      <c r="H21" s="11">
        <v>60</v>
      </c>
      <c r="I21" s="11">
        <v>51</v>
      </c>
      <c r="J21" s="11">
        <v>56</v>
      </c>
      <c r="K21" s="11" t="str">
        <f t="shared" si="0"/>
        <v/>
      </c>
      <c r="L21" s="11" t="str">
        <f t="shared" si="1"/>
        <v/>
      </c>
      <c r="M21" s="11" t="str">
        <f t="shared" si="2"/>
        <v/>
      </c>
    </row>
    <row r="22" spans="1:13" x14ac:dyDescent="0.15">
      <c r="A22" s="11">
        <v>20</v>
      </c>
      <c r="B22" s="13" t="s">
        <v>43</v>
      </c>
      <c r="C22" s="13" t="s">
        <v>37</v>
      </c>
      <c r="D22" s="13">
        <v>80</v>
      </c>
      <c r="E22" s="11">
        <v>75</v>
      </c>
      <c r="F22" s="11">
        <v>65</v>
      </c>
      <c r="G22" s="11">
        <v>60</v>
      </c>
      <c r="H22" s="11">
        <v>80</v>
      </c>
      <c r="I22" s="11">
        <v>70</v>
      </c>
      <c r="J22" s="11">
        <v>79</v>
      </c>
      <c r="K22" s="11" t="str">
        <f t="shared" si="0"/>
        <v/>
      </c>
      <c r="L22" s="11" t="str">
        <f t="shared" si="1"/>
        <v/>
      </c>
      <c r="M22" s="11" t="str">
        <f t="shared" si="2"/>
        <v/>
      </c>
    </row>
    <row r="23" spans="1:13" x14ac:dyDescent="0.15">
      <c r="A23" s="11">
        <v>21</v>
      </c>
      <c r="B23" s="13" t="s">
        <v>44</v>
      </c>
      <c r="C23" s="13" t="s">
        <v>38</v>
      </c>
      <c r="D23" s="13">
        <v>88</v>
      </c>
      <c r="E23" s="13">
        <v>80</v>
      </c>
      <c r="F23" s="13">
        <v>83</v>
      </c>
      <c r="G23" s="13">
        <v>87</v>
      </c>
      <c r="H23" s="13">
        <v>81</v>
      </c>
      <c r="I23" s="13">
        <v>90</v>
      </c>
      <c r="J23" s="13">
        <v>86</v>
      </c>
      <c r="K23" s="11" t="str">
        <f t="shared" si="0"/>
        <v/>
      </c>
      <c r="L23" s="11" t="str">
        <f t="shared" si="1"/>
        <v/>
      </c>
      <c r="M23" s="11" t="str">
        <f t="shared" si="2"/>
        <v/>
      </c>
    </row>
    <row r="24" spans="1:13" x14ac:dyDescent="0.15">
      <c r="A24" s="11">
        <v>22</v>
      </c>
      <c r="B24" s="13" t="s">
        <v>45</v>
      </c>
      <c r="C24" s="13" t="s">
        <v>37</v>
      </c>
      <c r="D24" s="13">
        <v>68</v>
      </c>
      <c r="E24" s="13">
        <v>78</v>
      </c>
      <c r="F24" s="13">
        <v>65</v>
      </c>
      <c r="G24" s="13">
        <v>90</v>
      </c>
      <c r="H24" s="13">
        <v>90</v>
      </c>
      <c r="I24" s="13">
        <v>80</v>
      </c>
      <c r="J24" s="13">
        <v>80</v>
      </c>
      <c r="K24" s="11" t="str">
        <f t="shared" si="0"/>
        <v/>
      </c>
      <c r="L24" s="11" t="str">
        <f t="shared" si="1"/>
        <v/>
      </c>
      <c r="M24" s="11" t="str">
        <f t="shared" si="2"/>
        <v/>
      </c>
    </row>
    <row r="25" spans="1:13" x14ac:dyDescent="0.15">
      <c r="A25" s="11">
        <v>23</v>
      </c>
      <c r="B25" s="13" t="s">
        <v>46</v>
      </c>
      <c r="C25" s="13" t="s">
        <v>37</v>
      </c>
      <c r="D25" s="13">
        <v>81</v>
      </c>
      <c r="E25" s="13">
        <v>72</v>
      </c>
      <c r="F25" s="13">
        <v>89</v>
      </c>
      <c r="G25" s="13">
        <v>76</v>
      </c>
      <c r="H25" s="13">
        <v>76</v>
      </c>
      <c r="I25" s="13">
        <v>68</v>
      </c>
      <c r="J25" s="13">
        <v>61</v>
      </c>
      <c r="K25" s="11" t="str">
        <f t="shared" si="0"/>
        <v/>
      </c>
      <c r="L25" s="11" t="str">
        <f t="shared" si="1"/>
        <v/>
      </c>
      <c r="M25" s="11" t="str">
        <f t="shared" si="2"/>
        <v/>
      </c>
    </row>
    <row r="26" spans="1:13" x14ac:dyDescent="0.15">
      <c r="A26" s="18"/>
    </row>
    <row r="27" spans="1:13" ht="20.25" x14ac:dyDescent="0.15">
      <c r="B27" s="19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E10" sqref="E10"/>
    </sheetView>
  </sheetViews>
  <sheetFormatPr defaultColWidth="8.625" defaultRowHeight="14.25" x14ac:dyDescent="0.15"/>
  <sheetData>
    <row r="1" spans="1:4" ht="21" customHeight="1" x14ac:dyDescent="0.15">
      <c r="A1" s="29" t="s">
        <v>62</v>
      </c>
      <c r="B1" s="29"/>
      <c r="C1" s="29"/>
    </row>
    <row r="2" spans="1:4" x14ac:dyDescent="0.15">
      <c r="A2" s="7" t="s">
        <v>1</v>
      </c>
      <c r="B2" s="8" t="s">
        <v>2</v>
      </c>
      <c r="C2" s="8" t="s">
        <v>63</v>
      </c>
      <c r="D2" s="9" t="s">
        <v>64</v>
      </c>
    </row>
    <row r="3" spans="1:4" x14ac:dyDescent="0.15">
      <c r="A3" s="10">
        <v>1</v>
      </c>
      <c r="B3" s="11" t="s">
        <v>6</v>
      </c>
      <c r="C3" s="11">
        <v>82</v>
      </c>
      <c r="D3" s="12" t="str">
        <f>IF(C3&gt;=90,"A",IF(C3&gt;=80,"B",IF(C3&gt;=70,"C",IF(C3&gt;=60,"D","E"))))</f>
        <v>B</v>
      </c>
    </row>
    <row r="4" spans="1:4" x14ac:dyDescent="0.15">
      <c r="A4" s="10">
        <v>2</v>
      </c>
      <c r="B4" s="11" t="s">
        <v>7</v>
      </c>
      <c r="C4" s="13">
        <v>90</v>
      </c>
      <c r="D4" s="12" t="str">
        <f t="shared" ref="D4:D12" si="0">IF(C4&gt;=90,"A",IF(C4&gt;=80,"B",IF(C4&gt;=70,"C",IF(C4&gt;=60,"D","E"))))</f>
        <v>A</v>
      </c>
    </row>
    <row r="5" spans="1:4" x14ac:dyDescent="0.15">
      <c r="A5" s="10">
        <v>3</v>
      </c>
      <c r="B5" s="13" t="s">
        <v>8</v>
      </c>
      <c r="C5" s="11">
        <v>72</v>
      </c>
      <c r="D5" s="12" t="str">
        <f t="shared" si="0"/>
        <v>C</v>
      </c>
    </row>
    <row r="6" spans="1:4" x14ac:dyDescent="0.15">
      <c r="A6" s="10">
        <v>4</v>
      </c>
      <c r="B6" s="13" t="s">
        <v>9</v>
      </c>
      <c r="C6" s="13">
        <v>43</v>
      </c>
      <c r="D6" s="12" t="str">
        <f t="shared" si="0"/>
        <v>E</v>
      </c>
    </row>
    <row r="7" spans="1:4" x14ac:dyDescent="0.15">
      <c r="A7" s="10">
        <v>5</v>
      </c>
      <c r="B7" s="11" t="s">
        <v>10</v>
      </c>
      <c r="C7" s="13">
        <v>81</v>
      </c>
      <c r="D7" s="12" t="str">
        <f t="shared" si="0"/>
        <v>B</v>
      </c>
    </row>
    <row r="8" spans="1:4" x14ac:dyDescent="0.15">
      <c r="A8" s="10">
        <v>6</v>
      </c>
      <c r="B8" s="11" t="s">
        <v>11</v>
      </c>
      <c r="C8" s="13">
        <v>69</v>
      </c>
      <c r="D8" s="12" t="str">
        <f t="shared" si="0"/>
        <v>D</v>
      </c>
    </row>
    <row r="9" spans="1:4" x14ac:dyDescent="0.15">
      <c r="A9" s="10">
        <v>7</v>
      </c>
      <c r="B9" s="11" t="s">
        <v>12</v>
      </c>
      <c r="C9" s="13">
        <v>87</v>
      </c>
      <c r="D9" s="12" t="str">
        <f t="shared" si="0"/>
        <v>B</v>
      </c>
    </row>
    <row r="10" spans="1:4" x14ac:dyDescent="0.15">
      <c r="A10" s="10">
        <v>8</v>
      </c>
      <c r="B10" s="11" t="s">
        <v>13</v>
      </c>
      <c r="C10" s="13">
        <v>56</v>
      </c>
      <c r="D10" s="12" t="str">
        <f t="shared" si="0"/>
        <v>E</v>
      </c>
    </row>
    <row r="11" spans="1:4" ht="15.75" x14ac:dyDescent="0.15">
      <c r="A11" s="10">
        <v>9</v>
      </c>
      <c r="B11" s="11" t="s">
        <v>14</v>
      </c>
      <c r="C11" s="13">
        <v>80</v>
      </c>
      <c r="D11" s="12" t="str">
        <f t="shared" si="0"/>
        <v>B</v>
      </c>
    </row>
    <row r="12" spans="1:4" x14ac:dyDescent="0.15">
      <c r="A12" s="14">
        <v>10</v>
      </c>
      <c r="B12" s="15" t="s">
        <v>15</v>
      </c>
      <c r="C12" s="16">
        <v>93</v>
      </c>
      <c r="D12" s="12" t="str">
        <f t="shared" si="0"/>
        <v>A</v>
      </c>
    </row>
  </sheetData>
  <mergeCells count="1">
    <mergeCell ref="A1:C1"/>
  </mergeCells>
  <phoneticPr fontId="8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topLeftCell="A16" zoomScale="130" zoomScaleNormal="130" workbookViewId="0">
      <selection activeCell="J25" sqref="J25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x14ac:dyDescent="0.15">
      <c r="A1" s="30" t="s">
        <v>62</v>
      </c>
      <c r="B1" s="30"/>
      <c r="C1" s="30"/>
      <c r="D1" s="30"/>
      <c r="E1" s="30"/>
    </row>
    <row r="2" spans="1:6" x14ac:dyDescent="0.15">
      <c r="A2" s="2" t="s">
        <v>1</v>
      </c>
      <c r="B2" s="3" t="s">
        <v>2</v>
      </c>
      <c r="C2" s="3" t="s">
        <v>63</v>
      </c>
      <c r="D2" s="2" t="s">
        <v>65</v>
      </c>
      <c r="E2" s="2" t="s">
        <v>66</v>
      </c>
      <c r="F2" s="3" t="s">
        <v>67</v>
      </c>
    </row>
    <row r="3" spans="1:6" x14ac:dyDescent="0.15">
      <c r="A3" s="3">
        <v>1</v>
      </c>
      <c r="B3" s="3" t="s">
        <v>6</v>
      </c>
      <c r="C3" s="3">
        <v>82</v>
      </c>
      <c r="D3" s="3" t="str">
        <f>IF(C3&gt;=60,"及格","不及格")</f>
        <v>及格</v>
      </c>
      <c r="E3" s="3" t="str">
        <f>IF(C3&gt;85,"优秀","")</f>
        <v/>
      </c>
      <c r="F3" s="3">
        <f>RANK(C3:C12,$C$3:$C$12,0)</f>
        <v>4</v>
      </c>
    </row>
    <row r="4" spans="1:6" x14ac:dyDescent="0.15">
      <c r="A4" s="3">
        <v>2</v>
      </c>
      <c r="B4" s="3" t="s">
        <v>7</v>
      </c>
      <c r="C4" s="2">
        <v>90</v>
      </c>
      <c r="D4" s="27" t="str">
        <f t="shared" ref="D4:D12" si="0">IF(C4&gt;=60,"及格","不及格")</f>
        <v>及格</v>
      </c>
      <c r="E4" s="27" t="str">
        <f t="shared" ref="E4:E12" si="1">IF(C4&gt;85,"优秀","")</f>
        <v>优秀</v>
      </c>
      <c r="F4" s="27">
        <f t="shared" ref="F4:F12" si="2">RANK(C4:C13,$C$3:$C$12,0)</f>
        <v>2</v>
      </c>
    </row>
    <row r="5" spans="1:6" x14ac:dyDescent="0.15">
      <c r="A5" s="3">
        <v>3</v>
      </c>
      <c r="B5" s="2" t="s">
        <v>8</v>
      </c>
      <c r="C5" s="3">
        <v>72</v>
      </c>
      <c r="D5" s="27" t="str">
        <f t="shared" si="0"/>
        <v>及格</v>
      </c>
      <c r="E5" s="27" t="str">
        <f t="shared" si="1"/>
        <v/>
      </c>
      <c r="F5" s="27">
        <f t="shared" si="2"/>
        <v>7</v>
      </c>
    </row>
    <row r="6" spans="1:6" x14ac:dyDescent="0.15">
      <c r="A6" s="3">
        <v>4</v>
      </c>
      <c r="B6" s="2" t="s">
        <v>9</v>
      </c>
      <c r="C6" s="2">
        <v>43</v>
      </c>
      <c r="D6" s="27" t="str">
        <f t="shared" si="0"/>
        <v>不及格</v>
      </c>
      <c r="E6" s="27" t="str">
        <f t="shared" si="1"/>
        <v/>
      </c>
      <c r="F6" s="27">
        <f t="shared" si="2"/>
        <v>10</v>
      </c>
    </row>
    <row r="7" spans="1:6" x14ac:dyDescent="0.15">
      <c r="A7" s="3">
        <v>5</v>
      </c>
      <c r="B7" s="3" t="s">
        <v>10</v>
      </c>
      <c r="C7" s="2">
        <v>81</v>
      </c>
      <c r="D7" s="27" t="str">
        <f t="shared" si="0"/>
        <v>及格</v>
      </c>
      <c r="E7" s="27" t="str">
        <f t="shared" si="1"/>
        <v/>
      </c>
      <c r="F7" s="27">
        <f t="shared" si="2"/>
        <v>5</v>
      </c>
    </row>
    <row r="8" spans="1:6" x14ac:dyDescent="0.15">
      <c r="A8" s="3">
        <v>6</v>
      </c>
      <c r="B8" s="3" t="s">
        <v>11</v>
      </c>
      <c r="C8" s="2">
        <v>69</v>
      </c>
      <c r="D8" s="27" t="str">
        <f t="shared" si="0"/>
        <v>及格</v>
      </c>
      <c r="E8" s="27" t="str">
        <f t="shared" si="1"/>
        <v/>
      </c>
      <c r="F8" s="27">
        <f>RANK(C8:C17,$C$3:$C$12,0)</f>
        <v>8</v>
      </c>
    </row>
    <row r="9" spans="1:6" x14ac:dyDescent="0.15">
      <c r="A9" s="3">
        <v>7</v>
      </c>
      <c r="B9" s="3" t="s">
        <v>12</v>
      </c>
      <c r="C9" s="2">
        <v>87</v>
      </c>
      <c r="D9" s="27" t="str">
        <f t="shared" si="0"/>
        <v>及格</v>
      </c>
      <c r="E9" s="27" t="str">
        <f t="shared" si="1"/>
        <v>优秀</v>
      </c>
      <c r="F9" s="27">
        <f t="shared" si="2"/>
        <v>3</v>
      </c>
    </row>
    <row r="10" spans="1:6" x14ac:dyDescent="0.15">
      <c r="A10" s="3">
        <v>8</v>
      </c>
      <c r="B10" s="3" t="s">
        <v>13</v>
      </c>
      <c r="C10" s="2">
        <v>56</v>
      </c>
      <c r="D10" s="27" t="str">
        <f t="shared" si="0"/>
        <v>不及格</v>
      </c>
      <c r="E10" s="27" t="str">
        <f t="shared" si="1"/>
        <v/>
      </c>
      <c r="F10" s="27">
        <f t="shared" si="2"/>
        <v>9</v>
      </c>
    </row>
    <row r="11" spans="1:6" ht="15.75" x14ac:dyDescent="0.15">
      <c r="A11" s="3">
        <v>9</v>
      </c>
      <c r="B11" s="3" t="s">
        <v>14</v>
      </c>
      <c r="C11" s="2">
        <v>80</v>
      </c>
      <c r="D11" s="27" t="str">
        <f t="shared" si="0"/>
        <v>及格</v>
      </c>
      <c r="E11" s="27" t="str">
        <f t="shared" si="1"/>
        <v/>
      </c>
      <c r="F11" s="27">
        <f t="shared" si="2"/>
        <v>6</v>
      </c>
    </row>
    <row r="12" spans="1:6" x14ac:dyDescent="0.15">
      <c r="A12" s="3">
        <v>10</v>
      </c>
      <c r="B12" s="3" t="s">
        <v>15</v>
      </c>
      <c r="C12" s="2">
        <v>93</v>
      </c>
      <c r="D12" s="27" t="str">
        <f t="shared" si="0"/>
        <v>及格</v>
      </c>
      <c r="E12" s="27" t="str">
        <f t="shared" si="1"/>
        <v>优秀</v>
      </c>
      <c r="F12" s="27">
        <f t="shared" si="2"/>
        <v>1</v>
      </c>
    </row>
    <row r="13" spans="1:6" x14ac:dyDescent="0.15">
      <c r="A13" s="31" t="s">
        <v>68</v>
      </c>
      <c r="B13" s="31"/>
      <c r="C13" s="3">
        <f>MAX(C3:C12)</f>
        <v>93</v>
      </c>
      <c r="D13" s="33" t="s">
        <v>72</v>
      </c>
      <c r="E13" s="32"/>
      <c r="F13" s="32"/>
    </row>
    <row r="14" spans="1:6" x14ac:dyDescent="0.15">
      <c r="A14" s="31" t="s">
        <v>33</v>
      </c>
      <c r="B14" s="31"/>
      <c r="C14" s="3">
        <f>MIN(C3:C12)</f>
        <v>43</v>
      </c>
      <c r="D14" s="32"/>
      <c r="E14" s="32"/>
      <c r="F14" s="32"/>
    </row>
    <row r="15" spans="1:6" x14ac:dyDescent="0.15">
      <c r="A15" s="31" t="s">
        <v>69</v>
      </c>
      <c r="B15" s="31"/>
      <c r="C15" s="3">
        <f>AVERAGE(C3:C12)</f>
        <v>75.3</v>
      </c>
      <c r="D15" s="32"/>
      <c r="E15" s="32"/>
      <c r="F15" s="32"/>
    </row>
    <row r="16" spans="1:6" x14ac:dyDescent="0.15">
      <c r="A16" s="31" t="s">
        <v>70</v>
      </c>
      <c r="B16" s="31"/>
      <c r="C16" s="4">
        <f>COUNTIF(C3:C12,"&gt;=60")/COUNT(C3:C12)</f>
        <v>0.8</v>
      </c>
      <c r="D16" s="32"/>
      <c r="E16" s="32"/>
      <c r="F16" s="32"/>
    </row>
    <row r="18" spans="2:2" x14ac:dyDescent="0.15">
      <c r="B18" s="5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2023-11-28T06:45:20Z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