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emo\大学信息技术\项目3\实训3\"/>
    </mc:Choice>
  </mc:AlternateContent>
  <bookViews>
    <workbookView xWindow="3210" yWindow="750" windowWidth="19155" windowHeight="11250" activeTab="1"/>
  </bookViews>
  <sheets>
    <sheet name="4月" sheetId="3" r:id="rId1"/>
    <sheet name="5月" sheetId="11" r:id="rId2"/>
    <sheet name="6月" sheetId="10" r:id="rId3"/>
  </sheets>
  <definedNames>
    <definedName name="_xlnm._FilterDatabase" localSheetId="0" hidden="1">'4月'!$A$1:$N$22</definedName>
    <definedName name="_xlnm.Criteria" localSheetId="0">'4月'!$M$3:$N$5</definedName>
    <definedName name="经理实发">'4月'!$K$4,'4月'!$K$12,'4月'!$K$15,'4月'!$K$19</definedName>
    <definedName name="_xlnm.Extract" localSheetId="0">'4月'!$A$33</definedName>
    <definedName name="员工编号">#REF!</definedName>
  </definedNames>
  <calcPr calcId="162913"/>
</workbook>
</file>

<file path=xl/calcChain.xml><?xml version="1.0" encoding="utf-8"?>
<calcChain xmlns="http://schemas.openxmlformats.org/spreadsheetml/2006/main">
  <c r="G22" i="10" l="1"/>
  <c r="H22" i="10" s="1"/>
  <c r="G21" i="10"/>
  <c r="H21" i="10" s="1"/>
  <c r="G20" i="10"/>
  <c r="H20" i="10" s="1"/>
  <c r="G19" i="10"/>
  <c r="H19" i="10" s="1"/>
  <c r="G18" i="10"/>
  <c r="H18" i="10" s="1"/>
  <c r="G17" i="10"/>
  <c r="H17" i="10" s="1"/>
  <c r="G16" i="10"/>
  <c r="H16" i="10" s="1"/>
  <c r="G15" i="10"/>
  <c r="H15" i="10" s="1"/>
  <c r="G14" i="10"/>
  <c r="H14" i="10" s="1"/>
  <c r="G13" i="10"/>
  <c r="H13" i="10" s="1"/>
  <c r="G12" i="10"/>
  <c r="H12" i="10" s="1"/>
  <c r="G11" i="10"/>
  <c r="H11" i="10" s="1"/>
  <c r="G10" i="10"/>
  <c r="H10" i="10" s="1"/>
  <c r="G9" i="10"/>
  <c r="H9" i="10" s="1"/>
  <c r="G8" i="10"/>
  <c r="H8" i="10" s="1"/>
  <c r="G7" i="10"/>
  <c r="H7" i="10" s="1"/>
  <c r="G6" i="10"/>
  <c r="H6" i="10" s="1"/>
  <c r="G5" i="10"/>
  <c r="H5" i="10" s="1"/>
  <c r="G4" i="10"/>
  <c r="H4" i="10" s="1"/>
  <c r="G17" i="11"/>
  <c r="H17" i="11" s="1"/>
  <c r="G8" i="11"/>
  <c r="H8" i="11" s="1"/>
  <c r="G21" i="11"/>
  <c r="H21" i="11" s="1"/>
  <c r="G13" i="11"/>
  <c r="H13" i="11" s="1"/>
  <c r="G12" i="11"/>
  <c r="H12" i="11" s="1"/>
  <c r="G5" i="11"/>
  <c r="H5" i="11" s="1"/>
  <c r="G16" i="11"/>
  <c r="H16" i="11" s="1"/>
  <c r="G27" i="11"/>
  <c r="H27" i="11" s="1"/>
  <c r="G15" i="11"/>
  <c r="H15" i="11" s="1"/>
  <c r="G20" i="11"/>
  <c r="H20" i="11" s="1"/>
  <c r="G4" i="11"/>
  <c r="H4" i="11" s="1"/>
  <c r="G26" i="11"/>
  <c r="H26" i="11" s="1"/>
  <c r="G25" i="11"/>
  <c r="H25" i="11" s="1"/>
  <c r="G7" i="11"/>
  <c r="H7" i="11" s="1"/>
  <c r="G11" i="11"/>
  <c r="H11" i="11" s="1"/>
  <c r="G19" i="11"/>
  <c r="H19" i="11" s="1"/>
  <c r="G24" i="11"/>
  <c r="H24" i="11" s="1"/>
  <c r="G23" i="11"/>
  <c r="H23" i="11" s="1"/>
  <c r="G10" i="11"/>
  <c r="H10" i="11" s="1"/>
  <c r="I8" i="10" l="1"/>
  <c r="J8" i="10" s="1"/>
  <c r="I16" i="10"/>
  <c r="K16" i="10" s="1"/>
  <c r="J16" i="10"/>
  <c r="J13" i="10"/>
  <c r="I11" i="11"/>
  <c r="J11" i="11" s="1"/>
  <c r="K11" i="11" s="1"/>
  <c r="I16" i="11"/>
  <c r="J16" i="11"/>
  <c r="I6" i="10"/>
  <c r="I12" i="10"/>
  <c r="J12" i="10" s="1"/>
  <c r="I18" i="10"/>
  <c r="J18" i="10" s="1"/>
  <c r="I13" i="10"/>
  <c r="I19" i="10"/>
  <c r="J19" i="10" s="1"/>
  <c r="I14" i="10"/>
  <c r="J14" i="10" s="1"/>
  <c r="I20" i="10"/>
  <c r="J20" i="10" s="1"/>
  <c r="I21" i="10"/>
  <c r="J21" i="10" s="1"/>
  <c r="I22" i="10"/>
  <c r="J22" i="10" s="1"/>
  <c r="I9" i="10"/>
  <c r="J9" i="10" s="1"/>
  <c r="I4" i="10"/>
  <c r="I10" i="10"/>
  <c r="J10" i="10" s="1"/>
  <c r="I5" i="10"/>
  <c r="I11" i="10"/>
  <c r="J11" i="10" s="1"/>
  <c r="I17" i="10"/>
  <c r="J17" i="10" s="1"/>
  <c r="I7" i="10"/>
  <c r="J7" i="10" s="1"/>
  <c r="I15" i="10"/>
  <c r="J15" i="10" s="1"/>
  <c r="I4" i="11"/>
  <c r="J4" i="11" s="1"/>
  <c r="I21" i="11"/>
  <c r="J21" i="11" s="1"/>
  <c r="I7" i="11"/>
  <c r="J7" i="11" s="1"/>
  <c r="I27" i="11"/>
  <c r="J27" i="11" s="1"/>
  <c r="I8" i="11"/>
  <c r="I10" i="11"/>
  <c r="J10" i="11" s="1"/>
  <c r="I23" i="11"/>
  <c r="I26" i="11"/>
  <c r="J26" i="11" s="1"/>
  <c r="I5" i="11"/>
  <c r="J5" i="11" s="1"/>
  <c r="I19" i="11"/>
  <c r="J19" i="11" s="1"/>
  <c r="I13" i="11"/>
  <c r="J13" i="11" s="1"/>
  <c r="I20" i="11"/>
  <c r="J20" i="11" s="1"/>
  <c r="I25" i="11"/>
  <c r="J25" i="11" s="1"/>
  <c r="I12" i="11"/>
  <c r="J12" i="11" s="1"/>
  <c r="I24" i="11"/>
  <c r="J24" i="11" s="1"/>
  <c r="I15" i="11"/>
  <c r="I17" i="11"/>
  <c r="J17" i="11" s="1"/>
  <c r="G7" i="3"/>
  <c r="H7" i="3" s="1"/>
  <c r="G4" i="3"/>
  <c r="H4" i="3" s="1"/>
  <c r="G5" i="3"/>
  <c r="H5" i="3" s="1"/>
  <c r="G8" i="3"/>
  <c r="H8" i="3" s="1"/>
  <c r="G9" i="3"/>
  <c r="H9" i="3" s="1"/>
  <c r="G11" i="3"/>
  <c r="H11" i="3" s="1"/>
  <c r="G10" i="3"/>
  <c r="H10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9" i="3"/>
  <c r="H19" i="3" s="1"/>
  <c r="G18" i="3"/>
  <c r="H18" i="3" s="1"/>
  <c r="G20" i="3"/>
  <c r="H20" i="3" s="1"/>
  <c r="G21" i="3"/>
  <c r="H21" i="3" s="1"/>
  <c r="G22" i="3"/>
  <c r="H22" i="3" s="1"/>
  <c r="G6" i="3"/>
  <c r="H6" i="3" s="1"/>
  <c r="K16" i="11" l="1"/>
  <c r="J23" i="11"/>
  <c r="K23" i="11" s="1"/>
  <c r="K28" i="11" s="1"/>
  <c r="K8" i="10"/>
  <c r="K13" i="10"/>
  <c r="J6" i="10"/>
  <c r="K6" i="10" s="1"/>
  <c r="J5" i="10"/>
  <c r="K5" i="10" s="1"/>
  <c r="K11" i="10"/>
  <c r="J4" i="10"/>
  <c r="K4" i="10" s="1"/>
  <c r="K5" i="11"/>
  <c r="K25" i="11"/>
  <c r="K24" i="11"/>
  <c r="K13" i="11"/>
  <c r="J8" i="11"/>
  <c r="K8" i="11" s="1"/>
  <c r="J15" i="11"/>
  <c r="K15" i="11" s="1"/>
  <c r="K18" i="11" s="1"/>
  <c r="K15" i="10"/>
  <c r="K7" i="10"/>
  <c r="K22" i="10"/>
  <c r="K21" i="10"/>
  <c r="K18" i="10"/>
  <c r="K17" i="10"/>
  <c r="K9" i="10"/>
  <c r="K10" i="10"/>
  <c r="K19" i="10"/>
  <c r="K20" i="10"/>
  <c r="K12" i="10"/>
  <c r="K14" i="10"/>
  <c r="K17" i="11"/>
  <c r="K21" i="11"/>
  <c r="K12" i="11"/>
  <c r="K19" i="11"/>
  <c r="K10" i="11"/>
  <c r="K20" i="11"/>
  <c r="K7" i="11"/>
  <c r="K9" i="11" s="1"/>
  <c r="K4" i="11"/>
  <c r="K26" i="11"/>
  <c r="K27" i="11"/>
  <c r="I5" i="3"/>
  <c r="J5" i="3" s="1"/>
  <c r="I17" i="3"/>
  <c r="J17" i="3" s="1"/>
  <c r="I15" i="3"/>
  <c r="J15" i="3" s="1"/>
  <c r="I21" i="3"/>
  <c r="J21" i="3" s="1"/>
  <c r="I13" i="3"/>
  <c r="J13" i="3" s="1"/>
  <c r="I7" i="3"/>
  <c r="I18" i="3"/>
  <c r="J18" i="3" s="1"/>
  <c r="I9" i="3"/>
  <c r="J9" i="3" s="1"/>
  <c r="I6" i="3"/>
  <c r="J6" i="3" s="1"/>
  <c r="I10" i="3"/>
  <c r="J10" i="3" s="1"/>
  <c r="I16" i="3"/>
  <c r="J16" i="3" s="1"/>
  <c r="I8" i="3"/>
  <c r="J8" i="3" s="1"/>
  <c r="I14" i="3"/>
  <c r="J14" i="3" s="1"/>
  <c r="I20" i="3"/>
  <c r="J20" i="3" s="1"/>
  <c r="I4" i="3"/>
  <c r="J4" i="3" s="1"/>
  <c r="I12" i="3"/>
  <c r="J12" i="3" s="1"/>
  <c r="I11" i="3"/>
  <c r="J11" i="3" s="1"/>
  <c r="I22" i="3"/>
  <c r="J22" i="3" s="1"/>
  <c r="I19" i="3"/>
  <c r="J19" i="3" s="1"/>
  <c r="K6" i="11" l="1"/>
  <c r="K29" i="11" s="1"/>
  <c r="K14" i="11"/>
  <c r="K22" i="11"/>
  <c r="K17" i="3"/>
  <c r="J7" i="3"/>
  <c r="K7" i="3" s="1"/>
  <c r="K21" i="3"/>
  <c r="K18" i="3"/>
  <c r="K13" i="3"/>
  <c r="K5" i="3"/>
  <c r="K8" i="3"/>
  <c r="K15" i="3"/>
  <c r="K12" i="3"/>
  <c r="K10" i="3"/>
  <c r="K20" i="3"/>
  <c r="K6" i="3"/>
  <c r="K16" i="3"/>
  <c r="K9" i="3"/>
  <c r="K22" i="3"/>
  <c r="K19" i="3"/>
  <c r="K14" i="3"/>
  <c r="K4" i="3"/>
  <c r="K11" i="3"/>
</calcChain>
</file>

<file path=xl/sharedStrings.xml><?xml version="1.0" encoding="utf-8"?>
<sst xmlns="http://schemas.openxmlformats.org/spreadsheetml/2006/main" count="354" uniqueCount="79">
  <si>
    <t>姓名</t>
    <phoneticPr fontId="1" type="noConversion"/>
  </si>
  <si>
    <t>部门</t>
    <phoneticPr fontId="1" type="noConversion"/>
  </si>
  <si>
    <t>职务</t>
    <phoneticPr fontId="1" type="noConversion"/>
  </si>
  <si>
    <t>员工编号</t>
    <phoneticPr fontId="1" type="noConversion"/>
  </si>
  <si>
    <t>韩丽</t>
    <phoneticPr fontId="1" type="noConversion"/>
  </si>
  <si>
    <t>王华荣</t>
    <phoneticPr fontId="1" type="noConversion"/>
  </si>
  <si>
    <t>杨淑琴</t>
    <phoneticPr fontId="1" type="noConversion"/>
  </si>
  <si>
    <t>李泉波</t>
    <phoneticPr fontId="1" type="noConversion"/>
  </si>
  <si>
    <t>姚小奇</t>
    <phoneticPr fontId="1" type="noConversion"/>
  </si>
  <si>
    <t>人事部</t>
  </si>
  <si>
    <t>研发部</t>
  </si>
  <si>
    <t>销售部</t>
  </si>
  <si>
    <t>生产部</t>
  </si>
  <si>
    <t>财务部</t>
  </si>
  <si>
    <t>经理</t>
  </si>
  <si>
    <t>普通员工</t>
  </si>
  <si>
    <t>等级工资</t>
    <phoneticPr fontId="1" type="noConversion"/>
  </si>
  <si>
    <t>聘任津贴</t>
    <phoneticPr fontId="1" type="noConversion"/>
  </si>
  <si>
    <t>应发合计</t>
    <phoneticPr fontId="1" type="noConversion"/>
  </si>
  <si>
    <t>实发工资</t>
    <phoneticPr fontId="1" type="noConversion"/>
  </si>
  <si>
    <t>刘雯娟</t>
    <phoneticPr fontId="1" type="noConversion"/>
  </si>
  <si>
    <t>李正荣</t>
    <phoneticPr fontId="1" type="noConversion"/>
  </si>
  <si>
    <t>吴海燕</t>
    <phoneticPr fontId="1" type="noConversion"/>
  </si>
  <si>
    <t>于伟平</t>
    <phoneticPr fontId="1" type="noConversion"/>
  </si>
  <si>
    <t>成华峰</t>
    <phoneticPr fontId="1" type="noConversion"/>
  </si>
  <si>
    <t>王亚萍</t>
    <phoneticPr fontId="1" type="noConversion"/>
  </si>
  <si>
    <t>肖龙</t>
    <phoneticPr fontId="1" type="noConversion"/>
  </si>
  <si>
    <t>孙小平</t>
    <phoneticPr fontId="1" type="noConversion"/>
  </si>
  <si>
    <t>党安琪</t>
    <phoneticPr fontId="1" type="noConversion"/>
  </si>
  <si>
    <t>汤建</t>
    <phoneticPr fontId="1" type="noConversion"/>
  </si>
  <si>
    <t>杨海涛</t>
    <phoneticPr fontId="1" type="noConversion"/>
  </si>
  <si>
    <t>XZ009001</t>
    <phoneticPr fontId="1" type="noConversion"/>
  </si>
  <si>
    <t>付晓强</t>
    <phoneticPr fontId="1" type="noConversion"/>
  </si>
  <si>
    <t>经理</t>
    <phoneticPr fontId="1" type="noConversion"/>
  </si>
  <si>
    <t>厂办</t>
    <phoneticPr fontId="1" type="noConversion"/>
  </si>
  <si>
    <t>谢杰</t>
    <phoneticPr fontId="1" type="noConversion"/>
  </si>
  <si>
    <t>厂办</t>
    <phoneticPr fontId="1" type="noConversion"/>
  </si>
  <si>
    <t>普通员工</t>
    <phoneticPr fontId="1" type="noConversion"/>
  </si>
  <si>
    <t>绩效奖励</t>
    <phoneticPr fontId="1" type="noConversion"/>
  </si>
  <si>
    <t>XZ009006</t>
    <phoneticPr fontId="1" type="noConversion"/>
  </si>
  <si>
    <t>XZ009018</t>
    <phoneticPr fontId="1" type="noConversion"/>
  </si>
  <si>
    <t>周莉莉</t>
    <phoneticPr fontId="1" type="noConversion"/>
  </si>
  <si>
    <t>销售部</t>
    <phoneticPr fontId="1" type="noConversion"/>
  </si>
  <si>
    <t>XZ009014</t>
    <phoneticPr fontId="1" type="noConversion"/>
  </si>
  <si>
    <t>XZ009009</t>
    <phoneticPr fontId="1" type="noConversion"/>
  </si>
  <si>
    <t>XZ009016</t>
    <phoneticPr fontId="1" type="noConversion"/>
  </si>
  <si>
    <t>XZ009005</t>
    <phoneticPr fontId="1" type="noConversion"/>
  </si>
  <si>
    <t>XZ009015</t>
    <phoneticPr fontId="1" type="noConversion"/>
  </si>
  <si>
    <t>XZ009011</t>
    <phoneticPr fontId="1" type="noConversion"/>
  </si>
  <si>
    <t>XZ009013</t>
    <phoneticPr fontId="1" type="noConversion"/>
  </si>
  <si>
    <t>XZ009017</t>
    <phoneticPr fontId="1" type="noConversion"/>
  </si>
  <si>
    <t>XZ009004</t>
    <phoneticPr fontId="1" type="noConversion"/>
  </si>
  <si>
    <t>XZ009010</t>
    <phoneticPr fontId="1" type="noConversion"/>
  </si>
  <si>
    <t>XZ009008</t>
    <phoneticPr fontId="1" type="noConversion"/>
  </si>
  <si>
    <t>XZ009002</t>
    <phoneticPr fontId="1" type="noConversion"/>
  </si>
  <si>
    <t>XZ009003</t>
    <phoneticPr fontId="1" type="noConversion"/>
  </si>
  <si>
    <t>XZ009007</t>
    <phoneticPr fontId="1" type="noConversion"/>
  </si>
  <si>
    <t>XZ009012</t>
    <phoneticPr fontId="1" type="noConversion"/>
  </si>
  <si>
    <t>XZ009019</t>
    <phoneticPr fontId="1" type="noConversion"/>
  </si>
  <si>
    <t>绩效基数</t>
    <phoneticPr fontId="1" type="noConversion"/>
  </si>
  <si>
    <t>三险一金</t>
    <phoneticPr fontId="1" type="noConversion"/>
  </si>
  <si>
    <t>应缴个税</t>
    <phoneticPr fontId="1" type="noConversion"/>
  </si>
  <si>
    <t>普通员工</t>
    <phoneticPr fontId="1" type="noConversion"/>
  </si>
  <si>
    <t>经理</t>
    <phoneticPr fontId="1" type="noConversion"/>
  </si>
  <si>
    <t>严旭琪</t>
    <phoneticPr fontId="1" type="noConversion"/>
  </si>
  <si>
    <t>行政部门员工2021年6月工资表</t>
    <phoneticPr fontId="1" type="noConversion"/>
  </si>
  <si>
    <t>行政部门员工2021年5月工资表</t>
    <phoneticPr fontId="1" type="noConversion"/>
  </si>
  <si>
    <t>行政部门员工2021年4月工资表</t>
    <phoneticPr fontId="1" type="noConversion"/>
  </si>
  <si>
    <t>职务</t>
    <phoneticPr fontId="1" type="noConversion"/>
  </si>
  <si>
    <t>普通员工</t>
    <phoneticPr fontId="1" type="noConversion"/>
  </si>
  <si>
    <t>&gt;23000</t>
    <phoneticPr fontId="1" type="noConversion"/>
  </si>
  <si>
    <t>&gt;15000</t>
    <phoneticPr fontId="1" type="noConversion"/>
  </si>
  <si>
    <t>财务部 汇总</t>
  </si>
  <si>
    <t>厂办 汇总</t>
  </si>
  <si>
    <t>人事部 汇总</t>
  </si>
  <si>
    <t>生产部 汇总</t>
  </si>
  <si>
    <t>销售部 汇总</t>
  </si>
  <si>
    <t>研发部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</si>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</sst>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5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  <font>
      <sz val="20"/>
      <color theme="0"/>
      <name val="黑体"/>
      <family val="3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darkGray">
        <fgColor rgb="FF00B05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3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43" fontId="0" fillId="0" borderId="0" xfId="0" applyNumberFormat="1" applyFill="1" applyBorder="1">
      <alignment vertical="center"/>
    </xf>
    <xf numFmtId="0" fontId="0" fillId="0" borderId="0" xfId="0" applyNumberFormat="1" applyFill="1" applyBorder="1">
      <alignment vertical="center"/>
    </xf>
    <xf numFmtId="43" fontId="0" fillId="0" borderId="0" xfId="0" applyNumberFormat="1" applyFont="1" applyFill="1" applyBorder="1">
      <alignment vertical="center"/>
    </xf>
    <xf numFmtId="43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4" fillId="0" borderId="0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'5月'!$K$3</c:f>
              <c:strCache>
                <c:ptCount val="1"/>
                <c:pt idx="0">
                  <c:v>实发工资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'5月'!$A$4:$A$28</c:f>
              <c:numCache>
                <c:formatCode>General</c:formatCode>
                <c:ptCount val="6"/>
              </c:numCache>
            </c:numRef>
          </c:cat>
          <c:val>
            <c:numRef>
              <c:f>'5月'!$K$4:$K$28</c:f>
              <c:numCache>
                <c:formatCode>_(* #,##0.00_);_(* \(#,##0.00\);_(* "-"??_);_(@_)</c:formatCode>
                <c:ptCount val="6"/>
                <c:pt idx="0">
                  <c:v>33481.32</c:v>
                </c:pt>
                <c:pt idx="1">
                  <c:v>35781.42</c:v>
                </c:pt>
                <c:pt idx="2">
                  <c:v>76098.972000000009</c:v>
                </c:pt>
                <c:pt idx="3">
                  <c:v>41965.658000000003</c:v>
                </c:pt>
                <c:pt idx="4">
                  <c:v>48758.62</c:v>
                </c:pt>
                <c:pt idx="5">
                  <c:v>75830.327999999994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D-45FC-AB29-60BFCBB308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582799952"/>
        <c:axId val="1582795792"/>
      </c:barChart>
      <c:catAx>
        <c:axId val="15827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795792"/>
        <c:crosses val="autoZero"/>
        <c:auto val="1"/>
        <c:lblAlgn val="ctr"/>
        <c:lblOffset val="100"/>
        <c:noMultiLvlLbl val="0"/>
      </c:catAx>
      <c:valAx>
        <c:axId val="15827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79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30</xdr:row>
      <xdr:rowOff>0</xdr:rowOff>
    </xdr:from>
    <xdr:to>
      <xdr:col>8</xdr:col>
      <xdr:colOff>866774</xdr:colOff>
      <xdr:row>45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2"/>
  <sheetViews>
    <sheetView zoomScaleNormal="100" workbookViewId="0">
      <selection activeCell="J9" sqref="J9"/>
    </sheetView>
  </sheetViews>
  <sheetFormatPr defaultRowHeight="14.25" x14ac:dyDescent="0.15"/>
  <cols>
    <col min="1" max="1" width="9.375" bestFit="1" customWidth="1"/>
    <col min="2" max="3" width="7.375" bestFit="1" customWidth="1"/>
    <col min="4" max="4" width="9.375" bestFit="1" customWidth="1"/>
    <col min="5" max="5" width="12.625" style="1" bestFit="1" customWidth="1"/>
    <col min="6" max="6" width="11.5" style="1" bestFit="1" customWidth="1"/>
    <col min="7" max="8" width="12.625" style="1" bestFit="1" customWidth="1"/>
    <col min="9" max="10" width="11.5" style="1" bestFit="1" customWidth="1"/>
    <col min="11" max="11" width="12.625" bestFit="1" customWidth="1"/>
  </cols>
  <sheetData>
    <row r="1" spans="1:14" ht="32.1" customHeight="1" x14ac:dyDescent="0.15">
      <c r="A1" s="11" t="s">
        <v>67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4" ht="15.95" customHeight="1" x14ac:dyDescent="0.15">
      <c r="A2" s="2"/>
      <c r="B2" s="2"/>
      <c r="C2" s="2"/>
      <c r="D2" s="2"/>
      <c r="E2" s="2"/>
      <c r="H2" s="2"/>
      <c r="I2" s="2"/>
      <c r="J2" s="3" t="s">
        <v>59</v>
      </c>
      <c r="K2" s="3">
        <v>0.85</v>
      </c>
    </row>
    <row r="3" spans="1:14" ht="15" customHeight="1" x14ac:dyDescent="0.15">
      <c r="A3" s="2" t="s">
        <v>3</v>
      </c>
      <c r="B3" s="2" t="s">
        <v>0</v>
      </c>
      <c r="C3" s="2" t="s">
        <v>1</v>
      </c>
      <c r="D3" s="2" t="s">
        <v>2</v>
      </c>
      <c r="E3" s="4" t="s">
        <v>16</v>
      </c>
      <c r="F3" s="4" t="s">
        <v>17</v>
      </c>
      <c r="G3" s="4" t="s">
        <v>38</v>
      </c>
      <c r="H3" s="4" t="s">
        <v>18</v>
      </c>
      <c r="I3" s="6" t="s">
        <v>60</v>
      </c>
      <c r="J3" s="7" t="s">
        <v>61</v>
      </c>
      <c r="K3" s="4" t="s">
        <v>19</v>
      </c>
      <c r="M3" s="4" t="s">
        <v>68</v>
      </c>
      <c r="N3" s="4" t="s">
        <v>19</v>
      </c>
    </row>
    <row r="4" spans="1:14" ht="15" customHeight="1" x14ac:dyDescent="0.15">
      <c r="A4" s="2" t="s">
        <v>43</v>
      </c>
      <c r="B4" s="2" t="s">
        <v>7</v>
      </c>
      <c r="C4" s="5" t="s">
        <v>13</v>
      </c>
      <c r="D4" s="5" t="s">
        <v>63</v>
      </c>
      <c r="E4" s="4">
        <v>10500</v>
      </c>
      <c r="F4" s="4">
        <v>3000</v>
      </c>
      <c r="G4" s="4">
        <f t="shared" ref="G4:G22" si="0">(E4+F4)*$K$2</f>
        <v>11475</v>
      </c>
      <c r="H4" s="4">
        <f t="shared" ref="H4:H22" si="1">SUM(E4:G4)</f>
        <v>24975</v>
      </c>
      <c r="I4" s="4">
        <f t="shared" ref="I4:I22" si="2">H4*18%</f>
        <v>4495.5</v>
      </c>
      <c r="J4" s="4">
        <f t="shared" ref="J4:J22" si="3">IF((H4-I4-5000)&gt;=25000,(H4-I4-5000)*25%-2660,IF((H4-I4-5000)&gt;=12000,(H4-I4-5000)*20%-1410,IF((H4-I4-5000)&gt;=3000,(H4-I4-5000)*10%-210,(H4-I4-5000)*3%-0)))</f>
        <v>1685.9</v>
      </c>
      <c r="K4" s="4">
        <f t="shared" ref="K4:K22" si="4">H4-I4-J4</f>
        <v>18793.599999999999</v>
      </c>
      <c r="M4" t="s">
        <v>69</v>
      </c>
      <c r="N4" t="s">
        <v>71</v>
      </c>
    </row>
    <row r="5" spans="1:14" ht="15" customHeight="1" x14ac:dyDescent="0.15">
      <c r="A5" s="2" t="s">
        <v>44</v>
      </c>
      <c r="B5" s="2" t="s">
        <v>6</v>
      </c>
      <c r="C5" s="5" t="s">
        <v>13</v>
      </c>
      <c r="D5" s="5" t="s">
        <v>69</v>
      </c>
      <c r="E5" s="4">
        <v>8000</v>
      </c>
      <c r="F5" s="4">
        <v>2000</v>
      </c>
      <c r="G5" s="4">
        <f t="shared" si="0"/>
        <v>8500</v>
      </c>
      <c r="H5" s="4">
        <f t="shared" si="1"/>
        <v>18500</v>
      </c>
      <c r="I5" s="4">
        <f t="shared" si="2"/>
        <v>3330</v>
      </c>
      <c r="J5" s="4">
        <f t="shared" si="3"/>
        <v>807</v>
      </c>
      <c r="K5" s="4">
        <f t="shared" si="4"/>
        <v>14363</v>
      </c>
      <c r="M5" s="5" t="s">
        <v>14</v>
      </c>
      <c r="N5" t="s">
        <v>70</v>
      </c>
    </row>
    <row r="6" spans="1:14" ht="15" customHeight="1" x14ac:dyDescent="0.15">
      <c r="A6" s="2" t="s">
        <v>39</v>
      </c>
      <c r="B6" s="2" t="s">
        <v>32</v>
      </c>
      <c r="C6" s="2" t="s">
        <v>34</v>
      </c>
      <c r="D6" s="2" t="s">
        <v>33</v>
      </c>
      <c r="E6" s="4">
        <v>12500</v>
      </c>
      <c r="F6" s="4">
        <v>4000</v>
      </c>
      <c r="G6" s="4">
        <f t="shared" si="0"/>
        <v>14025</v>
      </c>
      <c r="H6" s="4">
        <f t="shared" si="1"/>
        <v>30525</v>
      </c>
      <c r="I6" s="4">
        <f t="shared" si="2"/>
        <v>5494.5</v>
      </c>
      <c r="J6" s="4">
        <f t="shared" si="3"/>
        <v>2596.1000000000004</v>
      </c>
      <c r="K6" s="4">
        <f t="shared" si="4"/>
        <v>22434.400000000001</v>
      </c>
    </row>
    <row r="7" spans="1:14" ht="15" customHeight="1" x14ac:dyDescent="0.15">
      <c r="A7" s="2" t="s">
        <v>40</v>
      </c>
      <c r="B7" s="2" t="s">
        <v>35</v>
      </c>
      <c r="C7" s="2" t="s">
        <v>36</v>
      </c>
      <c r="D7" s="2" t="s">
        <v>37</v>
      </c>
      <c r="E7" s="4">
        <v>7200</v>
      </c>
      <c r="F7" s="4">
        <v>1800</v>
      </c>
      <c r="G7" s="4">
        <f t="shared" si="0"/>
        <v>7650</v>
      </c>
      <c r="H7" s="4">
        <f t="shared" si="1"/>
        <v>16650</v>
      </c>
      <c r="I7" s="4">
        <f t="shared" si="2"/>
        <v>2997</v>
      </c>
      <c r="J7" s="4">
        <f t="shared" si="3"/>
        <v>655.30000000000007</v>
      </c>
      <c r="K7" s="4">
        <f t="shared" si="4"/>
        <v>12997.7</v>
      </c>
    </row>
    <row r="8" spans="1:14" ht="15" customHeight="1" x14ac:dyDescent="0.15">
      <c r="A8" s="2" t="s">
        <v>31</v>
      </c>
      <c r="B8" s="2" t="s">
        <v>28</v>
      </c>
      <c r="C8" s="5" t="s">
        <v>9</v>
      </c>
      <c r="D8" s="5" t="s">
        <v>14</v>
      </c>
      <c r="E8" s="4">
        <v>20000</v>
      </c>
      <c r="F8" s="4">
        <v>5000</v>
      </c>
      <c r="G8" s="4">
        <f t="shared" si="0"/>
        <v>21250</v>
      </c>
      <c r="H8" s="4">
        <f t="shared" si="1"/>
        <v>46250</v>
      </c>
      <c r="I8" s="4">
        <f t="shared" si="2"/>
        <v>8325</v>
      </c>
      <c r="J8" s="4">
        <f t="shared" si="3"/>
        <v>5571.25</v>
      </c>
      <c r="K8" s="4">
        <f t="shared" si="4"/>
        <v>32353.75</v>
      </c>
    </row>
    <row r="9" spans="1:14" ht="15" customHeight="1" x14ac:dyDescent="0.15">
      <c r="A9" s="2" t="s">
        <v>45</v>
      </c>
      <c r="B9" s="2" t="s">
        <v>22</v>
      </c>
      <c r="C9" s="5" t="s">
        <v>9</v>
      </c>
      <c r="D9" s="5" t="s">
        <v>15</v>
      </c>
      <c r="E9" s="4">
        <v>9600</v>
      </c>
      <c r="F9" s="4">
        <v>3000</v>
      </c>
      <c r="G9" s="4">
        <f t="shared" si="0"/>
        <v>10710</v>
      </c>
      <c r="H9" s="4">
        <f t="shared" si="1"/>
        <v>23310</v>
      </c>
      <c r="I9" s="4">
        <f t="shared" si="2"/>
        <v>4195.8</v>
      </c>
      <c r="J9" s="4">
        <f t="shared" si="3"/>
        <v>1412.8400000000001</v>
      </c>
      <c r="K9" s="4">
        <f t="shared" si="4"/>
        <v>17701.36</v>
      </c>
    </row>
    <row r="10" spans="1:14" ht="15" customHeight="1" x14ac:dyDescent="0.15">
      <c r="A10" s="2" t="s">
        <v>47</v>
      </c>
      <c r="B10" s="2" t="s">
        <v>21</v>
      </c>
      <c r="C10" s="5" t="s">
        <v>9</v>
      </c>
      <c r="D10" s="5" t="s">
        <v>15</v>
      </c>
      <c r="E10" s="4">
        <v>7500</v>
      </c>
      <c r="F10" s="4">
        <v>2000</v>
      </c>
      <c r="G10" s="4">
        <f t="shared" si="0"/>
        <v>8075</v>
      </c>
      <c r="H10" s="4">
        <f t="shared" si="1"/>
        <v>17575</v>
      </c>
      <c r="I10" s="4">
        <f t="shared" si="2"/>
        <v>3163.5</v>
      </c>
      <c r="J10" s="4">
        <f t="shared" si="3"/>
        <v>731.15000000000009</v>
      </c>
      <c r="K10" s="4">
        <f t="shared" si="4"/>
        <v>13680.35</v>
      </c>
    </row>
    <row r="11" spans="1:14" ht="15" customHeight="1" x14ac:dyDescent="0.15">
      <c r="A11" s="2" t="s">
        <v>46</v>
      </c>
      <c r="B11" s="2" t="s">
        <v>20</v>
      </c>
      <c r="C11" s="5" t="s">
        <v>9</v>
      </c>
      <c r="D11" s="5" t="s">
        <v>15</v>
      </c>
      <c r="E11" s="4">
        <v>6000</v>
      </c>
      <c r="F11" s="4">
        <v>2000</v>
      </c>
      <c r="G11" s="4">
        <f t="shared" si="0"/>
        <v>6800</v>
      </c>
      <c r="H11" s="4">
        <f t="shared" si="1"/>
        <v>14800</v>
      </c>
      <c r="I11" s="4">
        <f t="shared" si="2"/>
        <v>2664</v>
      </c>
      <c r="J11" s="4">
        <f t="shared" si="3"/>
        <v>503.6</v>
      </c>
      <c r="K11" s="4">
        <f t="shared" si="4"/>
        <v>11632.4</v>
      </c>
    </row>
    <row r="12" spans="1:14" ht="15" customHeight="1" x14ac:dyDescent="0.15">
      <c r="A12" s="2" t="s">
        <v>48</v>
      </c>
      <c r="B12" s="2" t="s">
        <v>8</v>
      </c>
      <c r="C12" s="5" t="s">
        <v>12</v>
      </c>
      <c r="D12" s="5" t="s">
        <v>14</v>
      </c>
      <c r="E12" s="4">
        <v>11000</v>
      </c>
      <c r="F12" s="4">
        <v>4000</v>
      </c>
      <c r="G12" s="4">
        <f t="shared" si="0"/>
        <v>12750</v>
      </c>
      <c r="H12" s="4">
        <f t="shared" si="1"/>
        <v>27750</v>
      </c>
      <c r="I12" s="4">
        <f t="shared" si="2"/>
        <v>4995</v>
      </c>
      <c r="J12" s="4">
        <f t="shared" si="3"/>
        <v>2141</v>
      </c>
      <c r="K12" s="4">
        <f t="shared" si="4"/>
        <v>20614</v>
      </c>
    </row>
    <row r="13" spans="1:14" ht="15" customHeight="1" x14ac:dyDescent="0.15">
      <c r="A13" s="2" t="s">
        <v>58</v>
      </c>
      <c r="B13" s="2" t="s">
        <v>29</v>
      </c>
      <c r="C13" s="5" t="s">
        <v>12</v>
      </c>
      <c r="D13" s="5" t="s">
        <v>15</v>
      </c>
      <c r="E13" s="4">
        <v>5500</v>
      </c>
      <c r="F13" s="4">
        <v>1800</v>
      </c>
      <c r="G13" s="4">
        <f t="shared" si="0"/>
        <v>6205</v>
      </c>
      <c r="H13" s="4">
        <f t="shared" si="1"/>
        <v>13505</v>
      </c>
      <c r="I13" s="4">
        <f t="shared" si="2"/>
        <v>2430.9</v>
      </c>
      <c r="J13" s="4">
        <f t="shared" si="3"/>
        <v>397.41000000000008</v>
      </c>
      <c r="K13" s="4">
        <f t="shared" si="4"/>
        <v>10676.69</v>
      </c>
    </row>
    <row r="14" spans="1:14" ht="15" customHeight="1" x14ac:dyDescent="0.15">
      <c r="A14" s="2" t="s">
        <v>49</v>
      </c>
      <c r="B14" s="2" t="s">
        <v>23</v>
      </c>
      <c r="C14" s="5" t="s">
        <v>12</v>
      </c>
      <c r="D14" s="5" t="s">
        <v>15</v>
      </c>
      <c r="E14" s="4">
        <v>5000</v>
      </c>
      <c r="F14" s="4">
        <v>2000</v>
      </c>
      <c r="G14" s="4">
        <f t="shared" si="0"/>
        <v>5950</v>
      </c>
      <c r="H14" s="4">
        <f t="shared" si="1"/>
        <v>12950</v>
      </c>
      <c r="I14" s="4">
        <f t="shared" si="2"/>
        <v>2331</v>
      </c>
      <c r="J14" s="4">
        <f t="shared" si="3"/>
        <v>351.9</v>
      </c>
      <c r="K14" s="4">
        <f t="shared" si="4"/>
        <v>10267.1</v>
      </c>
    </row>
    <row r="15" spans="1:14" ht="15" customHeight="1" x14ac:dyDescent="0.15">
      <c r="A15" s="2" t="s">
        <v>50</v>
      </c>
      <c r="B15" s="2" t="s">
        <v>41</v>
      </c>
      <c r="C15" s="5" t="s">
        <v>42</v>
      </c>
      <c r="D15" s="5" t="s">
        <v>33</v>
      </c>
      <c r="E15" s="4">
        <v>13500</v>
      </c>
      <c r="F15" s="4">
        <v>4000</v>
      </c>
      <c r="G15" s="4">
        <f t="shared" si="0"/>
        <v>14875</v>
      </c>
      <c r="H15" s="4">
        <f t="shared" si="1"/>
        <v>32375</v>
      </c>
      <c r="I15" s="4">
        <f t="shared" si="2"/>
        <v>5827.5</v>
      </c>
      <c r="J15" s="4">
        <f t="shared" si="3"/>
        <v>2899.5</v>
      </c>
      <c r="K15" s="4">
        <f t="shared" si="4"/>
        <v>23648</v>
      </c>
    </row>
    <row r="16" spans="1:14" ht="15" customHeight="1" x14ac:dyDescent="0.15">
      <c r="A16" s="2" t="s">
        <v>51</v>
      </c>
      <c r="B16" s="2" t="s">
        <v>24</v>
      </c>
      <c r="C16" s="5" t="s">
        <v>11</v>
      </c>
      <c r="D16" s="5" t="s">
        <v>15</v>
      </c>
      <c r="E16" s="4">
        <v>8500</v>
      </c>
      <c r="F16" s="4">
        <v>2500</v>
      </c>
      <c r="G16" s="4">
        <f t="shared" si="0"/>
        <v>9350</v>
      </c>
      <c r="H16" s="4">
        <f t="shared" si="1"/>
        <v>20350</v>
      </c>
      <c r="I16" s="4">
        <f t="shared" si="2"/>
        <v>3663</v>
      </c>
      <c r="J16" s="4">
        <f t="shared" si="3"/>
        <v>958.7</v>
      </c>
      <c r="K16" s="4">
        <f t="shared" si="4"/>
        <v>15728.3</v>
      </c>
    </row>
    <row r="17" spans="1:11" ht="15" customHeight="1" x14ac:dyDescent="0.15">
      <c r="A17" s="2" t="s">
        <v>52</v>
      </c>
      <c r="B17" s="2" t="s">
        <v>5</v>
      </c>
      <c r="C17" s="5" t="s">
        <v>11</v>
      </c>
      <c r="D17" s="5" t="s">
        <v>15</v>
      </c>
      <c r="E17" s="4">
        <v>4500</v>
      </c>
      <c r="F17" s="4">
        <v>1500</v>
      </c>
      <c r="G17" s="4">
        <f t="shared" si="0"/>
        <v>5100</v>
      </c>
      <c r="H17" s="4">
        <f t="shared" si="1"/>
        <v>11100</v>
      </c>
      <c r="I17" s="4">
        <f t="shared" si="2"/>
        <v>1998</v>
      </c>
      <c r="J17" s="4">
        <f t="shared" si="3"/>
        <v>200.20000000000005</v>
      </c>
      <c r="K17" s="4">
        <f t="shared" si="4"/>
        <v>8901.7999999999993</v>
      </c>
    </row>
    <row r="18" spans="1:11" ht="15" customHeight="1" x14ac:dyDescent="0.15">
      <c r="A18" s="2" t="s">
        <v>54</v>
      </c>
      <c r="B18" s="2" t="s">
        <v>26</v>
      </c>
      <c r="C18" s="5" t="s">
        <v>10</v>
      </c>
      <c r="D18" s="5" t="s">
        <v>14</v>
      </c>
      <c r="E18" s="4">
        <v>15000</v>
      </c>
      <c r="F18" s="4">
        <v>4000</v>
      </c>
      <c r="G18" s="4">
        <f t="shared" si="0"/>
        <v>16150</v>
      </c>
      <c r="H18" s="4">
        <f t="shared" si="1"/>
        <v>35150</v>
      </c>
      <c r="I18" s="4">
        <f t="shared" si="2"/>
        <v>6327</v>
      </c>
      <c r="J18" s="4">
        <f t="shared" si="3"/>
        <v>3354.6000000000004</v>
      </c>
      <c r="K18" s="4">
        <f t="shared" si="4"/>
        <v>25468.400000000001</v>
      </c>
    </row>
    <row r="19" spans="1:11" ht="15" customHeight="1" x14ac:dyDescent="0.15">
      <c r="A19" s="2" t="s">
        <v>53</v>
      </c>
      <c r="B19" s="2" t="s">
        <v>25</v>
      </c>
      <c r="C19" s="5" t="s">
        <v>10</v>
      </c>
      <c r="D19" s="5" t="s">
        <v>15</v>
      </c>
      <c r="E19" s="4">
        <v>8500</v>
      </c>
      <c r="F19" s="4">
        <v>3000</v>
      </c>
      <c r="G19" s="4">
        <f t="shared" si="0"/>
        <v>9775</v>
      </c>
      <c r="H19" s="4">
        <f t="shared" si="1"/>
        <v>21275</v>
      </c>
      <c r="I19" s="4">
        <f t="shared" si="2"/>
        <v>3829.5</v>
      </c>
      <c r="J19" s="4">
        <f t="shared" si="3"/>
        <v>1079.1000000000004</v>
      </c>
      <c r="K19" s="4">
        <f t="shared" si="4"/>
        <v>16366.4</v>
      </c>
    </row>
    <row r="20" spans="1:11" ht="15" customHeight="1" x14ac:dyDescent="0.15">
      <c r="A20" s="2" t="s">
        <v>55</v>
      </c>
      <c r="B20" s="2" t="s">
        <v>4</v>
      </c>
      <c r="C20" s="5" t="s">
        <v>10</v>
      </c>
      <c r="D20" s="5" t="s">
        <v>62</v>
      </c>
      <c r="E20" s="4">
        <v>6500</v>
      </c>
      <c r="F20" s="4">
        <v>2000</v>
      </c>
      <c r="G20" s="4">
        <f t="shared" si="0"/>
        <v>7225</v>
      </c>
      <c r="H20" s="4">
        <f t="shared" si="1"/>
        <v>15725</v>
      </c>
      <c r="I20" s="4">
        <f t="shared" si="2"/>
        <v>2830.5</v>
      </c>
      <c r="J20" s="4">
        <f t="shared" si="3"/>
        <v>579.45000000000005</v>
      </c>
      <c r="K20" s="4">
        <f t="shared" si="4"/>
        <v>12315.05</v>
      </c>
    </row>
    <row r="21" spans="1:11" ht="15" customHeight="1" x14ac:dyDescent="0.15">
      <c r="A21" s="2" t="s">
        <v>56</v>
      </c>
      <c r="B21" s="2" t="s">
        <v>27</v>
      </c>
      <c r="C21" s="5" t="s">
        <v>10</v>
      </c>
      <c r="D21" s="5" t="s">
        <v>15</v>
      </c>
      <c r="E21" s="4">
        <v>5500</v>
      </c>
      <c r="F21" s="4">
        <v>2000</v>
      </c>
      <c r="G21" s="4">
        <f t="shared" si="0"/>
        <v>6375</v>
      </c>
      <c r="H21" s="4">
        <f t="shared" si="1"/>
        <v>13875</v>
      </c>
      <c r="I21" s="4">
        <f t="shared" si="2"/>
        <v>2497.5</v>
      </c>
      <c r="J21" s="4">
        <f t="shared" si="3"/>
        <v>427.75</v>
      </c>
      <c r="K21" s="4">
        <f t="shared" si="4"/>
        <v>10949.75</v>
      </c>
    </row>
    <row r="22" spans="1:11" ht="15" customHeight="1" x14ac:dyDescent="0.15">
      <c r="A22" s="2" t="s">
        <v>57</v>
      </c>
      <c r="B22" s="2" t="s">
        <v>30</v>
      </c>
      <c r="C22" s="5" t="s">
        <v>10</v>
      </c>
      <c r="D22" s="5" t="s">
        <v>15</v>
      </c>
      <c r="E22" s="4">
        <v>5000</v>
      </c>
      <c r="F22" s="4">
        <v>1800</v>
      </c>
      <c r="G22" s="4">
        <f t="shared" si="0"/>
        <v>5780</v>
      </c>
      <c r="H22" s="4">
        <f t="shared" si="1"/>
        <v>12580</v>
      </c>
      <c r="I22" s="4">
        <f t="shared" si="2"/>
        <v>2264.4</v>
      </c>
      <c r="J22" s="4">
        <f t="shared" si="3"/>
        <v>321.56000000000006</v>
      </c>
      <c r="K22" s="4">
        <f t="shared" si="4"/>
        <v>9994.0400000000009</v>
      </c>
    </row>
    <row r="24" spans="1:11" x14ac:dyDescent="0.15">
      <c r="A24" s="2" t="s">
        <v>3</v>
      </c>
      <c r="B24" s="2" t="s">
        <v>0</v>
      </c>
      <c r="C24" s="2" t="s">
        <v>1</v>
      </c>
      <c r="D24" s="2" t="s">
        <v>2</v>
      </c>
      <c r="E24" s="4" t="s">
        <v>16</v>
      </c>
      <c r="F24" s="4" t="s">
        <v>17</v>
      </c>
      <c r="G24" s="4" t="s">
        <v>38</v>
      </c>
      <c r="H24" s="4" t="s">
        <v>18</v>
      </c>
      <c r="I24" s="6" t="s">
        <v>60</v>
      </c>
      <c r="J24" s="7" t="s">
        <v>61</v>
      </c>
      <c r="K24" s="4" t="s">
        <v>19</v>
      </c>
    </row>
    <row r="25" spans="1:11" x14ac:dyDescent="0.15">
      <c r="A25" s="2" t="s">
        <v>44</v>
      </c>
      <c r="B25" s="2" t="s">
        <v>6</v>
      </c>
      <c r="C25" s="5" t="s">
        <v>13</v>
      </c>
      <c r="D25" s="5" t="s">
        <v>15</v>
      </c>
      <c r="E25" s="4">
        <v>8000</v>
      </c>
      <c r="F25" s="4">
        <v>2000</v>
      </c>
      <c r="G25" s="4">
        <v>8500</v>
      </c>
      <c r="H25" s="4">
        <v>18500</v>
      </c>
      <c r="I25" s="4">
        <v>3330</v>
      </c>
      <c r="J25" s="4">
        <v>807</v>
      </c>
      <c r="K25" s="4">
        <v>14363</v>
      </c>
    </row>
    <row r="26" spans="1:11" x14ac:dyDescent="0.15">
      <c r="A26" s="2" t="s">
        <v>40</v>
      </c>
      <c r="B26" s="2" t="s">
        <v>35</v>
      </c>
      <c r="C26" s="2" t="s">
        <v>34</v>
      </c>
      <c r="D26" s="2" t="s">
        <v>37</v>
      </c>
      <c r="E26" s="4">
        <v>7200</v>
      </c>
      <c r="F26" s="4">
        <v>1800</v>
      </c>
      <c r="G26" s="4">
        <v>7650</v>
      </c>
      <c r="H26" s="4">
        <v>16650</v>
      </c>
      <c r="I26" s="4">
        <v>2997</v>
      </c>
      <c r="J26" s="4">
        <v>655.30000000000007</v>
      </c>
      <c r="K26" s="4">
        <v>12997.7</v>
      </c>
    </row>
    <row r="27" spans="1:11" x14ac:dyDescent="0.15">
      <c r="A27" s="2" t="s">
        <v>45</v>
      </c>
      <c r="B27" s="2" t="s">
        <v>22</v>
      </c>
      <c r="C27" s="5" t="s">
        <v>9</v>
      </c>
      <c r="D27" s="5" t="s">
        <v>15</v>
      </c>
      <c r="E27" s="4">
        <v>9600</v>
      </c>
      <c r="F27" s="4">
        <v>3000</v>
      </c>
      <c r="G27" s="4">
        <v>10710</v>
      </c>
      <c r="H27" s="4">
        <v>23310</v>
      </c>
      <c r="I27" s="4">
        <v>4195.8</v>
      </c>
      <c r="J27" s="4">
        <v>1412.8400000000001</v>
      </c>
      <c r="K27" s="4">
        <v>17701.36</v>
      </c>
    </row>
    <row r="28" spans="1:11" x14ac:dyDescent="0.15">
      <c r="A28" s="2" t="s">
        <v>47</v>
      </c>
      <c r="B28" s="2" t="s">
        <v>21</v>
      </c>
      <c r="C28" s="5" t="s">
        <v>9</v>
      </c>
      <c r="D28" s="5" t="s">
        <v>15</v>
      </c>
      <c r="E28" s="4">
        <v>7500</v>
      </c>
      <c r="F28" s="4">
        <v>2000</v>
      </c>
      <c r="G28" s="4">
        <v>8075</v>
      </c>
      <c r="H28" s="4">
        <v>17575</v>
      </c>
      <c r="I28" s="4">
        <v>3163.5</v>
      </c>
      <c r="J28" s="4">
        <v>731.15000000000009</v>
      </c>
      <c r="K28" s="4">
        <v>13680.35</v>
      </c>
    </row>
    <row r="29" spans="1:11" x14ac:dyDescent="0.15">
      <c r="A29" s="2" t="s">
        <v>51</v>
      </c>
      <c r="B29" s="2" t="s">
        <v>24</v>
      </c>
      <c r="C29" s="5" t="s">
        <v>11</v>
      </c>
      <c r="D29" s="5" t="s">
        <v>15</v>
      </c>
      <c r="E29" s="4">
        <v>8500</v>
      </c>
      <c r="F29" s="4">
        <v>2500</v>
      </c>
      <c r="G29" s="4">
        <v>9350</v>
      </c>
      <c r="H29" s="4">
        <v>20350</v>
      </c>
      <c r="I29" s="4">
        <v>3663</v>
      </c>
      <c r="J29" s="4">
        <v>958.7</v>
      </c>
      <c r="K29" s="4">
        <v>15728.3</v>
      </c>
    </row>
    <row r="30" spans="1:11" x14ac:dyDescent="0.15">
      <c r="A30" s="2" t="s">
        <v>53</v>
      </c>
      <c r="B30" s="2" t="s">
        <v>25</v>
      </c>
      <c r="C30" s="5" t="s">
        <v>10</v>
      </c>
      <c r="D30" s="5" t="s">
        <v>15</v>
      </c>
      <c r="E30" s="4">
        <v>8500</v>
      </c>
      <c r="F30" s="4">
        <v>3000</v>
      </c>
      <c r="G30" s="4">
        <v>9775</v>
      </c>
      <c r="H30" s="4">
        <v>21275</v>
      </c>
      <c r="I30" s="4">
        <v>3829.5</v>
      </c>
      <c r="J30" s="4">
        <v>1079.1000000000004</v>
      </c>
      <c r="K30" s="4">
        <v>16366.4</v>
      </c>
    </row>
    <row r="31" spans="1:11" x14ac:dyDescent="0.15">
      <c r="A31" s="2" t="s">
        <v>55</v>
      </c>
      <c r="B31" s="2" t="s">
        <v>4</v>
      </c>
      <c r="C31" s="5" t="s">
        <v>10</v>
      </c>
      <c r="D31" s="5" t="s">
        <v>62</v>
      </c>
      <c r="E31" s="4">
        <v>6500</v>
      </c>
      <c r="F31" s="4">
        <v>2000</v>
      </c>
      <c r="G31" s="4">
        <v>7225</v>
      </c>
      <c r="H31" s="4">
        <v>15725</v>
      </c>
      <c r="I31" s="4">
        <v>2830.5</v>
      </c>
      <c r="J31" s="4">
        <v>579.45000000000005</v>
      </c>
      <c r="K31" s="4">
        <v>12315.05</v>
      </c>
    </row>
    <row r="33" spans="1:11" x14ac:dyDescent="0.15">
      <c r="A33" s="2" t="s">
        <v>3</v>
      </c>
      <c r="B33" s="2" t="s">
        <v>0</v>
      </c>
      <c r="C33" s="2" t="s">
        <v>1</v>
      </c>
      <c r="D33" s="2" t="s">
        <v>2</v>
      </c>
      <c r="E33" s="4" t="s">
        <v>16</v>
      </c>
      <c r="F33" s="4" t="s">
        <v>17</v>
      </c>
      <c r="G33" s="4" t="s">
        <v>38</v>
      </c>
      <c r="H33" s="4" t="s">
        <v>18</v>
      </c>
      <c r="I33" s="6" t="s">
        <v>60</v>
      </c>
      <c r="J33" s="7" t="s">
        <v>61</v>
      </c>
      <c r="K33" s="4" t="s">
        <v>19</v>
      </c>
    </row>
    <row r="34" spans="1:11" x14ac:dyDescent="0.15">
      <c r="A34" s="2" t="s">
        <v>31</v>
      </c>
      <c r="B34" s="2" t="s">
        <v>28</v>
      </c>
      <c r="C34" s="5" t="s">
        <v>9</v>
      </c>
      <c r="D34" s="5" t="s">
        <v>14</v>
      </c>
      <c r="E34" s="4">
        <v>20000</v>
      </c>
      <c r="F34" s="4">
        <v>5000</v>
      </c>
      <c r="G34" s="4">
        <v>21250</v>
      </c>
      <c r="H34" s="4">
        <v>46250</v>
      </c>
      <c r="I34" s="4">
        <v>8325</v>
      </c>
      <c r="J34" s="4">
        <v>5571.25</v>
      </c>
      <c r="K34" s="4">
        <v>32353.75</v>
      </c>
    </row>
    <row r="35" spans="1:11" x14ac:dyDescent="0.15">
      <c r="A35" s="2" t="s">
        <v>45</v>
      </c>
      <c r="B35" s="2" t="s">
        <v>22</v>
      </c>
      <c r="C35" s="5" t="s">
        <v>9</v>
      </c>
      <c r="D35" s="5" t="s">
        <v>15</v>
      </c>
      <c r="E35" s="4">
        <v>9600</v>
      </c>
      <c r="F35" s="4">
        <v>3000</v>
      </c>
      <c r="G35" s="4">
        <v>10710</v>
      </c>
      <c r="H35" s="4">
        <v>23310</v>
      </c>
      <c r="I35" s="4">
        <v>4195.8</v>
      </c>
      <c r="J35" s="4">
        <v>1412.8400000000001</v>
      </c>
      <c r="K35" s="4">
        <v>17701.36</v>
      </c>
    </row>
    <row r="36" spans="1:11" x14ac:dyDescent="0.15">
      <c r="A36" s="2" t="s">
        <v>50</v>
      </c>
      <c r="B36" s="2" t="s">
        <v>41</v>
      </c>
      <c r="C36" s="5" t="s">
        <v>42</v>
      </c>
      <c r="D36" s="5" t="s">
        <v>33</v>
      </c>
      <c r="E36" s="4">
        <v>13500</v>
      </c>
      <c r="F36" s="4">
        <v>4000</v>
      </c>
      <c r="G36" s="4">
        <v>14875</v>
      </c>
      <c r="H36" s="4">
        <v>32375</v>
      </c>
      <c r="I36" s="4">
        <v>5827.5</v>
      </c>
      <c r="J36" s="4">
        <v>2899.5</v>
      </c>
      <c r="K36" s="4">
        <v>23648</v>
      </c>
    </row>
    <row r="37" spans="1:11" x14ac:dyDescent="0.15">
      <c r="A37" s="2" t="s">
        <v>51</v>
      </c>
      <c r="B37" s="2" t="s">
        <v>24</v>
      </c>
      <c r="C37" s="5" t="s">
        <v>11</v>
      </c>
      <c r="D37" s="5" t="s">
        <v>15</v>
      </c>
      <c r="E37" s="4">
        <v>8500</v>
      </c>
      <c r="F37" s="4">
        <v>2500</v>
      </c>
      <c r="G37" s="4">
        <v>9350</v>
      </c>
      <c r="H37" s="4">
        <v>20350</v>
      </c>
      <c r="I37" s="4">
        <v>3663</v>
      </c>
      <c r="J37" s="4">
        <v>958.7</v>
      </c>
      <c r="K37" s="4">
        <v>15728.3</v>
      </c>
    </row>
    <row r="38" spans="1:11" x14ac:dyDescent="0.15">
      <c r="A38" s="2" t="s">
        <v>54</v>
      </c>
      <c r="B38" s="2" t="s">
        <v>26</v>
      </c>
      <c r="C38" s="5" t="s">
        <v>10</v>
      </c>
      <c r="D38" s="5" t="s">
        <v>14</v>
      </c>
      <c r="E38" s="4">
        <v>15000</v>
      </c>
      <c r="F38" s="4">
        <v>4000</v>
      </c>
      <c r="G38" s="4">
        <v>16150</v>
      </c>
      <c r="H38" s="4">
        <v>35150</v>
      </c>
      <c r="I38" s="4">
        <v>6327</v>
      </c>
      <c r="J38" s="4">
        <v>3354.6000000000004</v>
      </c>
      <c r="K38" s="4">
        <v>25468.400000000001</v>
      </c>
    </row>
    <row r="39" spans="1:11" x14ac:dyDescent="0.15">
      <c r="A39" s="2" t="s">
        <v>53</v>
      </c>
      <c r="B39" s="2" t="s">
        <v>25</v>
      </c>
      <c r="C39" s="5" t="s">
        <v>10</v>
      </c>
      <c r="D39" s="5" t="s">
        <v>15</v>
      </c>
      <c r="E39" s="4">
        <v>8500</v>
      </c>
      <c r="F39" s="4">
        <v>3000</v>
      </c>
      <c r="G39" s="4">
        <v>9775</v>
      </c>
      <c r="H39" s="4">
        <v>21275</v>
      </c>
      <c r="I39" s="4">
        <v>3829.5</v>
      </c>
      <c r="J39" s="4">
        <v>1079.1000000000004</v>
      </c>
      <c r="K39" s="4">
        <v>16366.4</v>
      </c>
    </row>
    <row r="40" spans="1:11" x14ac:dyDescent="0.15">
      <c r="A40" s="2"/>
    </row>
    <row r="41" spans="1:11" x14ac:dyDescent="0.15">
      <c r="A41" s="2"/>
    </row>
    <row r="42" spans="1:11" x14ac:dyDescent="0.15">
      <c r="A42" s="2"/>
    </row>
    <row r="43" spans="1:11" x14ac:dyDescent="0.15">
      <c r="A43" s="2"/>
    </row>
    <row r="44" spans="1:11" x14ac:dyDescent="0.15">
      <c r="A44" s="2"/>
    </row>
    <row r="45" spans="1:11" x14ac:dyDescent="0.15">
      <c r="A45" s="2"/>
    </row>
    <row r="46" spans="1:11" x14ac:dyDescent="0.15">
      <c r="A46" s="2"/>
    </row>
    <row r="47" spans="1:11" x14ac:dyDescent="0.15">
      <c r="A47" s="2"/>
    </row>
    <row r="48" spans="1:11" x14ac:dyDescent="0.15">
      <c r="A48" s="2"/>
    </row>
    <row r="49" spans="1:1" x14ac:dyDescent="0.15">
      <c r="A49" s="2"/>
    </row>
    <row r="50" spans="1:1" x14ac:dyDescent="0.15">
      <c r="A50" s="2"/>
    </row>
    <row r="51" spans="1:1" x14ac:dyDescent="0.15">
      <c r="A51" s="2"/>
    </row>
    <row r="52" spans="1:1" x14ac:dyDescent="0.15">
      <c r="A52" s="2"/>
    </row>
  </sheetData>
  <sortState ref="A4:K22">
    <sortCondition ref="C4:C22"/>
    <sortCondition ref="D4:D22"/>
    <sortCondition descending="1" ref="K4:K22"/>
  </sortState>
  <mergeCells count="1">
    <mergeCell ref="A1:K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fitToWidth="0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N35" sqref="N35"/>
    </sheetView>
  </sheetViews>
  <sheetFormatPr defaultRowHeight="14.25" outlineLevelRow="2" x14ac:dyDescent="0.15"/>
  <cols>
    <col min="1" max="1" width="9.375" bestFit="1" customWidth="1"/>
    <col min="2" max="3" width="7.375" bestFit="1" customWidth="1"/>
    <col min="4" max="4" width="9.375" bestFit="1" customWidth="1"/>
    <col min="5" max="5" width="12.625" style="1" bestFit="1" customWidth="1"/>
    <col min="6" max="6" width="11.5" style="1" bestFit="1" customWidth="1"/>
    <col min="7" max="8" width="12.625" style="1" bestFit="1" customWidth="1"/>
    <col min="9" max="10" width="11.5" style="1" bestFit="1" customWidth="1"/>
    <col min="11" max="11" width="12.625" bestFit="1" customWidth="1"/>
  </cols>
  <sheetData>
    <row r="1" spans="1:11" ht="32.1" customHeight="1" x14ac:dyDescent="0.15">
      <c r="A1" s="11" t="s">
        <v>66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95" customHeight="1" x14ac:dyDescent="0.15">
      <c r="A2" s="2"/>
      <c r="B2" s="2"/>
      <c r="C2" s="2"/>
      <c r="D2" s="2"/>
      <c r="E2" s="2"/>
      <c r="H2" s="2"/>
      <c r="I2" s="2"/>
      <c r="J2" s="3" t="s">
        <v>59</v>
      </c>
      <c r="K2" s="3">
        <v>0.87</v>
      </c>
    </row>
    <row r="3" spans="1:11" ht="15" customHeight="1" x14ac:dyDescent="0.15">
      <c r="A3" s="2" t="s">
        <v>3</v>
      </c>
      <c r="B3" s="2" t="s">
        <v>0</v>
      </c>
      <c r="C3" s="2" t="s">
        <v>1</v>
      </c>
      <c r="D3" s="2" t="s">
        <v>2</v>
      </c>
      <c r="E3" s="4" t="s">
        <v>16</v>
      </c>
      <c r="F3" s="4" t="s">
        <v>17</v>
      </c>
      <c r="G3" s="4" t="s">
        <v>38</v>
      </c>
      <c r="H3" s="4" t="s">
        <v>18</v>
      </c>
      <c r="I3" s="6" t="s">
        <v>60</v>
      </c>
      <c r="J3" s="7" t="s">
        <v>61</v>
      </c>
      <c r="K3" s="4" t="s">
        <v>19</v>
      </c>
    </row>
    <row r="4" spans="1:11" ht="15" hidden="1" customHeight="1" outlineLevel="2" x14ac:dyDescent="0.15">
      <c r="A4" s="2" t="s">
        <v>44</v>
      </c>
      <c r="B4" s="2" t="s">
        <v>6</v>
      </c>
      <c r="C4" s="5" t="s">
        <v>13</v>
      </c>
      <c r="D4" s="5" t="s">
        <v>15</v>
      </c>
      <c r="E4" s="4">
        <v>8000</v>
      </c>
      <c r="F4" s="4">
        <v>2000</v>
      </c>
      <c r="G4" s="4">
        <f>(E4+F4)*$K$2</f>
        <v>8700</v>
      </c>
      <c r="H4" s="4">
        <f>SUM(E4:G4)</f>
        <v>18700</v>
      </c>
      <c r="I4" s="4">
        <f>H4*18%</f>
        <v>3366</v>
      </c>
      <c r="J4" s="4">
        <f>IF((H4-I4-5000)&gt;=25000,(H4-I4-5000)*25%-2660,IF((H4-I4-5000)&gt;=12000,(H4-I4-5000)*20%-1410,IF((H4-I4-5000)&gt;=3000,(H4-I4-5000)*10%-210,(H4-I4-5000)*3%-0)))</f>
        <v>823.40000000000009</v>
      </c>
      <c r="K4" s="4">
        <f>H4-I4-J4</f>
        <v>14510.6</v>
      </c>
    </row>
    <row r="5" spans="1:11" ht="15" hidden="1" customHeight="1" outlineLevel="2" x14ac:dyDescent="0.15">
      <c r="A5" s="2" t="s">
        <v>43</v>
      </c>
      <c r="B5" s="2" t="s">
        <v>7</v>
      </c>
      <c r="C5" s="5" t="s">
        <v>13</v>
      </c>
      <c r="D5" s="5" t="s">
        <v>33</v>
      </c>
      <c r="E5" s="4">
        <v>10500</v>
      </c>
      <c r="F5" s="4">
        <v>3000</v>
      </c>
      <c r="G5" s="4">
        <f>(E5+F5)*$K$2</f>
        <v>11745</v>
      </c>
      <c r="H5" s="4">
        <f>SUM(E5:G5)</f>
        <v>25245</v>
      </c>
      <c r="I5" s="4">
        <f>H5*18%</f>
        <v>4544.0999999999995</v>
      </c>
      <c r="J5" s="4">
        <f>IF((H5-I5-5000)&gt;=25000,(H5-I5-5000)*25%-2660,IF((H5-I5-5000)&gt;=12000,(H5-I5-5000)*20%-1410,IF((H5-I5-5000)&gt;=3000,(H5-I5-5000)*10%-210,(H5-I5-5000)*3%-0)))</f>
        <v>1730.1800000000003</v>
      </c>
      <c r="K5" s="4">
        <f>H5-I5-J5</f>
        <v>18970.72</v>
      </c>
    </row>
    <row r="6" spans="1:11" ht="15" customHeight="1" outlineLevel="1" collapsed="1" x14ac:dyDescent="0.15">
      <c r="A6" s="2"/>
      <c r="B6" s="2"/>
      <c r="C6" s="9" t="s">
        <v>72</v>
      </c>
      <c r="D6" s="5"/>
      <c r="E6" s="4"/>
      <c r="F6" s="4"/>
      <c r="G6" s="4"/>
      <c r="H6" s="4"/>
      <c r="I6" s="4"/>
      <c r="J6" s="4"/>
      <c r="K6" s="4">
        <f>SUBTOTAL(9,K4:K5)</f>
        <v>33481.32</v>
      </c>
    </row>
    <row r="7" spans="1:11" ht="15" hidden="1" customHeight="1" outlineLevel="2" x14ac:dyDescent="0.15">
      <c r="A7" s="2" t="s">
        <v>39</v>
      </c>
      <c r="B7" s="2" t="s">
        <v>32</v>
      </c>
      <c r="C7" s="2" t="s">
        <v>34</v>
      </c>
      <c r="D7" s="2" t="s">
        <v>33</v>
      </c>
      <c r="E7" s="4">
        <v>12500</v>
      </c>
      <c r="F7" s="4">
        <v>4000</v>
      </c>
      <c r="G7" s="4">
        <f>(E7+F7)*$K$2</f>
        <v>14355</v>
      </c>
      <c r="H7" s="4">
        <f>SUM(E7:G7)</f>
        <v>30855</v>
      </c>
      <c r="I7" s="4">
        <f>H7*18%</f>
        <v>5553.9</v>
      </c>
      <c r="J7" s="4">
        <f>IF((H7-I7-5000)&gt;=25000,(H7-I7-5000)*25%-2660,IF((H7-I7-5000)&gt;=12000,(H7-I7-5000)*20%-1410,IF((H7-I7-5000)&gt;=3000,(H7-I7-5000)*10%-210,(H7-I7-5000)*3%-0)))</f>
        <v>2650.22</v>
      </c>
      <c r="K7" s="4">
        <f>H7-I7-J7</f>
        <v>22650.879999999997</v>
      </c>
    </row>
    <row r="8" spans="1:11" ht="15" hidden="1" customHeight="1" outlineLevel="2" x14ac:dyDescent="0.15">
      <c r="A8" s="2" t="s">
        <v>40</v>
      </c>
      <c r="B8" s="2" t="s">
        <v>35</v>
      </c>
      <c r="C8" s="2" t="s">
        <v>34</v>
      </c>
      <c r="D8" s="2" t="s">
        <v>37</v>
      </c>
      <c r="E8" s="4">
        <v>7200</v>
      </c>
      <c r="F8" s="4">
        <v>1800</v>
      </c>
      <c r="G8" s="4">
        <f>(E8+F8)*$K$2</f>
        <v>7830</v>
      </c>
      <c r="H8" s="4">
        <f>SUM(E8:G8)</f>
        <v>16830</v>
      </c>
      <c r="I8" s="4">
        <f>H8*18%</f>
        <v>3029.4</v>
      </c>
      <c r="J8" s="4">
        <f>IF((H8-I8-5000)&gt;=25000,(H8-I8-5000)*25%-2660,IF((H8-I8-5000)&gt;=12000,(H8-I8-5000)*20%-1410,IF((H8-I8-5000)&gt;=3000,(H8-I8-5000)*10%-210,(H8-I8-5000)*3%-0)))</f>
        <v>670.06000000000006</v>
      </c>
      <c r="K8" s="4">
        <f>H8-I8-J8</f>
        <v>13130.54</v>
      </c>
    </row>
    <row r="9" spans="1:11" ht="15" customHeight="1" outlineLevel="1" collapsed="1" x14ac:dyDescent="0.15">
      <c r="A9" s="2"/>
      <c r="B9" s="2"/>
      <c r="C9" s="10" t="s">
        <v>73</v>
      </c>
      <c r="D9" s="2"/>
      <c r="E9" s="4"/>
      <c r="F9" s="4"/>
      <c r="G9" s="4"/>
      <c r="H9" s="4"/>
      <c r="I9" s="4"/>
      <c r="J9" s="4"/>
      <c r="K9" s="4">
        <f>SUBTOTAL(9,K7:K8)</f>
        <v>35781.42</v>
      </c>
    </row>
    <row r="10" spans="1:11" ht="15" hidden="1" customHeight="1" outlineLevel="2" x14ac:dyDescent="0.15">
      <c r="A10" s="2" t="s">
        <v>31</v>
      </c>
      <c r="B10" s="2" t="s">
        <v>28</v>
      </c>
      <c r="C10" s="5" t="s">
        <v>9</v>
      </c>
      <c r="D10" s="5" t="s">
        <v>14</v>
      </c>
      <c r="E10" s="4">
        <v>20000</v>
      </c>
      <c r="F10" s="4">
        <v>5000</v>
      </c>
      <c r="G10" s="4">
        <f>(E10+F10)*$K$2</f>
        <v>21750</v>
      </c>
      <c r="H10" s="4">
        <f>SUM(E10:G10)</f>
        <v>46750</v>
      </c>
      <c r="I10" s="4">
        <f>H10*18%</f>
        <v>8415</v>
      </c>
      <c r="J10" s="4">
        <f>IF((H10-I10-5000)&gt;=25000,(H10-I10-5000)*25%-2660,IF((H10-I10-5000)&gt;=12000,(H10-I10-5000)*20%-1410,IF((H10-I10-5000)&gt;=3000,(H10-I10-5000)*10%-210,(H10-I10-5000)*3%-0)))</f>
        <v>5673.75</v>
      </c>
      <c r="K10" s="4">
        <f>H10-I10-J10</f>
        <v>32661.25</v>
      </c>
    </row>
    <row r="11" spans="1:11" ht="15" hidden="1" customHeight="1" outlineLevel="2" x14ac:dyDescent="0.15">
      <c r="A11" s="2" t="s">
        <v>46</v>
      </c>
      <c r="B11" s="2" t="s">
        <v>20</v>
      </c>
      <c r="C11" s="5" t="s">
        <v>9</v>
      </c>
      <c r="D11" s="5" t="s">
        <v>15</v>
      </c>
      <c r="E11" s="4">
        <v>6000</v>
      </c>
      <c r="F11" s="4">
        <v>2000</v>
      </c>
      <c r="G11" s="4">
        <f>(E11+F11)*$K$2</f>
        <v>6960</v>
      </c>
      <c r="H11" s="4">
        <f>SUM(E11:G11)</f>
        <v>14960</v>
      </c>
      <c r="I11" s="4">
        <f>H11*18%</f>
        <v>2692.7999999999997</v>
      </c>
      <c r="J11" s="4">
        <f>IF((H11-I11-5000)&gt;=25000,(H11-I11-5000)*25%-2660,IF((H11-I11-5000)&gt;=12000,(H11-I11-5000)*20%-1410,IF((H11-I11-5000)&gt;=3000,(H11-I11-5000)*10%-210,(H11-I11-5000)*3%-0)))</f>
        <v>516.72000000000014</v>
      </c>
      <c r="K11" s="4">
        <f>H11-I11-J11</f>
        <v>11750.480000000001</v>
      </c>
    </row>
    <row r="12" spans="1:11" ht="15" hidden="1" customHeight="1" outlineLevel="2" x14ac:dyDescent="0.15">
      <c r="A12" s="2" t="s">
        <v>47</v>
      </c>
      <c r="B12" s="2" t="s">
        <v>21</v>
      </c>
      <c r="C12" s="5" t="s">
        <v>9</v>
      </c>
      <c r="D12" s="5" t="s">
        <v>15</v>
      </c>
      <c r="E12" s="4">
        <v>7500</v>
      </c>
      <c r="F12" s="4">
        <v>2000</v>
      </c>
      <c r="G12" s="4">
        <f>(E12+F12)*$K$2</f>
        <v>8265</v>
      </c>
      <c r="H12" s="4">
        <f>SUM(E12:G12)</f>
        <v>17765</v>
      </c>
      <c r="I12" s="4">
        <f>H12*18%</f>
        <v>3197.7</v>
      </c>
      <c r="J12" s="4">
        <f>IF((H12-I12-5000)&gt;=25000,(H12-I12-5000)*25%-2660,IF((H12-I12-5000)&gt;=12000,(H12-I12-5000)*20%-1410,IF((H12-I12-5000)&gt;=3000,(H12-I12-5000)*10%-210,(H12-I12-5000)*3%-0)))</f>
        <v>746.73</v>
      </c>
      <c r="K12" s="4">
        <f>H12-I12-J12</f>
        <v>13820.57</v>
      </c>
    </row>
    <row r="13" spans="1:11" ht="15" hidden="1" customHeight="1" outlineLevel="2" x14ac:dyDescent="0.15">
      <c r="A13" s="2" t="s">
        <v>45</v>
      </c>
      <c r="B13" s="2" t="s">
        <v>22</v>
      </c>
      <c r="C13" s="5" t="s">
        <v>9</v>
      </c>
      <c r="D13" s="5" t="s">
        <v>15</v>
      </c>
      <c r="E13" s="4">
        <v>9600</v>
      </c>
      <c r="F13" s="4">
        <v>3000</v>
      </c>
      <c r="G13" s="4">
        <f>(E13+F13)*$K$2</f>
        <v>10962</v>
      </c>
      <c r="H13" s="4">
        <f>SUM(E13:G13)</f>
        <v>23562</v>
      </c>
      <c r="I13" s="4">
        <f>H13*18%</f>
        <v>4241.16</v>
      </c>
      <c r="J13" s="4">
        <f>IF((H13-I13-5000)&gt;=25000,(H13-I13-5000)*25%-2660,IF((H13-I13-5000)&gt;=12000,(H13-I13-5000)*20%-1410,IF((H13-I13-5000)&gt;=3000,(H13-I13-5000)*10%-210,(H13-I13-5000)*3%-0)))</f>
        <v>1454.1680000000001</v>
      </c>
      <c r="K13" s="4">
        <f>H13-I13-J13</f>
        <v>17866.671999999999</v>
      </c>
    </row>
    <row r="14" spans="1:11" ht="15" customHeight="1" outlineLevel="1" collapsed="1" x14ac:dyDescent="0.15">
      <c r="A14" s="2"/>
      <c r="B14" s="2"/>
      <c r="C14" s="9" t="s">
        <v>74</v>
      </c>
      <c r="D14" s="5"/>
      <c r="E14" s="4"/>
      <c r="F14" s="4"/>
      <c r="G14" s="4"/>
      <c r="H14" s="4"/>
      <c r="I14" s="4"/>
      <c r="J14" s="4"/>
      <c r="K14" s="4">
        <f>SUBTOTAL(9,K10:K13)</f>
        <v>76098.972000000009</v>
      </c>
    </row>
    <row r="15" spans="1:11" ht="15" hidden="1" customHeight="1" outlineLevel="2" x14ac:dyDescent="0.15">
      <c r="A15" s="2" t="s">
        <v>48</v>
      </c>
      <c r="B15" s="2" t="s">
        <v>8</v>
      </c>
      <c r="C15" s="5" t="s">
        <v>12</v>
      </c>
      <c r="D15" s="5" t="s">
        <v>14</v>
      </c>
      <c r="E15" s="4">
        <v>11000</v>
      </c>
      <c r="F15" s="4">
        <v>4000</v>
      </c>
      <c r="G15" s="4">
        <f>(E15+F15)*$K$2</f>
        <v>13050</v>
      </c>
      <c r="H15" s="4">
        <f>SUM(E15:G15)</f>
        <v>28050</v>
      </c>
      <c r="I15" s="4">
        <f>H15*18%</f>
        <v>5049</v>
      </c>
      <c r="J15" s="4">
        <f>IF((H15-I15-5000)&gt;=25000,(H15-I15-5000)*25%-2660,IF((H15-I15-5000)&gt;=12000,(H15-I15-5000)*20%-1410,IF((H15-I15-5000)&gt;=3000,(H15-I15-5000)*10%-210,(H15-I15-5000)*3%-0)))</f>
        <v>2190.2000000000003</v>
      </c>
      <c r="K15" s="4">
        <f>H15-I15-J15</f>
        <v>20810.8</v>
      </c>
    </row>
    <row r="16" spans="1:11" ht="15" hidden="1" customHeight="1" outlineLevel="2" x14ac:dyDescent="0.15">
      <c r="A16" s="2" t="s">
        <v>49</v>
      </c>
      <c r="B16" s="2" t="s">
        <v>23</v>
      </c>
      <c r="C16" s="5" t="s">
        <v>12</v>
      </c>
      <c r="D16" s="5" t="s">
        <v>15</v>
      </c>
      <c r="E16" s="4">
        <v>5000</v>
      </c>
      <c r="F16" s="4">
        <v>2000</v>
      </c>
      <c r="G16" s="4">
        <f>(E16+F16)*$K$2</f>
        <v>6090</v>
      </c>
      <c r="H16" s="4">
        <f>SUM(E16:G16)</f>
        <v>13090</v>
      </c>
      <c r="I16" s="4">
        <f>H16*18%</f>
        <v>2356.1999999999998</v>
      </c>
      <c r="J16" s="4">
        <f>IF((H16-I16-5000)&gt;=25000,(H16-I16-5000)*25%-2660,IF((H16-I16-5000)&gt;=12000,(H16-I16-5000)*20%-1410,IF((H16-I16-5000)&gt;=3000,(H16-I16-5000)*10%-210,(H16-I16-5000)*3%-0)))</f>
        <v>363.38</v>
      </c>
      <c r="K16" s="4">
        <f>H16-I16-J16</f>
        <v>10370.42</v>
      </c>
    </row>
    <row r="17" spans="1:11" ht="15" hidden="1" customHeight="1" outlineLevel="2" x14ac:dyDescent="0.15">
      <c r="A17" s="2" t="s">
        <v>58</v>
      </c>
      <c r="B17" s="2" t="s">
        <v>29</v>
      </c>
      <c r="C17" s="5" t="s">
        <v>12</v>
      </c>
      <c r="D17" s="5" t="s">
        <v>15</v>
      </c>
      <c r="E17" s="4">
        <v>5500</v>
      </c>
      <c r="F17" s="4">
        <v>1800</v>
      </c>
      <c r="G17" s="4">
        <f>(E17+F17)*$K$2</f>
        <v>6351</v>
      </c>
      <c r="H17" s="4">
        <f>SUM(E17:G17)</f>
        <v>13651</v>
      </c>
      <c r="I17" s="4">
        <f>H17*18%</f>
        <v>2457.1799999999998</v>
      </c>
      <c r="J17" s="4">
        <f>IF((H17-I17-5000)&gt;=25000,(H17-I17-5000)*25%-2660,IF((H17-I17-5000)&gt;=12000,(H17-I17-5000)*20%-1410,IF((H17-I17-5000)&gt;=3000,(H17-I17-5000)*10%-210,(H17-I17-5000)*3%-0)))</f>
        <v>409.38200000000006</v>
      </c>
      <c r="K17" s="4">
        <f>H17-I17-J17</f>
        <v>10784.438</v>
      </c>
    </row>
    <row r="18" spans="1:11" ht="15" customHeight="1" outlineLevel="1" collapsed="1" x14ac:dyDescent="0.15">
      <c r="A18" s="2"/>
      <c r="B18" s="2"/>
      <c r="C18" s="9" t="s">
        <v>75</v>
      </c>
      <c r="D18" s="5"/>
      <c r="E18" s="4"/>
      <c r="F18" s="4"/>
      <c r="G18" s="4"/>
      <c r="H18" s="4"/>
      <c r="I18" s="4"/>
      <c r="J18" s="4"/>
      <c r="K18" s="4">
        <f>SUBTOTAL(9,K15:K17)</f>
        <v>41965.658000000003</v>
      </c>
    </row>
    <row r="19" spans="1:11" ht="15" hidden="1" customHeight="1" outlineLevel="2" x14ac:dyDescent="0.15">
      <c r="A19" s="2" t="s">
        <v>51</v>
      </c>
      <c r="B19" s="2" t="s">
        <v>24</v>
      </c>
      <c r="C19" s="5" t="s">
        <v>11</v>
      </c>
      <c r="D19" s="5" t="s">
        <v>15</v>
      </c>
      <c r="E19" s="4">
        <v>8500</v>
      </c>
      <c r="F19" s="4">
        <v>2500</v>
      </c>
      <c r="G19" s="4">
        <f>(E19+F19)*$K$2</f>
        <v>9570</v>
      </c>
      <c r="H19" s="4">
        <f>SUM(E19:G19)</f>
        <v>20570</v>
      </c>
      <c r="I19" s="4">
        <f>H19*18%</f>
        <v>3702.6</v>
      </c>
      <c r="J19" s="4">
        <f>IF((H19-I19-5000)&gt;=25000,(H19-I19-5000)*25%-2660,IF((H19-I19-5000)&gt;=12000,(H19-I19-5000)*20%-1410,IF((H19-I19-5000)&gt;=3000,(H19-I19-5000)*10%-210,(H19-I19-5000)*3%-0)))</f>
        <v>976.74000000000024</v>
      </c>
      <c r="K19" s="4">
        <f>H19-I19-J19</f>
        <v>15890.660000000002</v>
      </c>
    </row>
    <row r="20" spans="1:11" ht="15" hidden="1" customHeight="1" outlineLevel="2" x14ac:dyDescent="0.15">
      <c r="A20" s="2" t="s">
        <v>52</v>
      </c>
      <c r="B20" s="2" t="s">
        <v>5</v>
      </c>
      <c r="C20" s="5" t="s">
        <v>11</v>
      </c>
      <c r="D20" s="5" t="s">
        <v>15</v>
      </c>
      <c r="E20" s="4">
        <v>4500</v>
      </c>
      <c r="F20" s="4">
        <v>1500</v>
      </c>
      <c r="G20" s="4">
        <f>(E20+F20)*$K$2</f>
        <v>5220</v>
      </c>
      <c r="H20" s="4">
        <f>SUM(E20:G20)</f>
        <v>11220</v>
      </c>
      <c r="I20" s="4">
        <f>H20*18%</f>
        <v>2019.6</v>
      </c>
      <c r="J20" s="4">
        <f>IF((H20-I20-5000)&gt;=25000,(H20-I20-5000)*25%-2660,IF((H20-I20-5000)&gt;=12000,(H20-I20-5000)*20%-1410,IF((H20-I20-5000)&gt;=3000,(H20-I20-5000)*10%-210,(H20-I20-5000)*3%-0)))</f>
        <v>210.03999999999996</v>
      </c>
      <c r="K20" s="4">
        <f>H20-I20-J20</f>
        <v>8990.36</v>
      </c>
    </row>
    <row r="21" spans="1:11" ht="15" hidden="1" customHeight="1" outlineLevel="2" x14ac:dyDescent="0.15">
      <c r="A21" s="2" t="s">
        <v>50</v>
      </c>
      <c r="B21" s="2" t="s">
        <v>41</v>
      </c>
      <c r="C21" s="5" t="s">
        <v>42</v>
      </c>
      <c r="D21" s="5" t="s">
        <v>33</v>
      </c>
      <c r="E21" s="4">
        <v>13500</v>
      </c>
      <c r="F21" s="4">
        <v>4000</v>
      </c>
      <c r="G21" s="4">
        <f>(E21+F21)*$K$2</f>
        <v>15225</v>
      </c>
      <c r="H21" s="4">
        <f>SUM(E21:G21)</f>
        <v>32725</v>
      </c>
      <c r="I21" s="4">
        <f>H21*18%</f>
        <v>5890.5</v>
      </c>
      <c r="J21" s="4">
        <f>IF((H21-I21-5000)&gt;=25000,(H21-I21-5000)*25%-2660,IF((H21-I21-5000)&gt;=12000,(H21-I21-5000)*20%-1410,IF((H21-I21-5000)&gt;=3000,(H21-I21-5000)*10%-210,(H21-I21-5000)*3%-0)))</f>
        <v>2956.9000000000005</v>
      </c>
      <c r="K21" s="4">
        <f>H21-I21-J21</f>
        <v>23877.599999999999</v>
      </c>
    </row>
    <row r="22" spans="1:11" ht="15" customHeight="1" outlineLevel="1" collapsed="1" x14ac:dyDescent="0.15">
      <c r="A22" s="2"/>
      <c r="B22" s="2"/>
      <c r="C22" s="9" t="s">
        <v>76</v>
      </c>
      <c r="D22" s="5"/>
      <c r="E22" s="4"/>
      <c r="F22" s="4"/>
      <c r="G22" s="4"/>
      <c r="H22" s="4"/>
      <c r="I22" s="4"/>
      <c r="J22" s="4"/>
      <c r="K22" s="4">
        <f>SUBTOTAL(9,K19:K21)</f>
        <v>48758.62</v>
      </c>
    </row>
    <row r="23" spans="1:11" ht="15" hidden="1" customHeight="1" outlineLevel="2" x14ac:dyDescent="0.15">
      <c r="A23" s="2" t="s">
        <v>54</v>
      </c>
      <c r="B23" s="2" t="s">
        <v>26</v>
      </c>
      <c r="C23" s="5" t="s">
        <v>10</v>
      </c>
      <c r="D23" s="5" t="s">
        <v>14</v>
      </c>
      <c r="E23" s="4">
        <v>15000</v>
      </c>
      <c r="F23" s="4">
        <v>4000</v>
      </c>
      <c r="G23" s="4">
        <f>(E23+F23)*$K$2</f>
        <v>16530</v>
      </c>
      <c r="H23" s="4">
        <f>SUM(E23:G23)</f>
        <v>35530</v>
      </c>
      <c r="I23" s="4">
        <f>H23*18%</f>
        <v>6395.4</v>
      </c>
      <c r="J23" s="4">
        <f>IF((H23-I23-5000)&gt;=25000,(H23-I23-5000)*25%-2660,IF((H23-I23-5000)&gt;=12000,(H23-I23-5000)*20%-1410,IF((H23-I23-5000)&gt;=3000,(H23-I23-5000)*10%-210,(H23-I23-5000)*3%-0)))</f>
        <v>3416.92</v>
      </c>
      <c r="K23" s="4">
        <f>H23-I23-J23</f>
        <v>25717.68</v>
      </c>
    </row>
    <row r="24" spans="1:11" ht="15" hidden="1" customHeight="1" outlineLevel="2" x14ac:dyDescent="0.15">
      <c r="A24" s="2" t="s">
        <v>55</v>
      </c>
      <c r="B24" s="2" t="s">
        <v>4</v>
      </c>
      <c r="C24" s="5" t="s">
        <v>10</v>
      </c>
      <c r="D24" s="5" t="s">
        <v>37</v>
      </c>
      <c r="E24" s="4">
        <v>6500</v>
      </c>
      <c r="F24" s="4">
        <v>2000</v>
      </c>
      <c r="G24" s="4">
        <f>(E24+F24)*$K$2</f>
        <v>7395</v>
      </c>
      <c r="H24" s="4">
        <f>SUM(E24:G24)</f>
        <v>15895</v>
      </c>
      <c r="I24" s="4">
        <f>H24*18%</f>
        <v>2861.1</v>
      </c>
      <c r="J24" s="4">
        <f>IF((H24-I24-5000)&gt;=25000,(H24-I24-5000)*25%-2660,IF((H24-I24-5000)&gt;=12000,(H24-I24-5000)*20%-1410,IF((H24-I24-5000)&gt;=3000,(H24-I24-5000)*10%-210,(H24-I24-5000)*3%-0)))</f>
        <v>593.39</v>
      </c>
      <c r="K24" s="4">
        <f>H24-I24-J24</f>
        <v>12440.51</v>
      </c>
    </row>
    <row r="25" spans="1:11" ht="15" hidden="1" customHeight="1" outlineLevel="2" x14ac:dyDescent="0.15">
      <c r="A25" s="2" t="s">
        <v>56</v>
      </c>
      <c r="B25" s="2" t="s">
        <v>27</v>
      </c>
      <c r="C25" s="5" t="s">
        <v>10</v>
      </c>
      <c r="D25" s="5" t="s">
        <v>15</v>
      </c>
      <c r="E25" s="4">
        <v>5500</v>
      </c>
      <c r="F25" s="4">
        <v>2000</v>
      </c>
      <c r="G25" s="4">
        <f>(E25+F25)*$K$2</f>
        <v>6525</v>
      </c>
      <c r="H25" s="4">
        <f>SUM(E25:G25)</f>
        <v>14025</v>
      </c>
      <c r="I25" s="4">
        <f>H25*18%</f>
        <v>2524.5</v>
      </c>
      <c r="J25" s="4">
        <f>IF((H25-I25-5000)&gt;=25000,(H25-I25-5000)*25%-2660,IF((H25-I25-5000)&gt;=12000,(H25-I25-5000)*20%-1410,IF((H25-I25-5000)&gt;=3000,(H25-I25-5000)*10%-210,(H25-I25-5000)*3%-0)))</f>
        <v>440.05000000000007</v>
      </c>
      <c r="K25" s="4">
        <f>H25-I25-J25</f>
        <v>11060.45</v>
      </c>
    </row>
    <row r="26" spans="1:11" ht="15" hidden="1" customHeight="1" outlineLevel="2" x14ac:dyDescent="0.15">
      <c r="A26" s="2" t="s">
        <v>53</v>
      </c>
      <c r="B26" s="2" t="s">
        <v>25</v>
      </c>
      <c r="C26" s="5" t="s">
        <v>10</v>
      </c>
      <c r="D26" s="5" t="s">
        <v>15</v>
      </c>
      <c r="E26" s="4">
        <v>8500</v>
      </c>
      <c r="F26" s="4">
        <v>3000</v>
      </c>
      <c r="G26" s="4">
        <f>(E26+F26)*$K$2</f>
        <v>10005</v>
      </c>
      <c r="H26" s="4">
        <f>SUM(E26:G26)</f>
        <v>21505</v>
      </c>
      <c r="I26" s="4">
        <f>H26*18%</f>
        <v>3870.8999999999996</v>
      </c>
      <c r="J26" s="4">
        <f>IF((H26-I26-5000)&gt;=25000,(H26-I26-5000)*25%-2660,IF((H26-I26-5000)&gt;=12000,(H26-I26-5000)*20%-1410,IF((H26-I26-5000)&gt;=3000,(H26-I26-5000)*10%-210,(H26-I26-5000)*3%-0)))</f>
        <v>1116.8199999999997</v>
      </c>
      <c r="K26" s="4">
        <f>H26-I26-J26</f>
        <v>16517.28</v>
      </c>
    </row>
    <row r="27" spans="1:11" ht="15" hidden="1" customHeight="1" outlineLevel="2" x14ac:dyDescent="0.15">
      <c r="A27" s="2" t="s">
        <v>57</v>
      </c>
      <c r="B27" s="2" t="s">
        <v>30</v>
      </c>
      <c r="C27" s="5" t="s">
        <v>10</v>
      </c>
      <c r="D27" s="5" t="s">
        <v>15</v>
      </c>
      <c r="E27" s="4">
        <v>5000</v>
      </c>
      <c r="F27" s="4">
        <v>1800</v>
      </c>
      <c r="G27" s="4">
        <f>(E27+F27)*$K$2</f>
        <v>5916</v>
      </c>
      <c r="H27" s="4">
        <f>SUM(E27:G27)</f>
        <v>12716</v>
      </c>
      <c r="I27" s="4">
        <f>H27*18%</f>
        <v>2288.88</v>
      </c>
      <c r="J27" s="4">
        <f>IF((H27-I27-5000)&gt;=25000,(H27-I27-5000)*25%-2660,IF((H27-I27-5000)&gt;=12000,(H27-I27-5000)*20%-1410,IF((H27-I27-5000)&gt;=3000,(H27-I27-5000)*10%-210,(H27-I27-5000)*3%-0)))</f>
        <v>332.71199999999988</v>
      </c>
      <c r="K27" s="4">
        <f>H27-I27-J27</f>
        <v>10094.407999999999</v>
      </c>
    </row>
    <row r="28" spans="1:11" ht="15" customHeight="1" outlineLevel="1" collapsed="1" x14ac:dyDescent="0.15">
      <c r="A28" s="2"/>
      <c r="B28" s="2"/>
      <c r="C28" s="9" t="s">
        <v>77</v>
      </c>
      <c r="D28" s="5"/>
      <c r="E28" s="4"/>
      <c r="F28" s="4"/>
      <c r="G28" s="4"/>
      <c r="H28" s="4"/>
      <c r="I28" s="4"/>
      <c r="J28" s="4"/>
      <c r="K28" s="4">
        <f>SUBTOTAL(9,K23:K27)</f>
        <v>75830.327999999994</v>
      </c>
    </row>
    <row r="29" spans="1:11" ht="15" customHeight="1" x14ac:dyDescent="0.15">
      <c r="A29" s="2"/>
      <c r="B29" s="2"/>
      <c r="C29" s="9" t="s">
        <v>78</v>
      </c>
      <c r="D29" s="5"/>
      <c r="E29" s="4"/>
      <c r="F29" s="4"/>
      <c r="G29" s="4"/>
      <c r="H29" s="4"/>
      <c r="I29" s="4"/>
      <c r="J29" s="4"/>
      <c r="K29" s="4">
        <f>SUBTOTAL(9,K4:K27)</f>
        <v>311916.31799999991</v>
      </c>
    </row>
  </sheetData>
  <sortState ref="A4:K22">
    <sortCondition ref="C4:C22"/>
  </sortState>
  <mergeCells count="1">
    <mergeCell ref="A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2" sqref="K2"/>
    </sheetView>
  </sheetViews>
  <sheetFormatPr defaultRowHeight="14.25" x14ac:dyDescent="0.15"/>
  <cols>
    <col min="1" max="1" width="9.375" bestFit="1" customWidth="1"/>
    <col min="2" max="3" width="7.375" bestFit="1" customWidth="1"/>
    <col min="4" max="4" width="9.375" bestFit="1" customWidth="1"/>
    <col min="5" max="5" width="12.625" style="1" bestFit="1" customWidth="1"/>
    <col min="6" max="6" width="11.5" style="1" bestFit="1" customWidth="1"/>
    <col min="7" max="8" width="12.625" style="1" bestFit="1" customWidth="1"/>
    <col min="9" max="10" width="11.5" style="1" bestFit="1" customWidth="1"/>
    <col min="11" max="11" width="12.625" bestFit="1" customWidth="1"/>
  </cols>
  <sheetData>
    <row r="1" spans="1:11" ht="32.1" customHeight="1" x14ac:dyDescent="0.15">
      <c r="A1" s="11" t="s">
        <v>65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95" customHeight="1" x14ac:dyDescent="0.15">
      <c r="A2" s="2"/>
      <c r="B2" s="2"/>
      <c r="C2" s="2"/>
      <c r="D2" s="2"/>
      <c r="E2" s="2"/>
      <c r="H2" s="2"/>
      <c r="I2" s="2"/>
      <c r="J2" s="3" t="s">
        <v>59</v>
      </c>
      <c r="K2" s="3">
        <v>0.89</v>
      </c>
    </row>
    <row r="3" spans="1:11" ht="15" customHeight="1" x14ac:dyDescent="0.15">
      <c r="A3" s="2" t="s">
        <v>3</v>
      </c>
      <c r="B3" s="2" t="s">
        <v>0</v>
      </c>
      <c r="C3" s="2" t="s">
        <v>1</v>
      </c>
      <c r="D3" s="2" t="s">
        <v>2</v>
      </c>
      <c r="E3" s="4" t="s">
        <v>16</v>
      </c>
      <c r="F3" s="4" t="s">
        <v>17</v>
      </c>
      <c r="G3" s="4" t="s">
        <v>38</v>
      </c>
      <c r="H3" s="4" t="s">
        <v>18</v>
      </c>
      <c r="I3" s="6" t="s">
        <v>60</v>
      </c>
      <c r="J3" s="7" t="s">
        <v>61</v>
      </c>
      <c r="K3" s="4" t="s">
        <v>19</v>
      </c>
    </row>
    <row r="4" spans="1:11" ht="15" customHeight="1" x14ac:dyDescent="0.15">
      <c r="A4" s="2" t="s">
        <v>31</v>
      </c>
      <c r="B4" s="8" t="s">
        <v>64</v>
      </c>
      <c r="C4" s="5" t="s">
        <v>9</v>
      </c>
      <c r="D4" s="5" t="s">
        <v>14</v>
      </c>
      <c r="E4" s="4">
        <v>20000</v>
      </c>
      <c r="F4" s="4">
        <v>5000</v>
      </c>
      <c r="G4" s="4">
        <f t="shared" ref="G4:G22" si="0">(E4+F4)*$K$2</f>
        <v>22250</v>
      </c>
      <c r="H4" s="4">
        <f t="shared" ref="H4:H22" si="1">SUM(E4:G4)</f>
        <v>47250</v>
      </c>
      <c r="I4" s="4">
        <f t="shared" ref="I4:I22" si="2">H4*18%</f>
        <v>8505</v>
      </c>
      <c r="J4" s="4">
        <f>IF((H4-I4-5000)&gt;=25000,(H4-I4-5000)*25%-2660,IF((H4-I4-5000)&gt;=12000,(H4-I4-5000)*20%-1410,IF((H4-I4-5000)&gt;=3000,(H4-I4-5000)*10%-210,(H4-I4-5000)*3%-0)))</f>
        <v>5776.25</v>
      </c>
      <c r="K4" s="4">
        <f t="shared" ref="K4:K22" si="3">H4-I4-J4</f>
        <v>32968.75</v>
      </c>
    </row>
    <row r="5" spans="1:11" ht="15" customHeight="1" x14ac:dyDescent="0.15">
      <c r="A5" s="2" t="s">
        <v>54</v>
      </c>
      <c r="B5" s="2" t="s">
        <v>26</v>
      </c>
      <c r="C5" s="5" t="s">
        <v>10</v>
      </c>
      <c r="D5" s="5" t="s">
        <v>14</v>
      </c>
      <c r="E5" s="4">
        <v>15000</v>
      </c>
      <c r="F5" s="4">
        <v>4000</v>
      </c>
      <c r="G5" s="4">
        <f t="shared" si="0"/>
        <v>16910</v>
      </c>
      <c r="H5" s="4">
        <f t="shared" si="1"/>
        <v>35910</v>
      </c>
      <c r="I5" s="4">
        <f t="shared" si="2"/>
        <v>6463.8</v>
      </c>
      <c r="J5" s="4">
        <f t="shared" ref="J5:J22" si="4">IF((H5-I5-5000)&gt;=25000,(H5-I5-5000)*25%-2660,IF((H5-I5-5000)&gt;=12000,(H5-I5-5000)*20%-1410,IF((H5-I5-5000)&gt;=3000,(H5-I5-5000)*10%-210,(H5-I5-5000)*3%-0)))</f>
        <v>3479.2400000000007</v>
      </c>
      <c r="K5" s="4">
        <f t="shared" si="3"/>
        <v>25966.959999999999</v>
      </c>
    </row>
    <row r="6" spans="1:11" ht="15" customHeight="1" x14ac:dyDescent="0.15">
      <c r="A6" s="2" t="s">
        <v>55</v>
      </c>
      <c r="B6" s="2" t="s">
        <v>4</v>
      </c>
      <c r="C6" s="5" t="s">
        <v>10</v>
      </c>
      <c r="D6" s="5" t="s">
        <v>37</v>
      </c>
      <c r="E6" s="4">
        <v>6500</v>
      </c>
      <c r="F6" s="4">
        <v>2000</v>
      </c>
      <c r="G6" s="4">
        <f t="shared" si="0"/>
        <v>7565</v>
      </c>
      <c r="H6" s="4">
        <f t="shared" si="1"/>
        <v>16065</v>
      </c>
      <c r="I6" s="4">
        <f t="shared" si="2"/>
        <v>2891.7</v>
      </c>
      <c r="J6" s="4">
        <f t="shared" si="4"/>
        <v>607.32999999999993</v>
      </c>
      <c r="K6" s="4">
        <f t="shared" si="3"/>
        <v>12565.97</v>
      </c>
    </row>
    <row r="7" spans="1:11" ht="15" customHeight="1" x14ac:dyDescent="0.15">
      <c r="A7" s="2" t="s">
        <v>51</v>
      </c>
      <c r="B7" s="2" t="s">
        <v>24</v>
      </c>
      <c r="C7" s="5" t="s">
        <v>11</v>
      </c>
      <c r="D7" s="5" t="s">
        <v>15</v>
      </c>
      <c r="E7" s="4">
        <v>8500</v>
      </c>
      <c r="F7" s="4">
        <v>2500</v>
      </c>
      <c r="G7" s="4">
        <f t="shared" si="0"/>
        <v>9790</v>
      </c>
      <c r="H7" s="4">
        <f t="shared" si="1"/>
        <v>20790</v>
      </c>
      <c r="I7" s="4">
        <f t="shared" si="2"/>
        <v>3742.2</v>
      </c>
      <c r="J7" s="4">
        <f t="shared" si="4"/>
        <v>999.56</v>
      </c>
      <c r="K7" s="4">
        <f t="shared" si="3"/>
        <v>16048.24</v>
      </c>
    </row>
    <row r="8" spans="1:11" ht="15" customHeight="1" x14ac:dyDescent="0.15">
      <c r="A8" s="2" t="s">
        <v>46</v>
      </c>
      <c r="B8" s="2" t="s">
        <v>20</v>
      </c>
      <c r="C8" s="5" t="s">
        <v>9</v>
      </c>
      <c r="D8" s="5" t="s">
        <v>15</v>
      </c>
      <c r="E8" s="4">
        <v>6000</v>
      </c>
      <c r="F8" s="4">
        <v>2000</v>
      </c>
      <c r="G8" s="4">
        <f t="shared" si="0"/>
        <v>7120</v>
      </c>
      <c r="H8" s="4">
        <f t="shared" si="1"/>
        <v>15120</v>
      </c>
      <c r="I8" s="4">
        <f t="shared" si="2"/>
        <v>2721.6</v>
      </c>
      <c r="J8" s="4">
        <f t="shared" si="4"/>
        <v>529.84</v>
      </c>
      <c r="K8" s="4">
        <f t="shared" si="3"/>
        <v>11868.56</v>
      </c>
    </row>
    <row r="9" spans="1:11" ht="15" customHeight="1" x14ac:dyDescent="0.15">
      <c r="A9" s="2" t="s">
        <v>39</v>
      </c>
      <c r="B9" s="2" t="s">
        <v>32</v>
      </c>
      <c r="C9" s="2" t="s">
        <v>34</v>
      </c>
      <c r="D9" s="2" t="s">
        <v>33</v>
      </c>
      <c r="E9" s="4">
        <v>12500</v>
      </c>
      <c r="F9" s="4">
        <v>4000</v>
      </c>
      <c r="G9" s="4">
        <f t="shared" si="0"/>
        <v>14685</v>
      </c>
      <c r="H9" s="4">
        <f t="shared" si="1"/>
        <v>31185</v>
      </c>
      <c r="I9" s="4">
        <f t="shared" si="2"/>
        <v>5613.3</v>
      </c>
      <c r="J9" s="4">
        <f t="shared" si="4"/>
        <v>2704.34</v>
      </c>
      <c r="K9" s="4">
        <f t="shared" si="3"/>
        <v>22867.360000000001</v>
      </c>
    </row>
    <row r="10" spans="1:11" ht="15" customHeight="1" x14ac:dyDescent="0.15">
      <c r="A10" s="2" t="s">
        <v>56</v>
      </c>
      <c r="B10" s="2" t="s">
        <v>27</v>
      </c>
      <c r="C10" s="5" t="s">
        <v>10</v>
      </c>
      <c r="D10" s="5" t="s">
        <v>15</v>
      </c>
      <c r="E10" s="4">
        <v>5500</v>
      </c>
      <c r="F10" s="4">
        <v>2000</v>
      </c>
      <c r="G10" s="4">
        <f t="shared" si="0"/>
        <v>6675</v>
      </c>
      <c r="H10" s="4">
        <f t="shared" si="1"/>
        <v>14175</v>
      </c>
      <c r="I10" s="4">
        <f t="shared" si="2"/>
        <v>2551.5</v>
      </c>
      <c r="J10" s="4">
        <f t="shared" si="4"/>
        <v>452.35</v>
      </c>
      <c r="K10" s="4">
        <f t="shared" si="3"/>
        <v>11171.15</v>
      </c>
    </row>
    <row r="11" spans="1:11" ht="15" customHeight="1" x14ac:dyDescent="0.15">
      <c r="A11" s="2" t="s">
        <v>53</v>
      </c>
      <c r="B11" s="2" t="s">
        <v>25</v>
      </c>
      <c r="C11" s="5" t="s">
        <v>10</v>
      </c>
      <c r="D11" s="5" t="s">
        <v>15</v>
      </c>
      <c r="E11" s="4">
        <v>8500</v>
      </c>
      <c r="F11" s="4">
        <v>3000</v>
      </c>
      <c r="G11" s="4">
        <f t="shared" si="0"/>
        <v>10235</v>
      </c>
      <c r="H11" s="4">
        <f t="shared" si="1"/>
        <v>21735</v>
      </c>
      <c r="I11" s="4">
        <f t="shared" si="2"/>
        <v>3912.2999999999997</v>
      </c>
      <c r="J11" s="4">
        <f t="shared" si="4"/>
        <v>1154.5400000000004</v>
      </c>
      <c r="K11" s="4">
        <f t="shared" si="3"/>
        <v>16668.16</v>
      </c>
    </row>
    <row r="12" spans="1:11" ht="15" customHeight="1" x14ac:dyDescent="0.15">
      <c r="A12" s="2" t="s">
        <v>44</v>
      </c>
      <c r="B12" s="2" t="s">
        <v>6</v>
      </c>
      <c r="C12" s="5" t="s">
        <v>13</v>
      </c>
      <c r="D12" s="5" t="s">
        <v>15</v>
      </c>
      <c r="E12" s="4">
        <v>8000</v>
      </c>
      <c r="F12" s="4">
        <v>2000</v>
      </c>
      <c r="G12" s="4">
        <f t="shared" si="0"/>
        <v>8900</v>
      </c>
      <c r="H12" s="4">
        <f t="shared" si="1"/>
        <v>18900</v>
      </c>
      <c r="I12" s="4">
        <f t="shared" si="2"/>
        <v>3402</v>
      </c>
      <c r="J12" s="4">
        <f t="shared" si="4"/>
        <v>839.8</v>
      </c>
      <c r="K12" s="4">
        <f t="shared" si="3"/>
        <v>14658.2</v>
      </c>
    </row>
    <row r="13" spans="1:11" ht="15" customHeight="1" x14ac:dyDescent="0.15">
      <c r="A13" s="2" t="s">
        <v>52</v>
      </c>
      <c r="B13" s="2" t="s">
        <v>5</v>
      </c>
      <c r="C13" s="5" t="s">
        <v>11</v>
      </c>
      <c r="D13" s="5" t="s">
        <v>15</v>
      </c>
      <c r="E13" s="4">
        <v>4500</v>
      </c>
      <c r="F13" s="4">
        <v>1500</v>
      </c>
      <c r="G13" s="4">
        <f t="shared" si="0"/>
        <v>5340</v>
      </c>
      <c r="H13" s="4">
        <f t="shared" si="1"/>
        <v>11340</v>
      </c>
      <c r="I13" s="4">
        <f t="shared" si="2"/>
        <v>2041.1999999999998</v>
      </c>
      <c r="J13" s="4">
        <f t="shared" si="4"/>
        <v>219.87999999999994</v>
      </c>
      <c r="K13" s="4">
        <f t="shared" si="3"/>
        <v>9078.92</v>
      </c>
    </row>
    <row r="14" spans="1:11" ht="15" customHeight="1" x14ac:dyDescent="0.15">
      <c r="A14" s="2" t="s">
        <v>48</v>
      </c>
      <c r="B14" s="2" t="s">
        <v>8</v>
      </c>
      <c r="C14" s="5" t="s">
        <v>12</v>
      </c>
      <c r="D14" s="5" t="s">
        <v>14</v>
      </c>
      <c r="E14" s="4">
        <v>11000</v>
      </c>
      <c r="F14" s="4">
        <v>4000</v>
      </c>
      <c r="G14" s="4">
        <f t="shared" si="0"/>
        <v>13350</v>
      </c>
      <c r="H14" s="4">
        <f t="shared" si="1"/>
        <v>28350</v>
      </c>
      <c r="I14" s="4">
        <f t="shared" si="2"/>
        <v>5103</v>
      </c>
      <c r="J14" s="4">
        <f t="shared" si="4"/>
        <v>2239.4</v>
      </c>
      <c r="K14" s="4">
        <f t="shared" si="3"/>
        <v>21007.599999999999</v>
      </c>
    </row>
    <row r="15" spans="1:11" ht="15" customHeight="1" x14ac:dyDescent="0.15">
      <c r="A15" s="2" t="s">
        <v>57</v>
      </c>
      <c r="B15" s="2" t="s">
        <v>30</v>
      </c>
      <c r="C15" s="5" t="s">
        <v>10</v>
      </c>
      <c r="D15" s="5" t="s">
        <v>15</v>
      </c>
      <c r="E15" s="4">
        <v>5000</v>
      </c>
      <c r="F15" s="4">
        <v>1800</v>
      </c>
      <c r="G15" s="4">
        <f t="shared" si="0"/>
        <v>6052</v>
      </c>
      <c r="H15" s="4">
        <f t="shared" si="1"/>
        <v>12852</v>
      </c>
      <c r="I15" s="4">
        <f t="shared" si="2"/>
        <v>2313.36</v>
      </c>
      <c r="J15" s="4">
        <f t="shared" si="4"/>
        <v>343.86399999999992</v>
      </c>
      <c r="K15" s="4">
        <f t="shared" si="3"/>
        <v>10194.776</v>
      </c>
    </row>
    <row r="16" spans="1:11" ht="15" customHeight="1" x14ac:dyDescent="0.15">
      <c r="A16" s="2" t="s">
        <v>49</v>
      </c>
      <c r="B16" s="2" t="s">
        <v>23</v>
      </c>
      <c r="C16" s="5" t="s">
        <v>12</v>
      </c>
      <c r="D16" s="5" t="s">
        <v>15</v>
      </c>
      <c r="E16" s="4">
        <v>5000</v>
      </c>
      <c r="F16" s="4">
        <v>2000</v>
      </c>
      <c r="G16" s="4">
        <f t="shared" si="0"/>
        <v>6230</v>
      </c>
      <c r="H16" s="4">
        <f t="shared" si="1"/>
        <v>13230</v>
      </c>
      <c r="I16" s="4">
        <f t="shared" si="2"/>
        <v>2381.4</v>
      </c>
      <c r="J16" s="4">
        <f t="shared" si="4"/>
        <v>374.86</v>
      </c>
      <c r="K16" s="4">
        <f t="shared" si="3"/>
        <v>10473.74</v>
      </c>
    </row>
    <row r="17" spans="1:11" ht="15" customHeight="1" x14ac:dyDescent="0.15">
      <c r="A17" s="2" t="s">
        <v>43</v>
      </c>
      <c r="B17" s="2" t="s">
        <v>7</v>
      </c>
      <c r="C17" s="5" t="s">
        <v>13</v>
      </c>
      <c r="D17" s="5" t="s">
        <v>33</v>
      </c>
      <c r="E17" s="4">
        <v>10500</v>
      </c>
      <c r="F17" s="4">
        <v>3000</v>
      </c>
      <c r="G17" s="4">
        <f t="shared" si="0"/>
        <v>12015</v>
      </c>
      <c r="H17" s="4">
        <f t="shared" si="1"/>
        <v>25515</v>
      </c>
      <c r="I17" s="4">
        <f t="shared" si="2"/>
        <v>4592.7</v>
      </c>
      <c r="J17" s="4">
        <f t="shared" si="4"/>
        <v>1774.46</v>
      </c>
      <c r="K17" s="4">
        <f t="shared" si="3"/>
        <v>19147.84</v>
      </c>
    </row>
    <row r="18" spans="1:11" ht="15" customHeight="1" x14ac:dyDescent="0.15">
      <c r="A18" s="2" t="s">
        <v>47</v>
      </c>
      <c r="B18" s="2" t="s">
        <v>21</v>
      </c>
      <c r="C18" s="5" t="s">
        <v>9</v>
      </c>
      <c r="D18" s="5" t="s">
        <v>15</v>
      </c>
      <c r="E18" s="4">
        <v>7500</v>
      </c>
      <c r="F18" s="4">
        <v>2000</v>
      </c>
      <c r="G18" s="4">
        <f t="shared" si="0"/>
        <v>8455</v>
      </c>
      <c r="H18" s="4">
        <f t="shared" si="1"/>
        <v>17955</v>
      </c>
      <c r="I18" s="4">
        <f t="shared" si="2"/>
        <v>3231.9</v>
      </c>
      <c r="J18" s="4">
        <f t="shared" si="4"/>
        <v>762.31000000000006</v>
      </c>
      <c r="K18" s="4">
        <f t="shared" si="3"/>
        <v>13960.79</v>
      </c>
    </row>
    <row r="19" spans="1:11" ht="15" customHeight="1" x14ac:dyDescent="0.15">
      <c r="A19" s="2" t="s">
        <v>45</v>
      </c>
      <c r="B19" s="2" t="s">
        <v>22</v>
      </c>
      <c r="C19" s="5" t="s">
        <v>9</v>
      </c>
      <c r="D19" s="5" t="s">
        <v>15</v>
      </c>
      <c r="E19" s="4">
        <v>9600</v>
      </c>
      <c r="F19" s="4">
        <v>3000</v>
      </c>
      <c r="G19" s="4">
        <f t="shared" si="0"/>
        <v>11214</v>
      </c>
      <c r="H19" s="4">
        <f t="shared" si="1"/>
        <v>23814</v>
      </c>
      <c r="I19" s="4">
        <f t="shared" si="2"/>
        <v>4286.5199999999995</v>
      </c>
      <c r="J19" s="4">
        <f t="shared" si="4"/>
        <v>1495.4960000000001</v>
      </c>
      <c r="K19" s="4">
        <f t="shared" si="3"/>
        <v>18031.984</v>
      </c>
    </row>
    <row r="20" spans="1:11" ht="15" customHeight="1" x14ac:dyDescent="0.15">
      <c r="A20" s="2" t="s">
        <v>50</v>
      </c>
      <c r="B20" s="2" t="s">
        <v>41</v>
      </c>
      <c r="C20" s="5" t="s">
        <v>42</v>
      </c>
      <c r="D20" s="5" t="s">
        <v>33</v>
      </c>
      <c r="E20" s="4">
        <v>13500</v>
      </c>
      <c r="F20" s="4">
        <v>4000</v>
      </c>
      <c r="G20" s="4">
        <f t="shared" si="0"/>
        <v>15575</v>
      </c>
      <c r="H20" s="4">
        <f t="shared" si="1"/>
        <v>33075</v>
      </c>
      <c r="I20" s="4">
        <f t="shared" si="2"/>
        <v>5953.5</v>
      </c>
      <c r="J20" s="4">
        <f t="shared" si="4"/>
        <v>3014.3</v>
      </c>
      <c r="K20" s="4">
        <f t="shared" si="3"/>
        <v>24107.200000000001</v>
      </c>
    </row>
    <row r="21" spans="1:11" ht="15" customHeight="1" x14ac:dyDescent="0.15">
      <c r="A21" s="2" t="s">
        <v>40</v>
      </c>
      <c r="B21" s="2" t="s">
        <v>35</v>
      </c>
      <c r="C21" s="2" t="s">
        <v>34</v>
      </c>
      <c r="D21" s="2" t="s">
        <v>37</v>
      </c>
      <c r="E21" s="4">
        <v>7200</v>
      </c>
      <c r="F21" s="4">
        <v>1800</v>
      </c>
      <c r="G21" s="4">
        <f t="shared" si="0"/>
        <v>8010</v>
      </c>
      <c r="H21" s="4">
        <f t="shared" si="1"/>
        <v>17010</v>
      </c>
      <c r="I21" s="4">
        <f t="shared" si="2"/>
        <v>3061.7999999999997</v>
      </c>
      <c r="J21" s="4">
        <f t="shared" si="4"/>
        <v>684.82000000000016</v>
      </c>
      <c r="K21" s="4">
        <f t="shared" si="3"/>
        <v>13263.380000000001</v>
      </c>
    </row>
    <row r="22" spans="1:11" ht="15" customHeight="1" x14ac:dyDescent="0.15">
      <c r="A22" s="2" t="s">
        <v>58</v>
      </c>
      <c r="B22" s="2" t="s">
        <v>29</v>
      </c>
      <c r="C22" s="5" t="s">
        <v>12</v>
      </c>
      <c r="D22" s="5" t="s">
        <v>15</v>
      </c>
      <c r="E22" s="4">
        <v>5500</v>
      </c>
      <c r="F22" s="4">
        <v>1800</v>
      </c>
      <c r="G22" s="4">
        <f t="shared" si="0"/>
        <v>6497</v>
      </c>
      <c r="H22" s="4">
        <f t="shared" si="1"/>
        <v>13797</v>
      </c>
      <c r="I22" s="4">
        <f t="shared" si="2"/>
        <v>2483.46</v>
      </c>
      <c r="J22" s="4">
        <f t="shared" si="4"/>
        <v>421.35400000000016</v>
      </c>
      <c r="K22" s="4">
        <f t="shared" si="3"/>
        <v>10892.186000000002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4月</vt:lpstr>
      <vt:lpstr>5月</vt:lpstr>
      <vt:lpstr>6月</vt:lpstr>
      <vt:lpstr>'4月'!Criteria</vt:lpstr>
      <vt:lpstr>经理实发</vt:lpstr>
      <vt:lpstr>'4月'!提取</vt:lpstr>
    </vt:vector>
  </TitlesOfParts>
  <Company>MC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lenovo</cp:lastModifiedBy>
  <cp:lastPrinted>2012-04-14T04:50:26Z</cp:lastPrinted>
  <dcterms:created xsi:type="dcterms:W3CDTF">2010-04-01T04:31:58Z</dcterms:created>
  <dcterms:modified xsi:type="dcterms:W3CDTF">2023-12-06T01:39:36Z</dcterms:modified>
</cp:coreProperties>
</file>