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4" sheetId="1" r:id="rId4"/>
    <sheet name="B7" sheetId="2" r:id="rId5"/>
    <sheet name="B9" sheetId="3" r:id="rId6"/>
    <sheet name="B10" sheetId="4" r:id="rId7"/>
    <sheet name="I2" sheetId="5" r:id="rId8"/>
  </sheets>
</workbook>
</file>

<file path=xl/comments1.xml><?xml version="1.0" encoding="utf-8"?>
<comments xmlns="http://schemas.openxmlformats.org/spreadsheetml/2006/main">
  <authors>
    <author>Larry Walther</author>
  </authors>
  <commentList>
    <comment ref="D1" authorId="0">
      <text>
        <r>
          <rPr>
            <sz val="11"/>
            <color indexed="8"/>
            <rFont val="Helvetica"/>
          </rPr>
          <t>Larry Walther:
B-08.04</t>
        </r>
      </text>
    </comment>
  </commentList>
</comments>
</file>

<file path=xl/comments2.xml><?xml version="1.0" encoding="utf-8"?>
<comments xmlns="http://schemas.openxmlformats.org/spreadsheetml/2006/main">
  <authors>
    <author>Larry Walther</author>
  </authors>
  <commentList>
    <comment ref="A1" authorId="0">
      <text>
        <r>
          <rPr>
            <sz val="11"/>
            <color indexed="8"/>
            <rFont val="Helvetica"/>
          </rPr>
          <t xml:space="preserve">Larry Walther:
B-08.07
</t>
        </r>
      </text>
    </comment>
  </commentList>
</comments>
</file>

<file path=xl/comments3.xml><?xml version="1.0" encoding="utf-8"?>
<comments xmlns="http://schemas.openxmlformats.org/spreadsheetml/2006/main">
  <authors>
    <author>Larry Walther</author>
  </authors>
  <commentList>
    <comment ref="E1" authorId="0">
      <text>
        <r>
          <rPr>
            <sz val="11"/>
            <color indexed="8"/>
            <rFont val="Helvetica"/>
          </rPr>
          <t>Larry Walther:
B-08.09</t>
        </r>
      </text>
    </comment>
  </commentList>
</comments>
</file>

<file path=xl/comments4.xml><?xml version="1.0" encoding="utf-8"?>
<comments xmlns="http://schemas.openxmlformats.org/spreadsheetml/2006/main">
  <authors>
    <author>Larry Walther</author>
  </authors>
  <commentList>
    <comment ref="F1" authorId="0">
      <text>
        <r>
          <rPr>
            <sz val="11"/>
            <color indexed="8"/>
            <rFont val="Helvetica"/>
          </rPr>
          <t>Larry Walther:
B-08.10</t>
        </r>
      </text>
    </comment>
  </commentList>
</comments>
</file>

<file path=xl/comments5.xml><?xml version="1.0" encoding="utf-8"?>
<comments xmlns="http://schemas.openxmlformats.org/spreadsheetml/2006/main">
  <authors>
    <author>Larry Walther</author>
  </authors>
  <commentList>
    <comment ref="D1" authorId="0">
      <text>
        <r>
          <rPr>
            <sz val="11"/>
            <color indexed="8"/>
            <rFont val="Helvetica"/>
          </rPr>
          <t>Larry Walther:
I-08.02</t>
        </r>
      </text>
    </comment>
  </commentList>
</comments>
</file>

<file path=xl/sharedStrings.xml><?xml version="1.0" encoding="utf-8"?>
<sst xmlns="http://schemas.openxmlformats.org/spreadsheetml/2006/main" uniqueCount="68">
  <si>
    <t>(a)</t>
  </si>
  <si>
    <t>FIFO</t>
  </si>
  <si>
    <t xml:space="preserve">Beginning inventory  </t>
  </si>
  <si>
    <t xml:space="preserve">Plus:  Purchases </t>
  </si>
  <si>
    <t>Cost of goods available for sale</t>
  </si>
  <si>
    <t xml:space="preserve">Less:  Ending inventory </t>
  </si>
  <si>
    <t xml:space="preserve">Cost of goods sold </t>
  </si>
  <si>
    <t xml:space="preserve">Sales  </t>
  </si>
  <si>
    <t>Cost of goods sold</t>
  </si>
  <si>
    <t>Gross profit</t>
  </si>
  <si>
    <t>(b)</t>
  </si>
  <si>
    <t>LIFO</t>
  </si>
  <si>
    <t xml:space="preserve">Plus:  Purchases  </t>
  </si>
  <si>
    <t>(c)</t>
  </si>
  <si>
    <t>Weighted-average</t>
  </si>
  <si>
    <t xml:space="preserve">Less:  Ending inventory  </t>
  </si>
  <si>
    <t>UNITS SOLD</t>
  </si>
  <si>
    <t>Infiniti</t>
  </si>
  <si>
    <t>December</t>
  </si>
  <si>
    <t>Bentley</t>
  </si>
  <si>
    <t>Beginning Inventory</t>
  </si>
  <si>
    <t>Cadillac</t>
  </si>
  <si>
    <t>January</t>
  </si>
  <si>
    <t>Land Rover</t>
  </si>
  <si>
    <t>June</t>
  </si>
  <si>
    <t>Porsche</t>
  </si>
  <si>
    <t>September</t>
  </si>
  <si>
    <t>Mercedes</t>
  </si>
  <si>
    <t>November</t>
  </si>
  <si>
    <t>Subtotal</t>
  </si>
  <si>
    <t>UNITS IN ENDING INVENTORY</t>
  </si>
  <si>
    <t>BMW</t>
  </si>
  <si>
    <t>Rolls Royce</t>
  </si>
  <si>
    <t>Lexus</t>
  </si>
  <si>
    <t>March</t>
  </si>
  <si>
    <t>Jaguar</t>
  </si>
  <si>
    <t>July</t>
  </si>
  <si>
    <t>Sales</t>
  </si>
  <si>
    <t>Cost of Goods Sold</t>
  </si>
  <si>
    <t>Sales*</t>
  </si>
  <si>
    <t xml:space="preserve">*  Sales = $48,000/.06 =  </t>
  </si>
  <si>
    <t xml:space="preserve">Beginning inventory </t>
  </si>
  <si>
    <t>Plus:  Purchases</t>
  </si>
  <si>
    <t>Less:  Ending inventory before theft</t>
  </si>
  <si>
    <t>The cost to retail percentage is 60%.</t>
  </si>
  <si>
    <t>The following analysis shows that sales of $361,333 were matched with cost of sales of $216,800.  This results in gross profit of $144,533.</t>
  </si>
  <si>
    <t>At Cost
(__% of retail)</t>
  </si>
  <si>
    <t>At Retail</t>
  </si>
  <si>
    <t>Purchases*</t>
  </si>
  <si>
    <t>Goods available for sale</t>
  </si>
  <si>
    <t>Ending inventory**</t>
  </si>
  <si>
    <t xml:space="preserve">*   </t>
  </si>
  <si>
    <t xml:space="preserve">Purchases at retail =  </t>
  </si>
  <si>
    <t xml:space="preserve">**  </t>
  </si>
  <si>
    <t xml:space="preserve">Ending inventory at cost =  </t>
  </si>
  <si>
    <t>Purchases</t>
  </si>
  <si>
    <t>50 units @ $15,000 each</t>
  </si>
  <si>
    <t>70 units @ $16,000 each</t>
  </si>
  <si>
    <t>30 units @ $16,500 each</t>
  </si>
  <si>
    <t>90 units @ $17,000 each</t>
  </si>
  <si>
    <t>25 units @ $17,200 each</t>
  </si>
  <si>
    <t>Beginning inventory</t>
  </si>
  <si>
    <t>Less:  Ending inventory</t>
  </si>
  <si>
    <t>(d)</t>
  </si>
  <si>
    <t>The highest gross profit is produced under FIFO.</t>
  </si>
  <si>
    <t>The most current cost in inventory is reported under LIFO.</t>
  </si>
  <si>
    <t>The most current cost on the income statement is reported under FIFO.</t>
  </si>
  <si>
    <t>The lowest profit and tax obligation is produced under LIFO.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</si>
</sst>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&quot; &quot;&quot;$&quot;* #,##0&quot; &quot;;&quot; &quot;&quot;$&quot;* (#,##0);&quot; &quot;&quot;$&quot;* &quot;- &quot;"/>
    <numFmt numFmtId="60" formatCode="&quot; &quot;* #,##0&quot; &quot;;&quot; &quot;* (#,##0);&quot; &quot;* &quot;- &quot;"/>
    <numFmt numFmtId="61" formatCode="&quot;$&quot;0.00"/>
  </numFmts>
  <fonts count="13">
    <font>
      <sz val="12"/>
      <color indexed="8"/>
      <name val="Verdana"/>
    </font>
    <font>
      <b val="1"/>
      <sz val="12"/>
      <color indexed="8"/>
      <name val="Arial"/>
    </font>
    <font>
      <b val="1"/>
      <sz val="20"/>
      <color indexed="8"/>
      <name val="Arial"/>
    </font>
    <font>
      <sz val="10"/>
      <color indexed="8"/>
      <name val="Arial"/>
    </font>
    <font>
      <sz val="13"/>
      <color indexed="8"/>
      <name val="Arial"/>
    </font>
    <font>
      <sz val="12"/>
      <color indexed="9"/>
      <name val="Arial"/>
    </font>
    <font>
      <sz val="11"/>
      <color indexed="8"/>
      <name val="Helvetica"/>
    </font>
    <font>
      <u val="single"/>
      <sz val="12"/>
      <color indexed="9"/>
      <name val="Arial"/>
    </font>
    <font>
      <u val="double"/>
      <sz val="12"/>
      <color indexed="9"/>
      <name val="Arial"/>
    </font>
    <font>
      <sz val="10"/>
      <color indexed="9"/>
      <name val="Arial"/>
    </font>
    <font>
      <sz val="10"/>
      <color indexed="8"/>
      <name val="Helvetica"/>
    </font>
    <font>
      <sz val="12"/>
      <color indexed="8"/>
      <name val="Helvetica"/>
    </font>
    <font>
      <sz val="12"/>
      <color indexed="8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0">
    <xf numFmtId="0" fontId="0" applyNumberFormat="0" applyFont="1" applyFill="0" applyBorder="0" applyAlignment="1" applyProtection="0">
      <alignment vertical="top" wrapText="1"/>
    </xf>
    <xf numFmtId="0" fontId="3" applyNumberFormat="1" applyFont="1" applyFill="0" applyBorder="0" applyAlignment="1" applyProtection="0">
      <alignment vertical="bottom"/>
    </xf>
    <xf numFmtId="0" fontId="5" borderId="1" applyNumberFormat="1" applyFont="1" applyFill="0" applyBorder="1" applyAlignment="1" applyProtection="0">
      <alignment vertical="top" wrapText="1"/>
    </xf>
    <xf numFmtId="0" fontId="5" borderId="2" applyNumberFormat="1" applyFont="1" applyFill="0" applyBorder="1" applyAlignment="1" applyProtection="0">
      <alignment vertical="top"/>
    </xf>
    <xf numFmtId="1" fontId="5" borderId="2" applyNumberFormat="1" applyFont="1" applyFill="0" applyBorder="1" applyAlignment="1" applyProtection="0">
      <alignment vertical="top"/>
    </xf>
    <xf numFmtId="0" fontId="3" borderId="3" applyNumberFormat="0" applyFont="1" applyFill="0" applyBorder="1" applyAlignment="1" applyProtection="0">
      <alignment vertical="bottom"/>
    </xf>
    <xf numFmtId="0" fontId="3" borderId="4" applyNumberFormat="0" applyFont="1" applyFill="0" applyBorder="1" applyAlignment="1" applyProtection="0">
      <alignment vertical="bottom"/>
    </xf>
    <xf numFmtId="0" fontId="3" borderId="5" applyNumberFormat="0" applyFont="1" applyFill="0" applyBorder="1" applyAlignment="1" applyProtection="0">
      <alignment vertical="bottom"/>
    </xf>
    <xf numFmtId="0" fontId="3" borderId="6" applyNumberFormat="0" applyFont="1" applyFill="0" applyBorder="1" applyAlignment="1" applyProtection="0">
      <alignment vertical="bottom"/>
    </xf>
    <xf numFmtId="0" fontId="5" borderId="5" applyNumberFormat="1" applyFont="1" applyFill="0" applyBorder="1" applyAlignment="1" applyProtection="0">
      <alignment vertical="center"/>
    </xf>
    <xf numFmtId="59" fontId="5" borderId="5" applyNumberFormat="1" applyFont="1" applyFill="0" applyBorder="1" applyAlignment="1" applyProtection="0">
      <alignment horizontal="left" vertical="center"/>
    </xf>
    <xf numFmtId="60" fontId="7" borderId="5" applyNumberFormat="1" applyFont="1" applyFill="0" applyBorder="1" applyAlignment="1" applyProtection="0">
      <alignment horizontal="left" vertical="center"/>
    </xf>
    <xf numFmtId="59" fontId="8" borderId="5" applyNumberFormat="1" applyFont="1" applyFill="0" applyBorder="1" applyAlignment="1" applyProtection="0">
      <alignment horizontal="left" vertical="center"/>
    </xf>
    <xf numFmtId="1" fontId="5" borderId="4" applyNumberFormat="1" applyFont="1" applyFill="0" applyBorder="1" applyAlignment="1" applyProtection="0">
      <alignment horizontal="right" vertical="center"/>
    </xf>
    <xf numFmtId="1" fontId="9" borderId="5" applyNumberFormat="1" applyFont="1" applyFill="0" applyBorder="1" applyAlignment="1" applyProtection="0">
      <alignment vertical="center"/>
    </xf>
    <xf numFmtId="60" fontId="7" borderId="5" applyNumberFormat="1" applyFont="1" applyFill="0" applyBorder="1" applyAlignment="1" applyProtection="0">
      <alignment vertical="center"/>
    </xf>
    <xf numFmtId="59" fontId="8" borderId="5" applyNumberFormat="1" applyFont="1" applyFill="0" applyBorder="1" applyAlignment="1" applyProtection="0">
      <alignment vertical="center"/>
    </xf>
    <xf numFmtId="1" fontId="5" borderId="5" applyNumberFormat="1" applyFont="1" applyFill="0" applyBorder="1" applyAlignment="1" applyProtection="0">
      <alignment vertical="center"/>
    </xf>
    <xf numFmtId="0" fontId="5" borderId="4" applyNumberFormat="1" applyFont="1" applyFill="0" applyBorder="1" applyAlignment="1" applyProtection="0">
      <alignment vertical="top" wrapText="1"/>
    </xf>
    <xf numFmtId="0" fontId="5" borderId="5" applyNumberFormat="1" applyFont="1" applyFill="0" applyBorder="1" applyAlignment="1" applyProtection="0">
      <alignment vertical="top"/>
    </xf>
    <xf numFmtId="1" fontId="5" borderId="5" applyNumberFormat="1" applyFont="1" applyFill="0" applyBorder="1" applyAlignment="1" applyProtection="0">
      <alignment vertical="top"/>
    </xf>
    <xf numFmtId="59" fontId="5" borderId="5" applyNumberFormat="1" applyFont="1" applyFill="0" applyBorder="1" applyAlignment="1" applyProtection="0">
      <alignment vertical="center"/>
    </xf>
    <xf numFmtId="0" fontId="3" borderId="7" applyNumberFormat="0" applyFont="1" applyFill="0" applyBorder="1" applyAlignment="1" applyProtection="0">
      <alignment vertical="bottom"/>
    </xf>
    <xf numFmtId="1" fontId="5" borderId="8" applyNumberFormat="1" applyFont="1" applyFill="0" applyBorder="1" applyAlignment="1" applyProtection="0">
      <alignment vertical="center"/>
    </xf>
    <xf numFmtId="59" fontId="8" borderId="8" applyNumberFormat="1" applyFont="1" applyFill="0" applyBorder="1" applyAlignment="1" applyProtection="0">
      <alignment vertical="center"/>
    </xf>
    <xf numFmtId="0" fontId="3" borderId="8" applyNumberFormat="0" applyFont="1" applyFill="0" applyBorder="1" applyAlignment="1" applyProtection="0">
      <alignment vertical="bottom"/>
    </xf>
    <xf numFmtId="0" fontId="3" borderId="9" applyNumberFormat="0" applyFont="1" applyFill="0" applyBorder="1" applyAlignment="1" applyProtection="0">
      <alignment vertical="bottom"/>
    </xf>
    <xf numFmtId="0" fontId="3" applyNumberFormat="1" applyFont="1" applyFill="0" applyBorder="0" applyAlignment="1" applyProtection="0">
      <alignment vertical="bottom"/>
    </xf>
    <xf numFmtId="0" fontId="5" borderId="10" applyNumberFormat="1" applyFont="1" applyFill="0" applyBorder="1" applyAlignment="1" applyProtection="0">
      <alignment horizontal="left" vertical="center"/>
    </xf>
    <xf numFmtId="1" fontId="5" borderId="10" applyNumberFormat="1" applyFont="1" applyFill="0" applyBorder="1" applyAlignment="1" applyProtection="0">
      <alignment horizontal="left" vertical="center"/>
    </xf>
    <xf numFmtId="0" fontId="3" borderId="10" applyNumberFormat="0" applyFont="1" applyFill="0" applyBorder="1" applyAlignment="1" applyProtection="0">
      <alignment vertical="bottom"/>
    </xf>
    <xf numFmtId="0" fontId="5" borderId="10" applyNumberFormat="1" applyFont="1" applyFill="0" applyBorder="1" applyAlignment="1" applyProtection="0">
      <alignment vertical="center"/>
    </xf>
    <xf numFmtId="59" fontId="5" borderId="10" applyNumberFormat="1" applyFont="1" applyFill="0" applyBorder="1" applyAlignment="1" applyProtection="0">
      <alignment horizontal="left" vertical="center" wrapText="1"/>
    </xf>
    <xf numFmtId="1" fontId="5" borderId="10" applyNumberFormat="1" applyFont="1" applyFill="0" applyBorder="1" applyAlignment="1" applyProtection="0">
      <alignment vertical="center"/>
    </xf>
    <xf numFmtId="60" fontId="5" borderId="10" applyNumberFormat="1" applyFont="1" applyFill="0" applyBorder="1" applyAlignment="1" applyProtection="0">
      <alignment horizontal="left" vertical="center" wrapText="1"/>
    </xf>
    <xf numFmtId="60" fontId="7" borderId="10" applyNumberFormat="1" applyFont="1" applyFill="0" applyBorder="1" applyAlignment="1" applyProtection="0">
      <alignment horizontal="left" vertical="center" wrapText="1"/>
    </xf>
    <xf numFmtId="59" fontId="8" borderId="10" applyNumberFormat="1" applyFont="1" applyFill="0" applyBorder="1" applyAlignment="1" applyProtection="0">
      <alignment horizontal="left" vertical="center" wrapText="1"/>
    </xf>
    <xf numFmtId="60" fontId="5" borderId="10" applyNumberFormat="1" applyFont="1" applyFill="0" applyBorder="1" applyAlignment="1" applyProtection="0">
      <alignment vertical="center" wrapText="1"/>
    </xf>
    <xf numFmtId="0" fontId="5" borderId="10" applyNumberFormat="0" applyFont="1" applyFill="0" applyBorder="1" applyAlignment="1" applyProtection="0">
      <alignment vertical="center"/>
    </xf>
    <xf numFmtId="1" fontId="3" borderId="10" applyNumberFormat="1" applyFont="1" applyFill="0" applyBorder="1" applyAlignment="1" applyProtection="0">
      <alignment horizontal="right" vertical="bottom"/>
    </xf>
    <xf numFmtId="0" fontId="5" borderId="10" applyNumberFormat="1" applyFont="1" applyFill="0" applyBorder="1" applyAlignment="1" applyProtection="0">
      <alignment vertical="bottom"/>
    </xf>
    <xf numFmtId="0" fontId="10" applyNumberFormat="1" applyFont="1" applyFill="0" applyBorder="0" applyAlignment="1" applyProtection="0">
      <alignment vertical="top" wrapText="1"/>
    </xf>
    <xf numFmtId="0" fontId="10" borderId="11" applyNumberFormat="1" applyFont="1" applyFill="0" applyBorder="1" applyAlignment="1" applyProtection="0">
      <alignment vertical="top" wrapText="1"/>
    </xf>
    <xf numFmtId="60" fontId="10" borderId="11" applyNumberFormat="1" applyFont="1" applyFill="0" applyBorder="1" applyAlignment="1" applyProtection="0">
      <alignment vertical="top" wrapText="1"/>
    </xf>
    <xf numFmtId="9" fontId="10" borderId="11" applyNumberFormat="1" applyFont="1" applyFill="0" applyBorder="1" applyAlignment="1" applyProtection="0">
      <alignment vertical="top" wrapText="1"/>
    </xf>
    <xf numFmtId="59" fontId="10" borderId="11" applyNumberFormat="1" applyFont="1" applyFill="0" applyBorder="1" applyAlignment="1" applyProtection="0">
      <alignment vertical="top" wrapText="1"/>
    </xf>
    <xf numFmtId="1" fontId="10" borderId="11" applyNumberFormat="1" applyFont="1" applyFill="0" applyBorder="1" applyAlignment="1" applyProtection="0">
      <alignment vertical="top" wrapText="1"/>
    </xf>
    <xf numFmtId="61" fontId="10" borderId="11" applyNumberFormat="1" applyFont="1" applyFill="0" applyBorder="1" applyAlignment="1" applyProtection="0">
      <alignment vertical="top" wrapText="1"/>
    </xf>
    <xf numFmtId="0" fontId="10" borderId="11" applyNumberFormat="0" applyFont="1" applyFill="0" applyBorder="1" applyAlignment="1" applyProtection="0">
      <alignment vertical="top" wrapText="1"/>
    </xf>
    <xf numFmtId="0" fontId="3" applyNumberFormat="1" applyFont="1" applyFill="0" applyBorder="0" applyAlignment="1" applyProtection="0">
      <alignment vertical="bottom"/>
    </xf>
    <xf numFmtId="0" fontId="5" borderId="1" applyNumberFormat="1" applyFont="1" applyFill="0" applyBorder="1" applyAlignment="1" applyProtection="0">
      <alignment vertical="top"/>
    </xf>
    <xf numFmtId="0" fontId="3" borderId="2" applyNumberFormat="0" applyFont="1" applyFill="0" applyBorder="1" applyAlignment="1" applyProtection="0">
      <alignment vertical="bottom"/>
    </xf>
    <xf numFmtId="1" fontId="5" borderId="3" applyNumberFormat="1" applyFont="1" applyFill="0" applyBorder="1" applyAlignment="1" applyProtection="0">
      <alignment vertical="top"/>
    </xf>
    <xf numFmtId="0" fontId="5" borderId="4" applyNumberFormat="1" applyFont="1" applyFill="0" applyBorder="1" applyAlignment="1" applyProtection="0">
      <alignment horizontal="left" vertical="top" wrapText="1"/>
    </xf>
    <xf numFmtId="1" fontId="5" borderId="5" applyNumberFormat="1" applyFont="1" applyFill="0" applyBorder="1" applyAlignment="1" applyProtection="0">
      <alignment horizontal="left" vertical="top" wrapText="1"/>
    </xf>
    <xf numFmtId="1" fontId="5" borderId="6" applyNumberFormat="1" applyFont="1" applyFill="0" applyBorder="1" applyAlignment="1" applyProtection="0">
      <alignment horizontal="left" vertical="top" wrapText="1"/>
    </xf>
    <xf numFmtId="1" fontId="5" borderId="4" applyNumberFormat="1" applyFont="1" applyFill="0" applyBorder="1" applyAlignment="1" applyProtection="0">
      <alignment vertical="center"/>
    </xf>
    <xf numFmtId="0" fontId="5" borderId="12" applyNumberFormat="1" applyFont="1" applyFill="0" applyBorder="1" applyAlignment="1" applyProtection="0">
      <alignment horizontal="center" vertical="center" wrapText="1"/>
    </xf>
    <xf numFmtId="9" fontId="5" borderId="5" applyNumberFormat="1" applyFont="1" applyFill="0" applyBorder="1" applyAlignment="1" applyProtection="0">
      <alignment vertical="center"/>
    </xf>
    <xf numFmtId="1" fontId="5" borderId="6" applyNumberFormat="1" applyFont="1" applyFill="0" applyBorder="1" applyAlignment="1" applyProtection="0">
      <alignment horizontal="left" vertical="center" wrapText="1"/>
    </xf>
    <xf numFmtId="0" fontId="5" borderId="4" applyNumberFormat="1" applyFont="1" applyFill="0" applyBorder="1" applyAlignment="1" applyProtection="0">
      <alignment vertical="center"/>
    </xf>
    <xf numFmtId="59" fontId="5" borderId="13" applyNumberFormat="1" applyFont="1" applyFill="0" applyBorder="1" applyAlignment="1" applyProtection="0">
      <alignment vertical="center"/>
    </xf>
    <xf numFmtId="60" fontId="5" borderId="5" applyNumberFormat="1" applyFont="1" applyFill="0" applyBorder="1" applyAlignment="1" applyProtection="0">
      <alignment vertical="center"/>
    </xf>
    <xf numFmtId="60" fontId="8" borderId="5" applyNumberFormat="1" applyFont="1" applyFill="0" applyBorder="1" applyAlignment="1" applyProtection="0">
      <alignment vertical="center"/>
    </xf>
    <xf numFmtId="60" fontId="3" borderId="5" applyNumberFormat="1" applyFont="1" applyFill="0" applyBorder="1" applyAlignment="1" applyProtection="0">
      <alignment vertical="bottom"/>
    </xf>
    <xf numFmtId="0" fontId="5" borderId="7" applyNumberFormat="1" applyFont="1" applyFill="0" applyBorder="1" applyAlignment="1" applyProtection="0">
      <alignment vertical="center"/>
    </xf>
    <xf numFmtId="0" fontId="5" borderId="8" applyNumberFormat="1" applyFont="1" applyFill="0" applyBorder="1" applyAlignment="1" applyProtection="0">
      <alignment vertical="center"/>
    </xf>
    <xf numFmtId="59" fontId="3" borderId="8" applyNumberFormat="1" applyFont="1" applyFill="0" applyBorder="1" applyAlignment="1" applyProtection="0">
      <alignment vertical="bottom"/>
    </xf>
    <xf numFmtId="0" fontId="3" applyNumberFormat="1" applyFont="1" applyFill="0" applyBorder="0" applyAlignment="1" applyProtection="0">
      <alignment vertical="bottom"/>
    </xf>
    <xf numFmtId="1" fontId="5" borderId="4" applyNumberFormat="1" applyFont="1" applyFill="0" applyBorder="1" applyAlignment="1" applyProtection="0">
      <alignment vertical="top" wrapText="1"/>
    </xf>
    <xf numFmtId="0" fontId="5" borderId="5" applyNumberFormat="1" applyFont="1" applyFill="0" applyBorder="1" applyAlignment="1" applyProtection="0">
      <alignment horizontal="center" vertical="top"/>
    </xf>
    <xf numFmtId="1" fontId="5" borderId="4" applyNumberFormat="1" applyFont="1" applyFill="0" applyBorder="1" applyAlignment="1" applyProtection="0">
      <alignment vertical="top"/>
    </xf>
    <xf numFmtId="0" fontId="5" borderId="5" applyNumberFormat="1" applyFont="1" applyFill="0" applyBorder="1" applyAlignment="1" applyProtection="0">
      <alignment horizontal="center" vertical="bottom" wrapText="1"/>
    </xf>
    <xf numFmtId="59" fontId="5" borderId="5" applyNumberFormat="1" applyFont="1" applyFill="0" applyBorder="1" applyAlignment="1" applyProtection="0">
      <alignment vertical="top"/>
    </xf>
    <xf numFmtId="60" fontId="5" borderId="5" applyNumberFormat="1" applyFont="1" applyFill="0" applyBorder="1" applyAlignment="1" applyProtection="0">
      <alignment vertical="top"/>
    </xf>
    <xf numFmtId="60" fontId="7" borderId="5" applyNumberFormat="1" applyFont="1" applyFill="0" applyBorder="1" applyAlignment="1" applyProtection="0">
      <alignment vertical="top"/>
    </xf>
    <xf numFmtId="1" fontId="5" borderId="5" applyNumberFormat="1" applyFont="1" applyFill="0" applyBorder="1" applyAlignment="1" applyProtection="0">
      <alignment horizontal="center" vertical="bottom" wrapText="1"/>
    </xf>
    <xf numFmtId="59" fontId="8" borderId="5" applyNumberFormat="1" applyFont="1" applyFill="0" applyBorder="1" applyAlignment="1" applyProtection="0">
      <alignment vertical="top"/>
    </xf>
    <xf numFmtId="1" fontId="12" borderId="5" applyNumberFormat="1" applyFont="1" applyFill="0" applyBorder="1" applyAlignment="1" applyProtection="0">
      <alignment horizontal="center" vertical="bottom" wrapText="1"/>
    </xf>
    <xf numFmtId="59" fontId="3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00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0</xdr:col>
      <xdr:colOff>1270</xdr:colOff>
      <xdr:row>0</xdr:row>
      <xdr:rowOff>1270</xdr:rowOff>
    </xdr:to>
    <xdr:pic>
      <xdr:nvPicPr>
        <xdr:cNvPr id="2" name="image1.png"/>
        <xdr:cNvPicPr/>
      </xdr:nvPicPr>
      <xdr:blipFill>
        <a:blip r:embed="rId1">
          <a:extLst/>
        </a:blip>
        <a:stretch>
          <a:fillRect/>
        </a:stretch>
      </xdr:blipFill>
      <xdr:spPr>
        <a:xfrm>
          <a:off x="0" y="0"/>
          <a:ext cx="1271" cy="127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0</xdr:col>
      <xdr:colOff>1270</xdr:colOff>
      <xdr:row>0</xdr:row>
      <xdr:rowOff>1270</xdr:rowOff>
    </xdr:to>
    <xdr:pic>
      <xdr:nvPicPr>
        <xdr:cNvPr id="5" name="image1.png"/>
        <xdr:cNvPicPr/>
      </xdr:nvPicPr>
      <xdr:blipFill>
        <a:blip r:embed="rId1">
          <a:extLst/>
        </a:blip>
        <a:stretch>
          <a:fillRect/>
        </a:stretch>
      </xdr:blipFill>
      <xdr:spPr>
        <a:xfrm>
          <a:off x="0" y="0"/>
          <a:ext cx="1271" cy="127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0</xdr:col>
      <xdr:colOff>1270</xdr:colOff>
      <xdr:row>0</xdr:row>
      <xdr:rowOff>1270</xdr:rowOff>
    </xdr:to>
    <xdr:pic>
      <xdr:nvPicPr>
        <xdr:cNvPr id="8" name="image1.png"/>
        <xdr:cNvPicPr/>
      </xdr:nvPicPr>
      <xdr:blipFill>
        <a:blip r:embed="rId1">
          <a:extLst/>
        </a:blip>
        <a:stretch>
          <a:fillRect/>
        </a:stretch>
      </xdr:blipFill>
      <xdr:spPr>
        <a:xfrm>
          <a:off x="0" y="0"/>
          <a:ext cx="1271" cy="127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4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0</xdr:col>
      <xdr:colOff>1270</xdr:colOff>
      <xdr:row>0</xdr:row>
      <xdr:rowOff>1270</xdr:rowOff>
    </xdr:to>
    <xdr:pic>
      <xdr:nvPicPr>
        <xdr:cNvPr id="11" name="image1.png"/>
        <xdr:cNvPicPr/>
      </xdr:nvPicPr>
      <xdr:blipFill>
        <a:blip r:embed="rId1">
          <a:extLst/>
        </a:blip>
        <a:stretch>
          <a:fillRect/>
        </a:stretch>
      </xdr:blipFill>
      <xdr:spPr>
        <a:xfrm>
          <a:off x="0" y="0"/>
          <a:ext cx="1271" cy="127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5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0</xdr:col>
      <xdr:colOff>1270</xdr:colOff>
      <xdr:row>0</xdr:row>
      <xdr:rowOff>1270</xdr:rowOff>
    </xdr:to>
    <xdr:pic>
      <xdr:nvPicPr>
        <xdr:cNvPr id="14" name="image1.png"/>
        <xdr:cNvPicPr/>
      </xdr:nvPicPr>
      <xdr:blipFill>
        <a:blip r:embed="rId1">
          <a:extLst/>
        </a:blip>
        <a:stretch>
          <a:fillRect/>
        </a:stretch>
      </xdr:blipFill>
      <xdr:spPr>
        <a:xfrm>
          <a:off x="0" y="0"/>
          <a:ext cx="1271" cy="127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vmlDrawing" Target="../drawings/vmlDrawing5.vml"/><Relationship Id="rId3" Type="http://schemas.openxmlformats.org/officeDocument/2006/relationships/comments" Target="../comments5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6"/>
  <sheetViews>
    <sheetView workbookViewId="0" showGridLines="0" defaultGridColor="1"/>
  </sheetViews>
  <sheetFormatPr defaultColWidth="6.625" defaultRowHeight="12.75" customHeight="1" outlineLevelRow="0" outlineLevelCol="0"/>
  <cols>
    <col min="1" max="1" width="3.625" style="1" customWidth="1"/>
    <col min="2" max="2" width="49" style="1" customWidth="1"/>
    <col min="3" max="3" width="10.875" style="1" customWidth="1"/>
    <col min="4" max="4" width="3" style="1" customWidth="1"/>
    <col min="5" max="5" width="1" style="1" customWidth="1"/>
    <col min="6" max="256" width="6.625" style="1" customWidth="1"/>
  </cols>
  <sheetData>
    <row r="1" ht="16.5" customHeight="1">
      <c r="A1" t="s" s="2">
        <v>0</v>
      </c>
      <c r="B1" t="s" s="3">
        <v>1</v>
      </c>
      <c r="C1" s="4"/>
      <c r="D1" s="4"/>
      <c r="E1" s="5"/>
    </row>
    <row r="2" ht="8" customHeight="1">
      <c r="A2" s="6"/>
      <c r="B2" s="7"/>
      <c r="C2" s="7"/>
      <c r="D2" s="7"/>
      <c r="E2" s="8"/>
    </row>
    <row r="3" ht="16.5" customHeight="1">
      <c r="A3" s="6"/>
      <c r="B3" t="s" s="9">
        <v>2</v>
      </c>
      <c r="C3" s="10">
        <v>5600</v>
      </c>
      <c r="D3" s="7"/>
      <c r="E3" s="8"/>
    </row>
    <row r="4" ht="16.5" customHeight="1">
      <c r="A4" s="6"/>
      <c r="B4" t="s" s="9">
        <v>3</v>
      </c>
      <c r="C4" s="11">
        <v>24300</v>
      </c>
      <c r="D4" s="7"/>
      <c r="E4" s="8"/>
    </row>
    <row r="5" ht="16.5" customHeight="1">
      <c r="A5" s="6"/>
      <c r="B5" t="s" s="9">
        <v>4</v>
      </c>
      <c r="C5" s="10">
        <v>29900</v>
      </c>
      <c r="D5" s="7"/>
      <c r="E5" s="8"/>
    </row>
    <row r="6" ht="16.5" customHeight="1">
      <c r="A6" s="6"/>
      <c r="B6" t="s" s="9">
        <v>5</v>
      </c>
      <c r="C6" s="11">
        <v>11050</v>
      </c>
      <c r="D6" s="7"/>
      <c r="E6" s="8"/>
    </row>
    <row r="7" ht="16.5" customHeight="1">
      <c r="A7" s="6"/>
      <c r="B7" t="s" s="9">
        <v>6</v>
      </c>
      <c r="C7" s="12">
        <v>18850</v>
      </c>
      <c r="D7" s="7"/>
      <c r="E7" s="8"/>
    </row>
    <row r="8" ht="36.75" customHeight="1">
      <c r="A8" s="13"/>
      <c r="B8" s="14"/>
      <c r="C8" s="7"/>
      <c r="D8" s="7"/>
      <c r="E8" s="8"/>
    </row>
    <row r="9" ht="16.5" customHeight="1">
      <c r="A9" s="6"/>
      <c r="B9" t="s" s="9">
        <v>7</v>
      </c>
      <c r="C9" s="10">
        <v>34075</v>
      </c>
      <c r="D9" s="7"/>
      <c r="E9" s="8"/>
    </row>
    <row r="10" ht="16.5" customHeight="1">
      <c r="A10" s="6"/>
      <c r="B10" t="s" s="9">
        <v>8</v>
      </c>
      <c r="C10" s="15">
        <f>C7</f>
        <v>18850</v>
      </c>
      <c r="D10" s="7"/>
      <c r="E10" s="8"/>
    </row>
    <row r="11" ht="16.5" customHeight="1">
      <c r="A11" s="6"/>
      <c r="B11" t="s" s="9">
        <v>9</v>
      </c>
      <c r="C11" s="16">
        <f>C9-C10</f>
        <v>15225</v>
      </c>
      <c r="D11" s="7"/>
      <c r="E11" s="8"/>
    </row>
    <row r="12" ht="12" customHeight="1">
      <c r="A12" s="6"/>
      <c r="B12" s="17"/>
      <c r="C12" s="16"/>
      <c r="D12" s="7"/>
      <c r="E12" s="8"/>
    </row>
    <row r="13" ht="16.5" customHeight="1">
      <c r="A13" t="s" s="18">
        <v>10</v>
      </c>
      <c r="B13" t="s" s="19">
        <v>11</v>
      </c>
      <c r="C13" s="20"/>
      <c r="D13" s="20"/>
      <c r="E13" s="8"/>
    </row>
    <row r="14" ht="8" customHeight="1">
      <c r="A14" s="6"/>
      <c r="B14" s="7"/>
      <c r="C14" s="7"/>
      <c r="D14" s="7"/>
      <c r="E14" s="8"/>
    </row>
    <row r="15" ht="16.5" customHeight="1">
      <c r="A15" s="6"/>
      <c r="B15" t="s" s="9">
        <v>2</v>
      </c>
      <c r="C15" s="21">
        <f>C3</f>
        <v>5600</v>
      </c>
      <c r="D15" s="7"/>
      <c r="E15" s="8"/>
    </row>
    <row r="16" ht="16.5" customHeight="1">
      <c r="A16" s="6"/>
      <c r="B16" t="s" s="9">
        <v>12</v>
      </c>
      <c r="C16" s="15">
        <f>C4</f>
        <v>24300</v>
      </c>
      <c r="D16" s="7"/>
      <c r="E16" s="8"/>
    </row>
    <row r="17" ht="16.5" customHeight="1">
      <c r="A17" s="6"/>
      <c r="B17" t="s" s="9">
        <v>4</v>
      </c>
      <c r="C17" s="21">
        <f>C15+C16</f>
        <v>29900</v>
      </c>
      <c r="D17" s="7"/>
      <c r="E17" s="8"/>
    </row>
    <row r="18" ht="16.5" customHeight="1">
      <c r="A18" s="6"/>
      <c r="B18" t="s" s="9">
        <v>5</v>
      </c>
      <c r="C18" s="15">
        <f>5600+25*150</f>
        <v>9350</v>
      </c>
      <c r="D18" s="7"/>
      <c r="E18" s="8"/>
    </row>
    <row r="19" ht="16.5" customHeight="1">
      <c r="A19" s="6"/>
      <c r="B19" t="s" s="9">
        <v>8</v>
      </c>
      <c r="C19" s="16">
        <f>C15+C16-C18</f>
        <v>20550</v>
      </c>
      <c r="D19" s="7"/>
      <c r="E19" s="8"/>
    </row>
    <row r="20" ht="36.75" customHeight="1">
      <c r="A20" s="13"/>
      <c r="B20" s="14"/>
      <c r="C20" s="7"/>
      <c r="D20" s="7"/>
      <c r="E20" s="8"/>
    </row>
    <row r="21" ht="16.5" customHeight="1">
      <c r="A21" s="6"/>
      <c r="B21" t="s" s="9">
        <v>7</v>
      </c>
      <c r="C21" s="21">
        <f>C9</f>
        <v>34075</v>
      </c>
      <c r="D21" s="7"/>
      <c r="E21" s="8"/>
    </row>
    <row r="22" ht="16.5" customHeight="1">
      <c r="A22" s="6"/>
      <c r="B22" t="s" s="9">
        <v>8</v>
      </c>
      <c r="C22" s="15">
        <f>C19</f>
        <v>20550</v>
      </c>
      <c r="D22" s="7"/>
      <c r="E22" s="8"/>
    </row>
    <row r="23" ht="16.5" customHeight="1">
      <c r="A23" s="6"/>
      <c r="B23" t="s" s="9">
        <v>9</v>
      </c>
      <c r="C23" s="16">
        <f>C21-C22</f>
        <v>13525</v>
      </c>
      <c r="D23" s="7"/>
      <c r="E23" s="8"/>
    </row>
    <row r="24" ht="12" customHeight="1">
      <c r="A24" s="6"/>
      <c r="B24" s="17"/>
      <c r="C24" s="16"/>
      <c r="D24" s="7"/>
      <c r="E24" s="8"/>
    </row>
    <row r="25" ht="16.5" customHeight="1">
      <c r="A25" t="s" s="18">
        <v>13</v>
      </c>
      <c r="B25" t="s" s="19">
        <v>14</v>
      </c>
      <c r="C25" s="20"/>
      <c r="D25" s="20"/>
      <c r="E25" s="8"/>
    </row>
    <row r="26" ht="8" customHeight="1">
      <c r="A26" s="6"/>
      <c r="B26" s="7"/>
      <c r="C26" s="7"/>
      <c r="D26" s="7"/>
      <c r="E26" s="8"/>
    </row>
    <row r="27" ht="16.5" customHeight="1">
      <c r="A27" s="6"/>
      <c r="B27" t="s" s="9">
        <v>2</v>
      </c>
      <c r="C27" s="21">
        <f>C3</f>
        <v>5600</v>
      </c>
      <c r="D27" s="7"/>
      <c r="E27" s="8"/>
    </row>
    <row r="28" ht="16.5" customHeight="1">
      <c r="A28" s="6"/>
      <c r="B28" t="s" s="9">
        <v>12</v>
      </c>
      <c r="C28" s="15">
        <f>C4</f>
        <v>24300</v>
      </c>
      <c r="D28" s="7"/>
      <c r="E28" s="8"/>
    </row>
    <row r="29" ht="16.5" customHeight="1">
      <c r="A29" s="6"/>
      <c r="B29" t="s" s="9">
        <v>4</v>
      </c>
      <c r="C29" s="21">
        <f>C27+C28</f>
        <v>29900</v>
      </c>
      <c r="D29" s="7"/>
      <c r="E29" s="8"/>
    </row>
    <row r="30" ht="16.5" customHeight="1">
      <c r="A30" s="6"/>
      <c r="B30" t="s" s="9">
        <v>15</v>
      </c>
      <c r="C30" s="15">
        <f>((40/190)*140+(60/190)*150+(90/190)*170)*65</f>
        <v>10228.947368421052</v>
      </c>
      <c r="D30" s="7"/>
      <c r="E30" s="8"/>
    </row>
    <row r="31" ht="16.5" customHeight="1">
      <c r="A31" s="6"/>
      <c r="B31" t="s" s="9">
        <v>6</v>
      </c>
      <c r="C31" s="16">
        <f>C29-C30</f>
        <v>19671.052631578947</v>
      </c>
      <c r="D31" s="7"/>
      <c r="E31" s="8"/>
    </row>
    <row r="32" ht="37.5" customHeight="1">
      <c r="A32" s="13"/>
      <c r="B32" s="14"/>
      <c r="C32" s="7"/>
      <c r="D32" s="7"/>
      <c r="E32" s="8"/>
    </row>
    <row r="33" ht="16.5" customHeight="1">
      <c r="A33" s="6"/>
      <c r="B33" t="s" s="9">
        <v>7</v>
      </c>
      <c r="C33" s="21">
        <f>C9</f>
        <v>34075</v>
      </c>
      <c r="D33" s="7"/>
      <c r="E33" s="8"/>
    </row>
    <row r="34" ht="16.5" customHeight="1">
      <c r="A34" s="6"/>
      <c r="B34" t="s" s="9">
        <v>8</v>
      </c>
      <c r="C34" s="15">
        <f>C31</f>
        <v>19671.052631578947</v>
      </c>
      <c r="D34" s="7"/>
      <c r="E34" s="8"/>
    </row>
    <row r="35" ht="16.5" customHeight="1">
      <c r="A35" s="6"/>
      <c r="B35" t="s" s="9">
        <v>9</v>
      </c>
      <c r="C35" s="16">
        <f>C33-C34</f>
        <v>14403.947368421053</v>
      </c>
      <c r="D35" s="7"/>
      <c r="E35" s="8"/>
    </row>
    <row r="36" ht="16.5" customHeight="1">
      <c r="A36" s="22"/>
      <c r="B36" s="23"/>
      <c r="C36" s="24"/>
      <c r="D36" s="25"/>
      <c r="E36" s="2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&amp;R&amp;"Arial,Bold"&amp;12&amp;K000000	&amp;20B-08.04</oddHead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21"/>
  <sheetViews>
    <sheetView workbookViewId="0" showGridLines="0" defaultGridColor="1"/>
  </sheetViews>
  <sheetFormatPr defaultColWidth="6.625" defaultRowHeight="12.75" customHeight="1" outlineLevelRow="0" outlineLevelCol="0"/>
  <cols>
    <col min="1" max="1" width="10.4297" style="27" customWidth="1"/>
    <col min="2" max="2" width="20.625" style="27" customWidth="1"/>
    <col min="3" max="3" width="9.25" style="27" customWidth="1"/>
    <col min="4" max="4" width="27.125" style="27" customWidth="1"/>
    <col min="5" max="5" width="1.125" style="27" customWidth="1"/>
    <col min="6" max="256" width="6.625" style="27" customWidth="1"/>
  </cols>
  <sheetData>
    <row r="1" ht="19.5" customHeight="1">
      <c r="A1" t="s" s="28">
        <v>16</v>
      </c>
      <c r="B1" s="29"/>
      <c r="C1" s="29"/>
      <c r="D1" s="29"/>
      <c r="E1" s="30"/>
    </row>
    <row r="2" ht="16.5" customHeight="1">
      <c r="A2" t="s" s="31">
        <v>17</v>
      </c>
      <c r="B2" t="s" s="31">
        <v>18</v>
      </c>
      <c r="C2" s="32">
        <v>39000</v>
      </c>
      <c r="D2" s="33"/>
      <c r="E2" s="30"/>
    </row>
    <row r="3" ht="16.5" customHeight="1">
      <c r="A3" t="s" s="31">
        <v>19</v>
      </c>
      <c r="B3" t="s" s="31">
        <v>20</v>
      </c>
      <c r="C3" s="34">
        <v>120000</v>
      </c>
      <c r="D3" s="33"/>
      <c r="E3" s="30"/>
    </row>
    <row r="4" ht="16.5" customHeight="1">
      <c r="A4" t="s" s="31">
        <v>21</v>
      </c>
      <c r="B4" t="s" s="31">
        <v>22</v>
      </c>
      <c r="C4" s="34">
        <v>40000</v>
      </c>
      <c r="D4" s="33"/>
      <c r="E4" s="30"/>
    </row>
    <row r="5" ht="16.5" customHeight="1">
      <c r="A5" t="s" s="31">
        <v>23</v>
      </c>
      <c r="B5" t="s" s="31">
        <v>24</v>
      </c>
      <c r="C5" s="34">
        <v>60000</v>
      </c>
      <c r="D5" s="33"/>
      <c r="E5" s="30"/>
    </row>
    <row r="6" ht="16.5" customHeight="1">
      <c r="A6" t="s" s="31">
        <v>25</v>
      </c>
      <c r="B6" t="s" s="31">
        <v>26</v>
      </c>
      <c r="C6" s="34">
        <v>75000</v>
      </c>
      <c r="D6" s="33"/>
      <c r="E6" s="30"/>
    </row>
    <row r="7" ht="16.5" customHeight="1">
      <c r="A7" t="s" s="31">
        <v>27</v>
      </c>
      <c r="B7" t="s" s="31">
        <v>28</v>
      </c>
      <c r="C7" s="35">
        <v>85000</v>
      </c>
      <c r="D7" s="33"/>
      <c r="E7" s="30"/>
    </row>
    <row r="8" ht="16.5" customHeight="1">
      <c r="A8" s="31"/>
      <c r="B8" t="s" s="31">
        <v>29</v>
      </c>
      <c r="C8" s="36">
        <f>SUM(C1:C7)</f>
        <v>419000</v>
      </c>
      <c r="D8" s="33"/>
      <c r="E8" s="30"/>
    </row>
    <row r="9" ht="16.5" customHeight="1">
      <c r="A9" s="31"/>
      <c r="B9" s="31"/>
      <c r="C9" s="37"/>
      <c r="D9" s="33"/>
      <c r="E9" s="30"/>
    </row>
    <row r="10" ht="19.5" customHeight="1">
      <c r="A10" t="s" s="28">
        <v>30</v>
      </c>
      <c r="B10" s="29"/>
      <c r="C10" s="29"/>
      <c r="D10" s="29"/>
      <c r="E10" s="30"/>
    </row>
    <row r="11" ht="16.5" customHeight="1">
      <c r="A11" t="s" s="31">
        <v>31</v>
      </c>
      <c r="B11" t="s" s="31">
        <v>18</v>
      </c>
      <c r="C11" s="32">
        <v>64000</v>
      </c>
      <c r="D11" s="33"/>
      <c r="E11" s="30"/>
    </row>
    <row r="12" ht="16.5" customHeight="1">
      <c r="A12" t="s" s="31">
        <v>32</v>
      </c>
      <c r="B12" t="s" s="31">
        <v>20</v>
      </c>
      <c r="C12" s="34">
        <v>160000</v>
      </c>
      <c r="D12" s="33"/>
      <c r="E12" s="30"/>
    </row>
    <row r="13" ht="16.5" customHeight="1">
      <c r="A13" t="s" s="31">
        <v>33</v>
      </c>
      <c r="B13" t="s" s="31">
        <v>34</v>
      </c>
      <c r="C13" s="34">
        <v>50000</v>
      </c>
      <c r="D13" s="33"/>
      <c r="E13" s="30"/>
    </row>
    <row r="14" ht="16.5" customHeight="1">
      <c r="A14" t="s" s="31">
        <v>35</v>
      </c>
      <c r="B14" t="s" s="31">
        <v>36</v>
      </c>
      <c r="C14" s="35">
        <v>42000</v>
      </c>
      <c r="D14" s="33"/>
      <c r="E14" s="30"/>
    </row>
    <row r="15" ht="16.5" customHeight="1">
      <c r="A15" s="38"/>
      <c r="B15" t="s" s="31">
        <v>29</v>
      </c>
      <c r="C15" s="36">
        <f>SUM(C11:C14)</f>
        <v>316000</v>
      </c>
      <c r="D15" s="33"/>
      <c r="E15" s="30"/>
    </row>
    <row r="16" ht="12.75" customHeight="1">
      <c r="A16" s="30"/>
      <c r="B16" s="30"/>
      <c r="C16" s="39"/>
      <c r="D16" s="30"/>
      <c r="E16" s="30"/>
    </row>
    <row r="17" ht="12.75" customHeight="1">
      <c r="A17" s="30"/>
      <c r="B17" s="30"/>
      <c r="C17" s="39"/>
      <c r="D17" s="30"/>
      <c r="E17" s="30"/>
    </row>
    <row r="18" ht="12.75" customHeight="1">
      <c r="A18" s="30"/>
      <c r="B18" s="30"/>
      <c r="C18" s="39"/>
      <c r="D18" s="30"/>
      <c r="E18" s="30"/>
    </row>
    <row r="19" ht="18" customHeight="1">
      <c r="A19" t="s" s="40">
        <v>37</v>
      </c>
      <c r="B19" s="30"/>
      <c r="C19" s="32">
        <v>600000</v>
      </c>
      <c r="D19" s="30"/>
      <c r="E19" s="30"/>
    </row>
    <row r="20" ht="18" customHeight="1">
      <c r="A20" t="s" s="40">
        <v>38</v>
      </c>
      <c r="B20" s="30"/>
      <c r="C20" s="35">
        <f>C8</f>
        <v>419000</v>
      </c>
      <c r="D20" s="30"/>
      <c r="E20" s="30"/>
    </row>
    <row r="21" ht="18" customHeight="1">
      <c r="A21" t="s" s="40">
        <v>9</v>
      </c>
      <c r="B21" s="30"/>
      <c r="C21" s="36">
        <f>C19-C20</f>
        <v>181000</v>
      </c>
      <c r="D21" s="30"/>
      <c r="E21" s="30"/>
    </row>
  </sheetData>
  <mergeCells count="2">
    <mergeCell ref="A10:D10"/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Header>&amp;R&amp;"Arial,Bold"&amp;12&amp;K000000	&amp;20B-08.07</oddHeader>
  </headerFooter>
  <drawing r:id="rId1"/>
  <legacyDrawing r:id="rId2"/>
</worksheet>
</file>

<file path=xl/worksheets/sheet3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/>
  </sheetViews>
  <sheetFormatPr defaultColWidth="6.625" defaultRowHeight="18" customHeight="1" outlineLevelRow="0" outlineLevelCol="0"/>
  <cols>
    <col min="1" max="1" width="30.375" style="41" customWidth="1"/>
    <col min="2" max="2" width="9.875" style="41" customWidth="1"/>
    <col min="3" max="3" width="4" style="41" customWidth="1"/>
    <col min="4" max="4" width="10.125" style="41" customWidth="1"/>
    <col min="5" max="5" width="12.5" style="41" customWidth="1"/>
    <col min="6" max="256" width="6.625" style="41" customWidth="1"/>
  </cols>
  <sheetData>
    <row r="1" ht="18" customHeight="1">
      <c r="A1" t="s" s="42">
        <v>39</v>
      </c>
      <c r="B1" s="43">
        <f>48000/0.06</f>
        <v>800000</v>
      </c>
      <c r="C1" s="44"/>
      <c r="D1" s="45"/>
      <c r="E1" s="46"/>
    </row>
    <row r="2" ht="18" customHeight="1">
      <c r="A2" t="s" s="42">
        <v>8</v>
      </c>
      <c r="B2" s="43">
        <f>B1-0.45*(B1)</f>
        <v>440000</v>
      </c>
      <c r="C2" s="44"/>
      <c r="D2" s="43"/>
      <c r="E2" s="46"/>
    </row>
    <row r="3" ht="18" customHeight="1">
      <c r="A3" t="s" s="42">
        <v>9</v>
      </c>
      <c r="B3" s="43">
        <f>B1-B2</f>
        <v>360000</v>
      </c>
      <c r="C3" s="44"/>
      <c r="D3" s="45"/>
      <c r="E3" s="46"/>
    </row>
    <row r="4" ht="18" customHeight="1">
      <c r="A4" s="46"/>
      <c r="B4" s="47"/>
      <c r="C4" s="44"/>
      <c r="D4" s="44"/>
      <c r="E4" s="46"/>
    </row>
    <row r="5" ht="18" customHeight="1">
      <c r="A5" t="s" s="42">
        <v>40</v>
      </c>
      <c r="B5" s="47"/>
      <c r="C5" s="44"/>
      <c r="D5" s="44"/>
      <c r="E5" s="46"/>
    </row>
    <row r="6" ht="38.25" customHeight="1">
      <c r="A6" s="48"/>
      <c r="B6" s="47"/>
      <c r="C6" s="48"/>
      <c r="D6" s="48"/>
      <c r="E6" s="48"/>
    </row>
    <row r="7" ht="18" customHeight="1">
      <c r="A7" t="s" s="42">
        <v>41</v>
      </c>
      <c r="B7" s="43">
        <v>189000</v>
      </c>
      <c r="C7" s="43"/>
      <c r="D7" s="45"/>
      <c r="E7" s="48"/>
    </row>
    <row r="8" ht="18" customHeight="1">
      <c r="A8" t="s" s="42">
        <v>42</v>
      </c>
      <c r="B8" s="43">
        <v>376000</v>
      </c>
      <c r="C8" s="43"/>
      <c r="D8" s="43"/>
      <c r="E8" s="48"/>
    </row>
    <row r="9" ht="18" customHeight="1">
      <c r="A9" t="s" s="42">
        <v>4</v>
      </c>
      <c r="B9" s="43">
        <f>B7+B8</f>
        <v>565000</v>
      </c>
      <c r="C9" s="43"/>
      <c r="D9" s="45"/>
      <c r="E9" s="48"/>
    </row>
    <row r="10" ht="18" customHeight="1">
      <c r="A10" t="s" s="42">
        <v>43</v>
      </c>
      <c r="B10" s="43">
        <f>B9-B11</f>
        <v>125000</v>
      </c>
      <c r="C10" s="43"/>
      <c r="D10" s="43"/>
      <c r="E10" s="48"/>
    </row>
    <row r="11" ht="18" customHeight="1">
      <c r="A11" t="s" s="42">
        <v>8</v>
      </c>
      <c r="B11" s="43">
        <f>B2</f>
        <v>440000</v>
      </c>
      <c r="C11" s="43"/>
      <c r="D11" s="45"/>
      <c r="E11" s="48"/>
    </row>
    <row r="12" ht="18" customHeight="1">
      <c r="A12" s="48"/>
      <c r="B12" s="48"/>
      <c r="C12" s="48"/>
      <c r="D12" s="48"/>
      <c r="E12" s="48"/>
    </row>
    <row r="13" ht="72.75" customHeight="1">
      <c r="A13" s="46"/>
      <c r="B13" s="46"/>
      <c r="C13" s="46"/>
      <c r="D13" s="46"/>
      <c r="E13" s="46"/>
    </row>
  </sheetData>
  <mergeCells count="1">
    <mergeCell ref="A13:E13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Header>&amp;R&amp;"Arial,Bold"&amp;12&amp;K000000	&amp;20B-08.09</oddHeader>
  </headerFooter>
  <drawing r:id="rId1"/>
  <legacyDrawing r:id="rId2"/>
</worksheet>
</file>

<file path=xl/worksheets/sheet4.xml><?xml version="1.0" encoding="utf-8"?>
<worksheet xmlns:r="http://schemas.openxmlformats.org/officeDocument/2006/relationships" xmlns="http://schemas.openxmlformats.org/spreadsheetml/2006/main">
  <dimension ref="A1:F12"/>
  <sheetViews>
    <sheetView workbookViewId="0" showGridLines="0" defaultGridColor="1"/>
  </sheetViews>
  <sheetFormatPr defaultColWidth="6.625" defaultRowHeight="12.75" customHeight="1" outlineLevelRow="0" outlineLevelCol="0"/>
  <cols>
    <col min="1" max="1" width="3" style="49" customWidth="1"/>
    <col min="2" max="2" width="26.625" style="49" customWidth="1"/>
    <col min="3" max="3" width="12.375" style="49" customWidth="1"/>
    <col min="4" max="4" width="4" style="49" customWidth="1"/>
    <col min="5" max="5" width="12.375" style="49" customWidth="1"/>
    <col min="6" max="6" width="8.25" style="49" customWidth="1"/>
    <col min="7" max="256" width="6.625" style="49" customWidth="1"/>
  </cols>
  <sheetData>
    <row r="1" ht="25.5" customHeight="1">
      <c r="A1" t="s" s="50">
        <v>44</v>
      </c>
      <c r="B1" s="4"/>
      <c r="C1" s="4"/>
      <c r="D1" s="51"/>
      <c r="E1" s="51"/>
      <c r="F1" s="52"/>
    </row>
    <row r="2" ht="48" customHeight="1">
      <c r="A2" t="s" s="53">
        <v>45</v>
      </c>
      <c r="B2" s="54"/>
      <c r="C2" s="54"/>
      <c r="D2" s="54"/>
      <c r="E2" s="54"/>
      <c r="F2" s="55"/>
    </row>
    <row r="3" ht="33.75" customHeight="1">
      <c r="A3" s="56"/>
      <c r="B3" s="17"/>
      <c r="C3" t="s" s="57">
        <v>46</v>
      </c>
      <c r="D3" s="58"/>
      <c r="E3" t="s" s="57">
        <v>47</v>
      </c>
      <c r="F3" s="59"/>
    </row>
    <row r="4" ht="21" customHeight="1">
      <c r="A4" t="s" s="60">
        <v>41</v>
      </c>
      <c r="B4" s="17"/>
      <c r="C4" s="61">
        <v>46800</v>
      </c>
      <c r="D4" s="62"/>
      <c r="E4" s="61">
        <v>78000</v>
      </c>
      <c r="F4" s="8"/>
    </row>
    <row r="5" ht="21" customHeight="1">
      <c r="A5" t="s" s="60">
        <v>48</v>
      </c>
      <c r="B5" s="17"/>
      <c r="C5" s="15">
        <v>230000</v>
      </c>
      <c r="D5" s="15"/>
      <c r="E5" s="15">
        <f>C5/0.6</f>
        <v>383333.3333333334</v>
      </c>
      <c r="F5" s="8"/>
    </row>
    <row r="6" ht="21" customHeight="1">
      <c r="A6" t="s" s="60">
        <v>49</v>
      </c>
      <c r="B6" s="17"/>
      <c r="C6" s="21">
        <f>C4+C5</f>
        <v>276800</v>
      </c>
      <c r="D6" s="62"/>
      <c r="E6" s="21">
        <f>C6/0.6</f>
        <v>461333.3333333334</v>
      </c>
      <c r="F6" s="8"/>
    </row>
    <row r="7" ht="21" customHeight="1">
      <c r="A7" t="s" s="60">
        <v>37</v>
      </c>
      <c r="B7" s="17"/>
      <c r="C7" s="15">
        <f>0.6*E7</f>
        <v>216800</v>
      </c>
      <c r="D7" s="15"/>
      <c r="E7" s="15">
        <f>E6-E8</f>
        <v>361333.3333333334</v>
      </c>
      <c r="F7" s="8"/>
    </row>
    <row r="8" ht="21" customHeight="1">
      <c r="A8" t="s" s="60">
        <v>50</v>
      </c>
      <c r="B8" s="17"/>
      <c r="C8" s="16">
        <f>E8*0.6</f>
        <v>60000</v>
      </c>
      <c r="D8" s="63"/>
      <c r="E8" s="16">
        <v>100000</v>
      </c>
      <c r="F8" s="8"/>
    </row>
    <row r="9" ht="15.65" customHeight="1">
      <c r="A9" s="6"/>
      <c r="B9" s="7"/>
      <c r="C9" s="7"/>
      <c r="D9" s="7"/>
      <c r="E9" s="7"/>
      <c r="F9" s="8"/>
    </row>
    <row r="10" ht="15.65" customHeight="1">
      <c r="A10" s="6"/>
      <c r="B10" s="7"/>
      <c r="C10" s="7"/>
      <c r="D10" s="7"/>
      <c r="E10" s="7"/>
      <c r="F10" s="8"/>
    </row>
    <row r="11" ht="21" customHeight="1">
      <c r="A11" t="s" s="60">
        <v>51</v>
      </c>
      <c r="B11" t="s" s="9">
        <v>52</v>
      </c>
      <c r="C11" s="64">
        <f>E5</f>
        <v>383333.3333333334</v>
      </c>
      <c r="D11" s="7"/>
      <c r="E11" s="7"/>
      <c r="F11" s="8"/>
    </row>
    <row r="12" ht="21" customHeight="1">
      <c r="A12" t="s" s="65">
        <v>53</v>
      </c>
      <c r="B12" t="s" s="66">
        <v>54</v>
      </c>
      <c r="C12" s="67">
        <f>C8</f>
        <v>60000</v>
      </c>
      <c r="D12" s="25"/>
      <c r="E12" s="25"/>
      <c r="F12" s="26"/>
    </row>
  </sheetData>
  <mergeCells count="1">
    <mergeCell ref="A2:F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Header>&amp;R&amp;"Arial,Bold"&amp;12&amp;K000000	&amp;20B-08.10</oddHeader>
  </headerFooter>
  <drawing r:id="rId1"/>
  <legacyDrawing r:id="rId2"/>
</worksheet>
</file>

<file path=xl/worksheets/sheet5.xml><?xml version="1.0" encoding="utf-8"?>
<worksheet xmlns:r="http://schemas.openxmlformats.org/officeDocument/2006/relationships" xmlns="http://schemas.openxmlformats.org/spreadsheetml/2006/main">
  <dimension ref="A1:E49"/>
  <sheetViews>
    <sheetView workbookViewId="0" showGridLines="0" defaultGridColor="1"/>
  </sheetViews>
  <sheetFormatPr defaultColWidth="6.625" defaultRowHeight="12.75" customHeight="1" outlineLevelRow="0" outlineLevelCol="0"/>
  <cols>
    <col min="1" max="1" width="3.625" style="68" customWidth="1"/>
    <col min="2" max="2" width="49" style="68" customWidth="1"/>
    <col min="3" max="3" width="10.875" style="68" customWidth="1"/>
    <col min="4" max="4" width="3" style="68" customWidth="1"/>
    <col min="5" max="5" width="8.75" style="68" customWidth="1"/>
    <col min="6" max="256" width="6.625" style="68" customWidth="1"/>
  </cols>
  <sheetData>
    <row r="1" ht="16.5" customHeight="1">
      <c r="A1" t="s" s="2">
        <v>0</v>
      </c>
      <c r="B1" t="s" s="3">
        <v>1</v>
      </c>
      <c r="C1" s="4"/>
      <c r="D1" s="4"/>
      <c r="E1" s="5"/>
    </row>
    <row r="2" ht="15" customHeight="1">
      <c r="A2" s="69"/>
      <c r="B2" t="s" s="70">
        <v>55</v>
      </c>
      <c r="C2" s="20"/>
      <c r="D2" s="20"/>
      <c r="E2" s="8"/>
    </row>
    <row r="3" ht="18" customHeight="1">
      <c r="A3" s="71"/>
      <c r="B3" t="s" s="72">
        <v>56</v>
      </c>
      <c r="C3" s="73"/>
      <c r="D3" s="20"/>
      <c r="E3" s="8"/>
    </row>
    <row r="4" ht="18" customHeight="1">
      <c r="A4" s="69"/>
      <c r="B4" t="s" s="72">
        <v>57</v>
      </c>
      <c r="C4" s="74"/>
      <c r="D4" s="20"/>
      <c r="E4" s="8"/>
    </row>
    <row r="5" ht="18" customHeight="1">
      <c r="A5" s="69"/>
      <c r="B5" t="s" s="72">
        <v>58</v>
      </c>
      <c r="C5" s="74"/>
      <c r="D5" s="20"/>
      <c r="E5" s="8"/>
    </row>
    <row r="6" ht="18" customHeight="1">
      <c r="A6" s="69"/>
      <c r="B6" t="s" s="72">
        <v>59</v>
      </c>
      <c r="C6" s="74"/>
      <c r="D6" s="20"/>
      <c r="E6" s="8"/>
    </row>
    <row r="7" ht="18" customHeight="1">
      <c r="A7" s="69"/>
      <c r="B7" t="s" s="72">
        <v>60</v>
      </c>
      <c r="C7" s="75"/>
      <c r="D7" s="20"/>
      <c r="E7" s="8"/>
    </row>
    <row r="8" ht="18" customHeight="1">
      <c r="A8" s="69"/>
      <c r="B8" s="76"/>
      <c r="C8" s="77"/>
      <c r="D8" s="20"/>
      <c r="E8" s="8"/>
    </row>
    <row r="9" ht="18" customHeight="1">
      <c r="A9" s="69"/>
      <c r="B9" s="76"/>
      <c r="C9" s="77"/>
      <c r="D9" s="20"/>
      <c r="E9" s="8"/>
    </row>
    <row r="10" ht="18" customHeight="1">
      <c r="A10" s="69"/>
      <c r="B10" s="76"/>
      <c r="C10" s="77"/>
      <c r="D10" s="20"/>
      <c r="E10" s="8"/>
    </row>
    <row r="11" ht="16.5" customHeight="1">
      <c r="A11" s="69"/>
      <c r="B11" s="78"/>
      <c r="C11" s="20"/>
      <c r="D11" s="20"/>
      <c r="E11" s="8"/>
    </row>
    <row r="12" ht="16.5" customHeight="1">
      <c r="A12" s="6"/>
      <c r="B12" t="s" s="9">
        <v>61</v>
      </c>
      <c r="C12" s="21">
        <v>0</v>
      </c>
      <c r="D12" s="7"/>
      <c r="E12" s="8"/>
    </row>
    <row r="13" ht="16.5" customHeight="1">
      <c r="A13" s="6"/>
      <c r="B13" t="s" s="9">
        <v>42</v>
      </c>
      <c r="C13" s="15">
        <f>50*15000+70*16000+30*16500+90*17000+25*17200</f>
        <v>4325000</v>
      </c>
      <c r="D13" s="7"/>
      <c r="E13" s="8"/>
    </row>
    <row r="14" ht="16.5" customHeight="1">
      <c r="A14" s="6"/>
      <c r="B14" t="s" s="9">
        <v>4</v>
      </c>
      <c r="C14" s="21">
        <f>C13</f>
        <v>4325000</v>
      </c>
      <c r="D14" s="7"/>
      <c r="E14" s="8"/>
    </row>
    <row r="15" ht="16.5" customHeight="1">
      <c r="A15" s="6"/>
      <c r="B15" t="s" s="9">
        <v>62</v>
      </c>
      <c r="C15" s="15">
        <f>25*17200+30*17000</f>
        <v>940000</v>
      </c>
      <c r="D15" s="7"/>
      <c r="E15" s="8"/>
    </row>
    <row r="16" ht="16.5" customHeight="1">
      <c r="A16" s="6"/>
      <c r="B16" t="s" s="9">
        <v>6</v>
      </c>
      <c r="C16" s="16">
        <f>C14-C15</f>
        <v>3385000</v>
      </c>
      <c r="D16" s="7"/>
      <c r="E16" s="8"/>
    </row>
    <row r="17" ht="16.5" customHeight="1">
      <c r="A17" s="13"/>
      <c r="B17" s="14"/>
      <c r="C17" s="7"/>
      <c r="D17" s="7"/>
      <c r="E17" s="8"/>
    </row>
    <row r="18" ht="16.5" customHeight="1">
      <c r="A18" s="6"/>
      <c r="B18" t="s" s="9">
        <v>37</v>
      </c>
      <c r="C18" s="10">
        <v>4250000</v>
      </c>
      <c r="D18" s="7"/>
      <c r="E18" s="8"/>
    </row>
    <row r="19" ht="16.5" customHeight="1">
      <c r="A19" s="6"/>
      <c r="B19" t="s" s="9">
        <v>8</v>
      </c>
      <c r="C19" s="15">
        <f>C16</f>
        <v>3385000</v>
      </c>
      <c r="D19" s="7"/>
      <c r="E19" s="8"/>
    </row>
    <row r="20" ht="16.5" customHeight="1">
      <c r="A20" s="6"/>
      <c r="B20" t="s" s="9">
        <v>9</v>
      </c>
      <c r="C20" s="16">
        <f>C18-C19</f>
        <v>865000</v>
      </c>
      <c r="D20" s="7"/>
      <c r="E20" s="8"/>
    </row>
    <row r="21" ht="12" customHeight="1">
      <c r="A21" s="6"/>
      <c r="B21" s="17"/>
      <c r="C21" s="16"/>
      <c r="D21" s="7"/>
      <c r="E21" s="8"/>
    </row>
    <row r="22" ht="16.5" customHeight="1">
      <c r="A22" t="s" s="18">
        <v>10</v>
      </c>
      <c r="B22" t="s" s="19">
        <v>11</v>
      </c>
      <c r="C22" s="20"/>
      <c r="D22" s="20"/>
      <c r="E22" s="8"/>
    </row>
    <row r="23" ht="8" customHeight="1">
      <c r="A23" s="6"/>
      <c r="B23" s="7"/>
      <c r="C23" s="7"/>
      <c r="D23" s="7"/>
      <c r="E23" s="8"/>
    </row>
    <row r="24" ht="16.5" customHeight="1">
      <c r="A24" s="6"/>
      <c r="B24" t="s" s="9">
        <v>61</v>
      </c>
      <c r="C24" s="21">
        <v>0</v>
      </c>
      <c r="D24" s="7"/>
      <c r="E24" s="8"/>
    </row>
    <row r="25" ht="16.5" customHeight="1">
      <c r="A25" s="6"/>
      <c r="B25" t="s" s="9">
        <v>42</v>
      </c>
      <c r="C25" s="15">
        <f>C13</f>
        <v>4325000</v>
      </c>
      <c r="D25" s="7"/>
      <c r="E25" s="8"/>
    </row>
    <row r="26" ht="16.5" customHeight="1">
      <c r="A26" s="6"/>
      <c r="B26" t="s" s="9">
        <v>4</v>
      </c>
      <c r="C26" s="21">
        <f>C25</f>
        <v>4325000</v>
      </c>
      <c r="D26" s="7"/>
      <c r="E26" s="8"/>
    </row>
    <row r="27" ht="16.5" customHeight="1">
      <c r="A27" s="6"/>
      <c r="B27" t="s" s="9">
        <v>5</v>
      </c>
      <c r="C27" s="15">
        <f>50*15000+5*16000</f>
        <v>830000</v>
      </c>
      <c r="D27" s="7"/>
      <c r="E27" s="8"/>
    </row>
    <row r="28" ht="16.5" customHeight="1">
      <c r="A28" s="6"/>
      <c r="B28" t="s" s="9">
        <v>8</v>
      </c>
      <c r="C28" s="16">
        <f>C26-C27</f>
        <v>3495000</v>
      </c>
      <c r="D28" s="7"/>
      <c r="E28" s="8"/>
    </row>
    <row r="29" ht="36.75" customHeight="1">
      <c r="A29" s="13"/>
      <c r="B29" s="14"/>
      <c r="C29" s="7"/>
      <c r="D29" s="7"/>
      <c r="E29" s="8"/>
    </row>
    <row r="30" ht="16.5" customHeight="1">
      <c r="A30" s="6"/>
      <c r="B30" t="s" s="9">
        <v>37</v>
      </c>
      <c r="C30" s="21">
        <f>C18</f>
        <v>4250000</v>
      </c>
      <c r="D30" s="7"/>
      <c r="E30" s="8"/>
    </row>
    <row r="31" ht="16.5" customHeight="1">
      <c r="A31" s="6"/>
      <c r="B31" t="s" s="9">
        <v>8</v>
      </c>
      <c r="C31" s="15">
        <f>C28</f>
        <v>3495000</v>
      </c>
      <c r="D31" s="7"/>
      <c r="E31" s="8"/>
    </row>
    <row r="32" ht="16.5" customHeight="1">
      <c r="A32" s="6"/>
      <c r="B32" t="s" s="9">
        <v>9</v>
      </c>
      <c r="C32" s="16">
        <f>C30-C31</f>
        <v>755000</v>
      </c>
      <c r="D32" s="7"/>
      <c r="E32" s="8"/>
    </row>
    <row r="33" ht="53.25" customHeight="1">
      <c r="A33" s="6"/>
      <c r="B33" s="17"/>
      <c r="C33" s="16"/>
      <c r="D33" s="7"/>
      <c r="E33" s="8"/>
    </row>
    <row r="34" ht="16.5" customHeight="1">
      <c r="A34" t="s" s="18">
        <v>13</v>
      </c>
      <c r="B34" t="s" s="19">
        <v>14</v>
      </c>
      <c r="C34" s="20"/>
      <c r="D34" s="20"/>
      <c r="E34" s="8"/>
    </row>
    <row r="35" ht="8" customHeight="1">
      <c r="A35" s="6"/>
      <c r="B35" s="7"/>
      <c r="C35" s="7"/>
      <c r="D35" s="7"/>
      <c r="E35" s="8"/>
    </row>
    <row r="36" ht="16.5" customHeight="1">
      <c r="A36" s="6"/>
      <c r="B36" t="s" s="9">
        <v>61</v>
      </c>
      <c r="C36" s="21">
        <v>0</v>
      </c>
      <c r="D36" s="7"/>
      <c r="E36" s="8"/>
    </row>
    <row r="37" ht="16.5" customHeight="1">
      <c r="A37" s="6"/>
      <c r="B37" t="s" s="9">
        <v>42</v>
      </c>
      <c r="C37" s="15">
        <f>C25</f>
        <v>4325000</v>
      </c>
      <c r="D37" s="7"/>
      <c r="E37" s="8"/>
    </row>
    <row r="38" ht="16.5" customHeight="1">
      <c r="A38" s="6"/>
      <c r="B38" t="s" s="9">
        <v>4</v>
      </c>
      <c r="C38" s="21">
        <f>C37</f>
        <v>4325000</v>
      </c>
      <c r="D38" s="7"/>
      <c r="E38" s="79">
        <f>C38/265</f>
        <v>16320.754716981131</v>
      </c>
    </row>
    <row r="39" ht="16.5" customHeight="1">
      <c r="A39" s="6"/>
      <c r="B39" t="s" s="9">
        <v>62</v>
      </c>
      <c r="C39" s="15">
        <f>16321*55</f>
        <v>897655</v>
      </c>
      <c r="D39" s="7"/>
      <c r="E39" s="8"/>
    </row>
    <row r="40" ht="16.5" customHeight="1">
      <c r="A40" s="6"/>
      <c r="B40" t="s" s="9">
        <v>8</v>
      </c>
      <c r="C40" s="16">
        <f>C38-C39</f>
        <v>3427345</v>
      </c>
      <c r="D40" s="7"/>
      <c r="E40" s="8"/>
    </row>
    <row r="41" ht="37.5" customHeight="1">
      <c r="A41" s="13"/>
      <c r="B41" s="14"/>
      <c r="C41" s="7"/>
      <c r="D41" s="7"/>
      <c r="E41" s="8"/>
    </row>
    <row r="42" ht="16.5" customHeight="1">
      <c r="A42" s="6"/>
      <c r="B42" t="s" s="9">
        <v>37</v>
      </c>
      <c r="C42" s="21">
        <f>C30</f>
        <v>4250000</v>
      </c>
      <c r="D42" s="7"/>
      <c r="E42" s="8"/>
    </row>
    <row r="43" ht="16.5" customHeight="1">
      <c r="A43" s="6"/>
      <c r="B43" t="s" s="9">
        <v>8</v>
      </c>
      <c r="C43" s="15">
        <f>C40</f>
        <v>3427345</v>
      </c>
      <c r="D43" s="7"/>
      <c r="E43" s="8"/>
    </row>
    <row r="44" ht="16.5" customHeight="1">
      <c r="A44" s="6"/>
      <c r="B44" t="s" s="9">
        <v>9</v>
      </c>
      <c r="C44" s="16">
        <f>C42-C43</f>
        <v>822655</v>
      </c>
      <c r="D44" s="7"/>
      <c r="E44" s="8"/>
    </row>
    <row r="45" ht="31.5" customHeight="1">
      <c r="A45" s="6"/>
      <c r="B45" s="17"/>
      <c r="C45" s="16"/>
      <c r="D45" s="7"/>
      <c r="E45" s="8"/>
    </row>
    <row r="46" ht="18" customHeight="1">
      <c r="A46" t="s" s="18">
        <v>63</v>
      </c>
      <c r="B46" t="s" s="9">
        <v>64</v>
      </c>
      <c r="C46" s="7"/>
      <c r="D46" s="7"/>
      <c r="E46" s="8"/>
    </row>
    <row r="47" ht="18" customHeight="1">
      <c r="A47" s="6"/>
      <c r="B47" t="s" s="9">
        <v>65</v>
      </c>
      <c r="C47" s="7"/>
      <c r="D47" s="7"/>
      <c r="E47" s="8"/>
    </row>
    <row r="48" ht="18" customHeight="1">
      <c r="A48" s="6"/>
      <c r="B48" t="s" s="9">
        <v>66</v>
      </c>
      <c r="C48" s="7"/>
      <c r="D48" s="7"/>
      <c r="E48" s="8"/>
    </row>
    <row r="49" ht="18" customHeight="1">
      <c r="A49" s="22"/>
      <c r="B49" t="s" s="66">
        <v>67</v>
      </c>
      <c r="C49" s="25"/>
      <c r="D49" s="25"/>
      <c r="E49" s="2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&amp;R&amp;"Arial,Bold"&amp;12&amp;K000000	&amp;20I-08.02</oddHeader>
    <oddFooter>&amp;R&amp;"Arial,Regular"&amp;10&amp;K000000	&amp;P  of  &amp;N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