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ndycapilla/Desktop/"/>
    </mc:Choice>
  </mc:AlternateContent>
  <xr:revisionPtr revIDLastSave="0" documentId="8_{2A8739D5-7E8B-8E45-B343-328C4DA1CFE2}" xr6:coauthVersionLast="45" xr6:coauthVersionMax="45" xr10:uidLastSave="{00000000-0000-0000-0000-000000000000}"/>
  <bookViews>
    <workbookView xWindow="29000" yWindow="2080" windowWidth="27320" windowHeight="13980" activeTab="5" xr2:uid="{00000000-000D-0000-FFFF-FFFF00000000}"/>
  </bookViews>
  <sheets>
    <sheet name="Rawdata" sheetId="1" r:id="rId1"/>
    <sheet name="Statistical Analysis" sheetId="11" r:id="rId2"/>
    <sheet name="BONUS" sheetId="10" r:id="rId3"/>
    <sheet name="Monthly Visual" sheetId="9" r:id="rId4"/>
    <sheet name="Sub-Category Visuals" sheetId="6" r:id="rId5"/>
    <sheet name="Category Visuals" sheetId="5" r:id="rId6"/>
  </sheets>
  <definedNames>
    <definedName name="_xlnm._FilterDatabase" localSheetId="0" hidden="1">Rawdata!$A$1:$T$4115</definedName>
  </definedNames>
  <calcPr calcId="181029"/>
  <pivotCaches>
    <pivotCache cacheId="28" r:id="rId7"/>
    <pivotCache cacheId="4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11" l="1"/>
  <c r="H14" i="11"/>
  <c r="H13" i="11"/>
  <c r="H12" i="11"/>
  <c r="H11" i="11"/>
  <c r="H10" i="11"/>
  <c r="H7" i="11"/>
  <c r="H6" i="11"/>
  <c r="H5" i="11"/>
  <c r="H4" i="11"/>
  <c r="H3" i="11"/>
  <c r="H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1"/>
  <c r="F23" i="1"/>
  <c r="F24" i="1"/>
  <c r="F25" i="1"/>
  <c r="F26" i="1"/>
  <c r="F27" i="1"/>
  <c r="F28" i="1"/>
  <c r="F18" i="1"/>
  <c r="F19" i="1"/>
  <c r="F20" i="1"/>
  <c r="F21" i="1"/>
  <c r="F22" i="1"/>
  <c r="F14" i="1"/>
  <c r="F15" i="1"/>
  <c r="F16" i="1"/>
  <c r="F17" i="1"/>
  <c r="F10" i="1"/>
  <c r="F11" i="1"/>
  <c r="F12" i="1"/>
  <c r="F13" i="1"/>
  <c r="F6" i="1"/>
  <c r="F7" i="1"/>
  <c r="F8" i="1"/>
  <c r="F9" i="1"/>
  <c r="F4" i="1"/>
  <c r="F5" i="1"/>
  <c r="F3" i="1"/>
  <c r="D13" i="10" l="1"/>
  <c r="B4" i="10"/>
  <c r="D5" i="10"/>
  <c r="C7" i="10"/>
  <c r="C11" i="10"/>
  <c r="C3" i="10"/>
  <c r="C6" i="10"/>
  <c r="D7" i="10"/>
  <c r="D11" i="10"/>
  <c r="D3" i="10"/>
  <c r="D6" i="10"/>
  <c r="C8" i="10"/>
  <c r="B12" i="10"/>
  <c r="C4" i="10"/>
  <c r="B7" i="10"/>
  <c r="D8" i="10"/>
  <c r="C12" i="10"/>
  <c r="B2" i="10"/>
  <c r="D4" i="10"/>
  <c r="B8" i="10"/>
  <c r="C9" i="10"/>
  <c r="D12" i="10"/>
  <c r="C2" i="10"/>
  <c r="B5" i="10"/>
  <c r="B9" i="10"/>
  <c r="D9" i="10"/>
  <c r="B13" i="10"/>
  <c r="D2" i="10"/>
  <c r="B6" i="10"/>
  <c r="B10" i="10"/>
  <c r="C10" i="10"/>
  <c r="C13" i="10"/>
  <c r="B3" i="10"/>
  <c r="C5" i="10"/>
  <c r="B11" i="10"/>
  <c r="D10" i="10"/>
  <c r="E5" i="10" l="1"/>
  <c r="F5" i="10" s="1"/>
  <c r="E7" i="10"/>
  <c r="F7" i="10" s="1"/>
  <c r="E10" i="10"/>
  <c r="H10" i="10" s="1"/>
  <c r="E6" i="10"/>
  <c r="F6" i="10" s="1"/>
  <c r="E12" i="10"/>
  <c r="F12" i="10" s="1"/>
  <c r="E8" i="10"/>
  <c r="F8" i="10" s="1"/>
  <c r="E11" i="10"/>
  <c r="F11" i="10" s="1"/>
  <c r="E13" i="10"/>
  <c r="H13" i="10" s="1"/>
  <c r="E2" i="10"/>
  <c r="F2" i="10" s="1"/>
  <c r="E4" i="10"/>
  <c r="G4" i="10" s="1"/>
  <c r="E3" i="10"/>
  <c r="F3" i="10" s="1"/>
  <c r="E9" i="10"/>
  <c r="G9" i="10" s="1"/>
  <c r="H11" i="10" l="1"/>
  <c r="H12" i="10"/>
  <c r="F4" i="10"/>
  <c r="F10" i="10"/>
  <c r="G5" i="10"/>
  <c r="G12" i="10"/>
  <c r="G10" i="10"/>
  <c r="H2" i="10"/>
  <c r="G11" i="10"/>
  <c r="H3" i="10"/>
  <c r="G2" i="10"/>
  <c r="H4" i="10"/>
  <c r="G3" i="10"/>
  <c r="F9" i="10"/>
  <c r="F13" i="10"/>
  <c r="H7" i="10"/>
  <c r="H9" i="10"/>
  <c r="H8" i="10"/>
  <c r="G7" i="10"/>
  <c r="H5" i="10"/>
  <c r="G8" i="10"/>
  <c r="G6" i="10"/>
  <c r="H6" i="10"/>
  <c r="G13" i="10"/>
</calcChain>
</file>

<file path=xl/sharedStrings.xml><?xml version="1.0" encoding="utf-8"?>
<sst xmlns="http://schemas.openxmlformats.org/spreadsheetml/2006/main" count="28526" uniqueCount="8412">
  <si>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</si>
  <si>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</si>
  <si>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</si>
  <si>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</si>
  <si>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</si>
  <si>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</si>
  <si>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</si>
  <si>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</si>
  <si>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</si>
  <si>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</si>
  <si>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</si>
  <si>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</si>
  <si>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</si>
  <si>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</si>
  <si>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</si>
  <si>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</si>
  <si>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</si>
  <si>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</si>
  <si>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</si>
  <si>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</si>
  <si>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</si>
  <si>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</si>
  <si>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</si>
  <si>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</si>
  <si>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</si>
  <si>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</si>
  <si>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</si>
  <si>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</si>
  <si>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</si>
  <si>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</si>
  <si>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</si>
  <si>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</si>
  <si>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</si>
  <si>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</si>
  <si>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</si>
  <si>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</si>
  <si>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</si>
  <si>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</si>
  <si>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</si>
  <si>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</si>
  <si>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</si>
  <si>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</si>
  <si>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</si>
  <si>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</si>
  <si>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</si>
  <si>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</si>
  <si>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</si>
  <si>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</si>
  <si>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</si>
  <si>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</si>
  <si>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</si>
  <si>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</si>
  <si>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</si>
  <si>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</si>
  <si>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</si>
  <si>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</si>
  <si>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</si>
  <si>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</si>
  <si>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</si>
  <si>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</si>
  <si>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</si>
  <si>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</si>
  <si>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</si>
  <si>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</si>
  <si>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</si>
  <si>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</si>
  <si>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</si>
  <si>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</si>
  <si>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</si>
  <si>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</si>
  <si>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</si>
  <si>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</si>
  <si>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</si>
  <si>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</si>
  <si>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</si>
  <si>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</si>
  <si>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</si>
  <si>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</si>
  <si>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</si>
  <si>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</si>
  <si>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</si>
  <si>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</si>
  <si>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</si>
  <si>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</si>
  <si>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</si>
  <si>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</si>
  <si>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</si>
  <si>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</si>
  <si>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</si>
  <si>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</si>
  <si>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</si>
  <si>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</si>
  <si>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</si>
  <si>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</si>
  <si>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</si>
  <si>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</si>
  <si>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</si>
  <si>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</si>
  <si>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</si>
  <si>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</si>
  <si>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</si>
  <si>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</si>
  <si>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</si>
  <si>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</si>
  <si>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</si>
  <si>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</si>
  <si>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</si>
  <si>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</si>
  <si>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</si>
  <si>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</si>
  <si>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</si>
  <si>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</si>
  <si>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</si>
  <si>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</si>
  <si>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</si>
  <si>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</si>
  <si>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</si>
  <si>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</si>
  <si>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</si>
  <si>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</si>
  <si>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</si>
  <si>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</si>
  <si>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</si>
  <si>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</si>
  <si>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</si>
  <si>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</si>
  <si>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</si>
  <si>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</si>
  <si>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</si>
  <si>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</si>
  <si>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</si>
  <si>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</si>
  <si>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</si>
  <si>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</si>
  <si>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</si>
  <si>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</si>
  <si>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</si>
  <si>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</si>
  <si>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</si>
  <si>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</si>
  <si>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</si>
  <si>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</si>
  <si>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</si>
  <si>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</si>
  <si>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</si>
  <si>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</si>
  <si>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</si>
  <si>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</si>
  <si>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</si>
  <si>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</si>
  <si>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</si>
  <si>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</si>
  <si>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</si>
  <si>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</si>
  <si>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</si>
  <si>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</si>
  <si>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</si>
  <si>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</si>
  <si>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</si>
  <si>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</si>
  <si>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</si>
  <si>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</si>
  <si>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</si>
  <si>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</si>
  <si>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</si>
  <si>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</si>
  <si>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</si>
  <si>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</si>
  <si>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</si>
  <si>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</si>
  <si>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</si>
  <si>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</si>
  <si>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</si>
  <si>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</si>
  <si>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</si>
  <si>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</si>
  <si>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</si>
  <si>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</si>
  <si>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</si>
  <si>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</si>
  <si>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</si>
  <si>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</si>
  <si>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</si>
  <si>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</si>
  <si>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</si>
  <si>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</si>
  <si>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</si>
  <si>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</si>
  <si>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</si>
  <si>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</si>
  <si>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</si>
  <si>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</si>
  <si>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</si>
  <si>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</si>
  <si>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</si>
  <si>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</si>
  <si>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</si>
  <si>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</si>
  <si>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</si>
  <si>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</si>
  <si>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</si>
  <si>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</si>
  <si>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</si>
  <si>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</si>
  <si>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</si>
  <si>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</si>
  <si>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</si>
  <si>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</si>
  <si>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</si>
  <si>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</si>
  <si>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</si>
  <si>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</si>
  <si>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</si>
  <si>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</si>
  <si>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</si>
  <si>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</si>
  <si>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</si>
  <si>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</si>
  <si>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</si>
  <si>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</si>
  <si>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</si>
  <si>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</si>
  <si>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</si>
  <si>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</si>
  <si>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</si>
  <si>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</si>
  <si>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</si>
  <si>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</si>
  <si>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</si>
  <si>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</si>
  <si>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</si>
  <si>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</si>
  <si>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</si>
  <si>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</si>
  <si>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</si>
  <si>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</si>
  <si>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</si>
  <si>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</si>
  <si>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</si>
  <si>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</si>
  <si>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</si>
  <si>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</si>
  <si>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</si>
  <si>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</si>
  <si>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</si>
  <si>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</si>
  <si>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</si>
  <si>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</si>
  <si>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</si>
  <si>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</si>
  <si>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</si>
  <si>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</si>
  <si>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</si>
  <si>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</si>
  <si>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</si>
  <si>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</si>
  <si>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</si>
  <si>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</si>
  <si>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</si>
  <si>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</si>
  <si>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</si>
  <si>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</si>
  <si>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</si>
  <si>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</si>
  <si>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</si>
  <si>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</si>
  <si>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</si>
  <si>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</si>
  <si>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</si>
  <si>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</si>
  <si>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</si>
  <si>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</si>
  <si>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</si>
  <si>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</si>
  <si>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</si>
  <si>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</si>
  <si>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</si>
  <si>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</si>
  <si>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</si>
  <si>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</si>
  <si>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</si>
  <si>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</si>
  <si>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</si>
  <si>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</si>
  <si>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</si>
  <si>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</si>
  <si>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</si>
  <si>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</si>
  <si>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</si>
  <si>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</si>
  <si>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</si>
  <si>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</si>
  <si>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</si>
  <si>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</si>
  <si>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</si>
  <si>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</si>
  <si>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</si>
  <si>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</si>
  <si>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</si>
  <si>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</si>
  <si>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</si>
  <si>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</si>
  <si>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</si>
  <si>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</si>
  <si>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</si>
  <si>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</si>
  <si>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</si>
  <si>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</si>
  <si>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</si>
  <si>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</si>
  <si>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</si>
  <si>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</si>
  <si>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</si>
  <si>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</si>
  <si>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</si>
  <si>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</si>
  <si>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</si>
  <si>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</si>
  <si>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</si>
  <si>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</si>
  <si>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</si>
  <si>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</si>
  <si>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</si>
  <si>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</si>
  <si>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</si>
  <si>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</si>
  <si>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</si>
  <si>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</si>
  <si>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</si>
  <si>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</si>
  <si>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</si>
  <si>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</si>
  <si>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</si>
  <si>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</si>
  <si>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</si>
  <si>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</si>
  <si>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</si>
  <si>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</si>
  <si>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</si>
  <si>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</si>
  <si>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</si>
  <si>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</si>
  <si>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</si>
  <si>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</si>
  <si>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</si>
  <si>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</si>
  <si>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</si>
  <si>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</si>
  <si>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</si>
  <si>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</si>
  <si>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</si>
  <si>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</si>
  <si>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</si>
  <si>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</si>
  <si>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</si>
  <si>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</si>
  <si>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</si>
  <si>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</si>
  <si>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</si>
  <si>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</si>
  <si>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</si>
  <si>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</si>
  <si>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</si>
  <si>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</si>
  <si>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</si>
  <si>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</si>
  <si>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</si>
  <si>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</si>
  <si>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</si>
  <si>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</si>
  <si>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</si>
  <si>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</si>
  <si>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</si>
  <si>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</si>
  <si>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</si>
  <si>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</si>
  <si>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</si>
  <si>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</si>
  <si>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</si>
  <si>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</si>
  <si>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</si>
  <si>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</si>
  <si>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</si>
  <si>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</si>
  <si>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</si>
  <si>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</si>
  <si>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</si>
  <si>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</si>
  <si>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</si>
  <si>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</si>
  <si>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</si>
  <si>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</si>
  <si>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</si>
  <si>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</si>
  <si>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</si>
  <si>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</si>
  <si>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</si>
  <si>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</si>
  <si>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</si>
  <si>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</si>
  <si>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</si>
  <si>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</si>
  <si>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</si>
  <si>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</si>
  <si>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</si>
  <si>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</si>
  <si>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</si>
  <si>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</si>
  <si>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</si>
  <si>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</si>
  <si>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</si>
  <si>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</si>
  <si>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</si>
  <si>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</si>
  <si>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</si>
  <si>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</si>
  <si>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</si>
  <si>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</si>
  <si>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</si>
  <si>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</si>
  <si>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</si>
  <si>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</si>
  <si>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</si>
  <si>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</si>
  <si>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</si>
  <si>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</si>
  <si>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</si>
  <si>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</si>
  <si>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</si>
  <si>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</si>
  <si>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</si>
  <si>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</si>
  <si>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</si>
  <si>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</si>
  <si>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</si>
  <si>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</si>
  <si>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</si>
  <si>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</si>
  <si>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</si>
  <si>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</si>
  <si>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</si>
  <si>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</si>
  <si>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</si>
  <si>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</si>
  <si>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</si>
  <si>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</si>
  <si>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</si>
  <si>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</si>
  <si>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</si>
  <si>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</si>
  <si>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</si>
  <si>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</si>
  <si>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</si>
  <si>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</si>
  <si>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</si>
  <si>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</si>
  <si>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</si>
  <si>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</si>
  <si>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</si>
  <si>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</si>
  <si>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</si>
  <si>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</si>
  <si>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</si>
  <si>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</si>
  <si>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</si>
  <si>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</si>
  <si>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</si>
  <si>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</si>
  <si>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</si>
  <si>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</si>
  <si>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</si>
  <si>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</si>
  <si>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</si>
  <si>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</si>
  <si>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</si>
  <si>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</si>
  <si>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</si>
  <si>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</si>
  <si>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</si>
  <si>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</si>
  <si>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</si>
  <si>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</si>
  <si>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</si>
  <si>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</si>
  <si>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</si>
  <si>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</si>
  <si>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</si>
  <si>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</si>
  <si>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</si>
  <si>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</si>
  <si>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</si>
  <si>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</si>
  <si>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</si>
  <si>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</si>
  <si>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</si>
  <si>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</si>
  <si>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</si>
  <si>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</si>
  <si>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</si>
  <si>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</si>
  <si>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</si>
  <si>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</si>
  <si>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</si>
  <si>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</si>
  <si>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</si>
  <si>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</si>
  <si>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</si>
  <si>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</si>
  <si>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</si>
  <si>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</si>
  <si>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</si>
  <si>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</si>
  <si>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</si>
  <si>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</si>
  <si>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</si>
  <si>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</si>
  <si>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</si>
  <si>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</si>
  <si>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</si>
  <si>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</si>
  <si>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</si>
  <si>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</si>
  <si>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</si>
  <si>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</si>
  <si>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</si>
  <si>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</si>
  <si>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</si>
  <si>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</si>
  <si>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</si>
  <si>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</si>
  <si>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</si>
  <si>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</si>
  <si>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</si>
  <si>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</si>
  <si>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</si>
  <si>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</si>
  <si>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</si>
  <si>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</si>
  <si>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</si>
  <si>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</si>
  <si>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</si>
  <si>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</si>
  <si>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</si>
  <si>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</si>
  <si>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</si>
  <si>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</si>
  <si>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</si>
  <si>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</si>
  <si>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</si>
  <si>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</si>
  <si>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</si>
  <si>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</si>
  <si>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</si>
  <si>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</si>
  <si>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</si>
  <si>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</si>
  <si>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</si>
  <si>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</si>
  <si>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</si>
  <si>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</si>
  <si>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</si>
  <si>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</si>
  <si>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</si>
  <si>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</si>
  <si>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</si>
  <si>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</si>
  <si>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</si>
  <si>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</si>
  <si>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</si>
  <si>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</si>
  <si>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</si>
  <si>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</si>
  <si>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</si>
  <si>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</si>
  <si>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</si>
  <si>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</si>
  <si>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</si>
  <si>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</si>
  <si>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</si>
  <si>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</si>
  <si>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</si>
  <si>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</si>
  <si>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</si>
  <si>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</si>
  <si>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</si>
  <si>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</si>
  <si>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</si>
  <si>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</si>
  <si>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</si>
  <si>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</si>
  <si>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</si>
  <si>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</si>
  <si>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</si>
  <si>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</si>
  <si>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</si>
  <si>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</si>
  <si>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</si>
  <si>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</si>
  <si>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</si>
  <si>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</si>
  <si>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</si>
  <si>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</si>
  <si>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</si>
  <si>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</si>
  <si>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</si>
  <si>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</si>
  <si>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</si>
  <si>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</si>
  <si>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</si>
  <si>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</si>
  <si>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</si>
  <si>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</si>
  <si>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</si>
  <si>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</si>
  <si>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</si>
  <si>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</si>
  <si>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</si>
  <si>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</si>
  <si>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</si>
  <si>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</si>
  <si>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</si>
  <si>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</si>
  <si>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</si>
  <si>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</si>
  <si>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</si>
  <si>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</si>
  <si>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</si>
  <si>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</si>
  <si>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</si>
  <si>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</si>
  <si>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</si>
  <si>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</si>
  <si>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</si>
  <si>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</si>
  <si>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</si>
  <si>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</si>
  <si>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</si>
  <si>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</si>
  <si>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</si>
  <si>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</si>
  <si>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</si>
  <si>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</si>
  <si>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</si>
  <si>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</si>
  <si>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</si>
  <si>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</si>
  <si>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</si>
  <si>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</si>
  <si>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</si>
  <si>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</si>
  <si>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</si>
  <si>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</si>
  <si>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</si>
  <si>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</si>
  <si>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</si>
  <si>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</si>
  <si>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</si>
  <si>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</si>
  <si>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</si>
  <si>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</si>
  <si>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</si>
  <si>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</si>
  <si>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</si>
  <si>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</si>
  <si>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</si>
  <si>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</si>
  <si>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</si>
  <si>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</si>
  <si>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</si>
  <si>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</si>
  <si>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</si>
  <si>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</si>
  <si>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</si>
  <si>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</si>
  <si>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</si>
  <si>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</si>
  <si>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</si>
  <si>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</si>
  <si>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</si>
  <si>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</si>
  <si>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</si>
  <si>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</si>
  <si>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</si>
  <si>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</si>
  <si>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</si>
  <si>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</si>
  <si>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</si>
  <si>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</si>
  <si>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</si>
  <si>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</si>
  <si>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</si>
  <si>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</si>
  <si>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</si>
  <si>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</si>
  <si>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</si>
  <si>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</si>
  <si>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</si>
  <si>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</si>
  <si>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</si>
  <si>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</si>
  <si>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</si>
  <si>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</si>
  <si>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</si>
  <si>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</si>
  <si>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</si>
  <si>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</si>
  <si>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</si>
  <si>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</si>
  <si>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</si>
  <si>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</si>
  <si>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</si>
  <si>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</si>
  <si>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</si>
  <si>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</si>
  <si>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</si>
  <si>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</si>
  <si>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</si>
  <si>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</si>
  <si>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</si>
  <si>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</si>
  <si>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</si>
  <si>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</si>
  <si>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</si>
  <si>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</si>
  <si>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</si>
  <si>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</si>
  <si>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</si>
  <si>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</si>
  <si>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</si>
  <si>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</si>
  <si>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</si>
  <si>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</si>
  <si>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</si>
  <si>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</si>
  <si>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</si>
  <si>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</si>
  <si>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</si>
  <si>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</si>
  <si>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</si>
  <si>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</si>
  <si>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</si>
  <si>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</si>
  <si>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</si>
  <si>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</si>
  <si>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</si>
  <si>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</si>
  <si>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</si>
  <si>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</si>
  <si>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</si>
  <si>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</si>
  <si>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</si>
  <si>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</si>
  <si>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</si>
  <si>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</si>
  <si>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</si>
  <si>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</si>
  <si>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</si>
  <si>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</si>
  <si>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</si>
  <si>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</si>
  <si>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</si>
  <si>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</si>
  <si>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</si>
  <si>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</si>
  <si>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</si>
  <si>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</si>
  <si>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</si>
  <si>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</si>
  <si>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</si>
  <si>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</si>
  <si>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</si>
  <si>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</si>
  <si>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</si>
  <si>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</si>
  <si>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</si>
  <si>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</si>
  <si>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</si>
  <si>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</si>
  <si>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</si>
  <si>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</si>
  <si>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</si>
  <si>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</si>
  <si>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</si>
  <si>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</si>
  <si>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</si>
  <si>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</si>
  <si>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</si>
  <si>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</si>
  <si>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</si>
  <si>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</si>
  <si>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</si>
  <si>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</si>
  <si>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</si>
  <si>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</si>
  <si>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</si>
  <si>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</si>
  <si>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</si>
  <si>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</si>
  <si>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</si>
  <si>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</si>
  <si>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</si>
  <si>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</si>
  <si>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</si>
  <si>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</si>
  <si>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</si>
  <si>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</si>
  <si>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</si>
  <si>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</si>
  <si>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</si>
  <si>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</si>
  <si>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</si>
  <si>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</si>
  <si>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</si>
  <si>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</si>
  <si>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</si>
  <si>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</si>
  <si>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</si>
  <si>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</si>
  <si>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</si>
  <si>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</si>
  <si>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</si>
  <si>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</si>
  <si>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</si>
  <si>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</si>
  <si>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</si>
  <si>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</si>
  <si>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</si>
  <si>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</si>
  <si>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</si>
  <si>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</si>
  <si>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</si>
  <si>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</si>
  <si>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</si>
  <si>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</si>
  <si>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</si>
  <si>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</si>
  <si>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</si>
  <si>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</si>
  <si>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</si>
  <si>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</si>
  <si>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</si>
  <si>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</si>
  <si>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</si>
  <si>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</si>
  <si>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</si>
  <si>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</si>
  <si>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</si>
  <si>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</si>
  <si>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</si>
  <si>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</si>
  <si>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</si>
  <si>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</si>
  <si>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</si>
  <si>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</si>
  <si>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</si>
  <si>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</si>
  <si>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</si>
  <si>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</si>
  <si>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</si>
  <si>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</si>
  <si>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</si>
  <si>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</si>
  <si>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</si>
  <si>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</si>
  <si>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</si>
  <si>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</si>
  <si>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</si>
  <si>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</si>
  <si>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</si>
  <si>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</si>
  <si>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</si>
  <si>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</si>
  <si>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</si>
  <si>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</si>
  <si>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</si>
  <si>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</si>
  <si>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</si>
  <si>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</si>
  <si>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</si>
  <si>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</si>
  <si>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</si>
  <si>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</si>
  <si>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</si>
  <si>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</si>
  <si>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</si>
  <si>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</si>
  <si>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</si>
  <si>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</si>
  <si>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</si>
  <si>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</si>
  <si>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</si>
  <si>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</si>
  <si>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</si>
  <si>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</si>
  <si>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</si>
  <si>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</si>
  <si>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</si>
  <si>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</si>
  <si>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</si>
  <si>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</si>
  <si>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</si>
  <si>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</si>
  <si>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</si>
  <si>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</si>
  <si>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</si>
  <si>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</si>
  <si>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</si>
  <si>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</si>
  <si>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</si>
  <si>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</si>
  <si>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</si>
  <si>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</si>
  <si>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</si>
  <si>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</si>
  <si>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</si>
  <si>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</si>
  <si>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</si>
  <si>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</si>
  <si>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</si>
  <si>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</si>
  <si>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</si>
  <si>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</si>
  <si>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</si>
  <si>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</si>
  <si>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</si>
  <si>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</si>
  <si>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</si>
  <si>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</si>
  <si>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</si>
  <si>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</si>
  <si>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</si>
  <si>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</si>
  <si>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</si>
  <si>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</si>
  <si>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</si>
  <si>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</si>
  <si>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</si>
  <si>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</si>
  <si>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</si>
  <si>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</si>
  <si>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</si>
  <si>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</si>
  <si>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</si>
  <si>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</si>
  <si>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</si>
  <si>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</si>
  <si>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</si>
  <si>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</si>
  <si>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</si>
  <si>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</si>
  <si>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</si>
  <si>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</si>
  <si>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</si>
  <si>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</si>
  <si>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</si>
  <si>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</si>
  <si>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</si>
  <si>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</si>
  <si>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</si>
  <si>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</si>
  <si>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</si>
  <si>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</si>
  <si>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</si>
  <si>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</si>
  <si>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</si>
  <si>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</si>
  <si>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</si>
  <si>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</si>
  <si>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</si>
  <si>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</si>
  <si>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</si>
  <si>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</si>
  <si>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</si>
  <si>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</si>
  <si>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</si>
  <si>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</si>
  <si>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</si>
  <si>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</si>
  <si>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</si>
  <si>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</si>
  <si>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</si>
  <si>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</si>
  <si>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</si>
  <si>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</si>
  <si>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</si>
  <si>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</si>
  <si>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</si>
  <si>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</si>
  <si>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</si>
  <si>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</si>
  <si>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</si>
  <si>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</si>
  <si>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</si>
  <si>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</si>
  <si>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</si>
  <si>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</si>
  <si>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</si>
  <si>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</si>
  <si>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</si>
  <si>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</si>
  <si>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</si>
  <si>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</si>
  <si>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</si>
  <si>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</si>
  <si>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</si>
  <si>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</si>
  <si>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</si>
  <si>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</si>
  <si>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</si>
  <si>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</si>
  <si>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</si>
  <si>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</si>
  <si>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</si>
  <si>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</si>
  <si>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</si>
  <si>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</si>
  <si>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</si>
  <si>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</si>
  <si>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</si>
  <si>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</si>
  <si>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</si>
  <si>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</si>
  <si>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</si>
  <si>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</si>
  <si>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</si>
  <si>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</si>
  <si>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</si>
  <si>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</si>
  <si>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</si>
  <si>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</si>
  <si>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</si>
  <si>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</si>
  <si>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</si>
  <si>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</si>
  <si>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</si>
  <si>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</si>
  <si>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</si>
  <si>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</si>
  <si>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</si>
  <si>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</si>
  <si>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</si>
  <si>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</si>
  <si>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</si>
  <si>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</si>
  <si>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</si>
  <si>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</si>
  <si>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</si>
  <si>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</si>
  <si>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</si>
  <si>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</si>
  <si>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</si>
  <si>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</si>
  <si>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</si>
  <si>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</si>
  <si>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</si>
  <si>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</si>
  <si>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</si>
  <si>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</si>
  <si>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</si>
  <si>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</si>
  <si>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</si>
  <si>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</si>
  <si>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</si>
  <si>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</si>
  <si>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</si>
  <si>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</si>
  <si>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</si>
  <si>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</si>
  <si>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</si>
  <si>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</si>
  <si>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</si>
  <si>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</si>
  <si>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</si>
  <si>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</si>
  <si>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</si>
  <si>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</si>
  <si>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</si>
  <si>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</si>
  <si>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</si>
  <si>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</si>
  <si>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</si>
  <si>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</si>
  <si>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</si>
  <si>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</si>
  <si>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</si>
  <si>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</si>
  <si>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</si>
  <si>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</si>
  <si>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</si>
  <si>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</si>
  <si>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</si>
  <si>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</si>
  <si>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</si>
  <si>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</si>
  <si>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</si>
  <si>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</si>
  <si>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</si>
  <si>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</si>
  <si>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</si>
  <si>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</si>
  <si>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</si>
  <si>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</si>
  <si>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</si>
  <si>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</si>
  <si>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</si>
  <si>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</si>
  <si>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</si>
  <si>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</si>
  <si>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</si>
  <si>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</si>
  <si>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</si>
  <si>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</si>
  <si>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</si>
  <si>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</si>
  <si>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</si>
  <si>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</si>
  <si>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</si>
  <si>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</si>
  <si>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</si>
  <si>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</si>
  <si>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</si>
  <si>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</si>
  <si>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</si>
  <si>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</si>
  <si>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</si>
  <si>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</si>
  <si>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</si>
  <si>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</si>
  <si>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</si>
  <si>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</si>
  <si>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</si>
  <si>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</si>
  <si>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</si>
  <si>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</si>
  <si>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</si>
  <si>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</si>
  <si>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</si>
  <si>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</si>
  <si>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</si>
  <si>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</si>
  <si>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</si>
  <si>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</si>
  <si>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</si>
  <si>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</si>
  <si>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</si>
  <si>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</si>
  <si>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</si>
  <si>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</si>
  <si>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</si>
  <si>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</si>
  <si>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</si>
  <si>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</si>
  <si>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</si>
  <si>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</si>
  <si>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</si>
  <si>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</si>
  <si>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</si>
  <si>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</si>
  <si>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</si>
  <si>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</si>
  <si>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</si>
  <si>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</si>
  <si>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</si>
  <si>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</si>
  <si>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</si>
  <si>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</si>
  <si>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</si>
  <si>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</si>
  <si>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</si>
  <si>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</si>
  <si>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</si>
  <si>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</si>
  <si>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</si>
  <si>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</si>
  <si>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</si>
  <si>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</si>
  <si>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</si>
  <si>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</si>
  <si>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</si>
  <si>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</si>
  <si>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</si>
  <si>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</si>
  <si>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</si>
  <si>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</si>
  <si>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</si>
  <si>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</si>
  <si>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</si>
  <si>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</si>
  <si>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</si>
  <si>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</si>
  <si>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</si>
  <si>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</si>
  <si>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</si>
  <si>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</si>
  <si>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</si>
  <si>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</si>
  <si>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</si>
  <si>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</si>
  <si>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</si>
  <si>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</si>
  <si>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</si>
  <si>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</si>
  <si>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</si>
  <si>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</si>
  <si>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</si>
  <si>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</si>
  <si>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</si>
  <si>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</si>
  <si>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</si>
  <si>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</si>
  <si>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</si>
  <si>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</si>
  <si>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</si>
  <si>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</si>
  <si>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</si>
  <si>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</si>
  <si>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</si>
  <si>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</si>
  <si>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</si>
  <si>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</si>
  <si>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</si>
  <si>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</si>
  <si>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</si>
  <si>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</si>
  <si>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</si>
  <si>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</si>
  <si>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</si>
  <si>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</si>
  <si>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</si>
  <si>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</si>
  <si>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</si>
  <si>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</si>
  <si>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</si>
  <si>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</si>
  <si>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</si>
  <si>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</si>
  <si>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</si>
  <si>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</si>
  <si>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</si>
  <si>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</si>
  <si>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</si>
  <si>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</si>
  <si>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</si>
  <si>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</si>
  <si>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</si>
  <si>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</si>
  <si>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</si>
  <si>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</si>
  <si>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</si>
  <si>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</si>
  <si>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</si>
  <si>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</si>
  <si>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</si>
  <si>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</si>
  <si>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</si>
  <si>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</si>
  <si>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</si>
  <si>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</si>
  <si>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</si>
  <si>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</si>
  <si>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</si>
  <si>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</si>
  <si>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</si>
  <si>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</si>
  <si>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</si>
  <si>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</si>
  <si>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</si>
  <si>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</si>
  <si>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</si>
  <si>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</si>
  <si>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</si>
  <si>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</si>
  <si>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</si>
  <si>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</si>
  <si>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</si>
  <si>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</si>
  <si>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</si>
  <si>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</si>
  <si>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</si>
  <si>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</si>
  <si>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</si>
  <si>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</si>
  <si>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</si>
  <si>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</si>
  <si>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</si>
  <si>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</si>
  <si>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</si>
  <si>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</si>
  <si>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</si>
  <si>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</si>
  <si>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</si>
  <si>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</si>
  <si>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</si>
  <si>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</si>
  <si>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</si>
  <si>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</si>
  <si>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</si>
  <si>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</si>
  <si>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</si>
  <si>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</si>
  <si>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</si>
  <si>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</si>
  <si>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</si>
  <si>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</si>
  <si>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</si>
  <si>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</si>
  <si>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</si>
  <si>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</si>
  <si>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</si>
  <si>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</si>
  <si>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</si>
  <si>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</si>
  <si>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</si>
  <si>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</si>
  <si>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</si>
  <si>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</si>
  <si>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</si>
  <si>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</si>
  <si>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</si>
  <si>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</si>
  <si>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</si>
  <si>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</si>
  <si>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</si>
  <si>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</si>
  <si>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</si>
  <si>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</si>
  <si>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</si>
  <si>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</si>
  <si>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</si>
  <si>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</si>
  <si>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</si>
  <si>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</si>
  <si>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</si>
  <si>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</si>
  <si>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</si>
  <si>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</si>
  <si>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</si>
  <si>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</si>
  <si>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</si>
  <si>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</si>
  <si>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</si>
  <si>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</si>
  <si>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</si>
  <si>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</si>
  <si>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</si>
  <si>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</si>
  <si>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</si>
  <si>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</si>
  <si>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</si>
  <si>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</si>
  <si>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</si>
  <si>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</si>
  <si>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</si>
  <si>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</si>
  <si>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</si>
  <si>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</si>
  <si>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</si>
  <si>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</si>
  <si>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</si>
  <si>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</si>
  <si>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</si>
  <si>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</si>
  <si>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</si>
  <si>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</si>
  <si>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</si>
  <si>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</si>
  <si>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</si>
  <si>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</si>
  <si>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</si>
  <si>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</si>
  <si>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</si>
  <si>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</si>
  <si>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</si>
  <si>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</si>
  <si>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</si>
  <si>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</si>
  <si>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</si>
  <si>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</si>
  <si>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</si>
  <si>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</si>
  <si>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</si>
  <si>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</si>
  <si>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</si>
  <si>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</si>
  <si>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</si>
  <si>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</si>
  <si>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</si>
  <si>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</si>
  <si>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</si>
  <si>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</si>
  <si>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</si>
  <si>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</si>
  <si>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</si>
  <si>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</si>
  <si>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</si>
  <si>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</si>
  <si>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</si>
  <si>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</si>
  <si>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</si>
  <si>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</si>
  <si>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</si>
  <si>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</si>
  <si>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</si>
  <si>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</si>
  <si>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</si>
  <si>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</si>
  <si>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</si>
  <si>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</si>
  <si>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</si>
  <si>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</si>
  <si>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</si>
  <si>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</si>
  <si>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</si>
  <si>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</si>
  <si>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</si>
  <si>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</si>
  <si>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</si>
  <si>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</si>
  <si>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</si>
  <si>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</si>
  <si>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</si>
  <si>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</si>
  <si>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</si>
  <si>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</si>
  <si>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</si>
  <si>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</si>
  <si>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</si>
  <si>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</si>
  <si>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</si>
  <si>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</si>
  <si>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</si>
  <si>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</si>
  <si>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</si>
  <si>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</si>
  <si>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</si>
  <si>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</si>
  <si>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</si>
  <si>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</si>
  <si>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</si>
  <si>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</si>
  <si>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</si>
  <si>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</si>
  <si>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</si>
  <si>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</si>
  <si>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</si>
  <si>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</si>
  <si>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</si>
  <si>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</si>
  <si>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</si>
  <si>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</si>
  <si>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</si>
  <si>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</si>
  <si>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</si>
  <si>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</si>
  <si>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</si>
  <si>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</si>
  <si>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</si>
  <si>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</si>
  <si>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</si>
  <si>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</si>
  <si>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</si>
  <si>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</si>
  <si>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</si>
  <si>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</si>
  <si>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</si>
  <si>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</si>
  <si>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</si>
  <si>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</si>
  <si>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</si>
  <si>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</si>
  <si>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</si>
  <si>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</si>
  <si>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</si>
  <si>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</si>
  <si>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</si>
  <si>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</si>
  <si>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</si>
  <si>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</si>
  <si>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</si>
  <si>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</si>
  <si>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</si>
  <si>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</si>
  <si>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</si>
  <si>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</si>
  <si>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</si>
  <si>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</si>
  <si>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</si>
  <si>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</si>
  <si>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</si>
  <si>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</si>
  <si>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</si>
  <si>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</si>
  <si>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</si>
  <si>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</si>
  <si>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</si>
  <si>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</si>
  <si>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</si>
  <si>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</si>
  <si>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</si>
  <si>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</si>
  <si>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</si>
  <si>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</si>
  <si>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</si>
  <si>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</si>
  <si>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</si>
  <si>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</si>
  <si>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</si>
  <si>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</si>
  <si>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</si>
  <si>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</si>
  <si>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</si>
  <si>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</si>
  <si>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</si>
  <si>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</si>
  <si>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</si>
  <si>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</si>
  <si>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</si>
  <si>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</si>
  <si>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</si>
  <si>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</si>
  <si>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</si>
  <si>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</si>
  <si>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</si>
  <si>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</si>
  <si>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</si>
  <si>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</si>
  <si>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</si>
  <si>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</si>
  <si>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</si>
  <si>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</si>
  <si>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</si>
  <si>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</si>
  <si>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</si>
  <si>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</si>
  <si>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</si>
  <si>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</si>
  <si>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</si>
  <si>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</si>
  <si>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</si>
  <si>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</si>
  <si>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</si>
  <si>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</si>
  <si>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</si>
  <si>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</si>
  <si>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</si>
  <si>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</si>
  <si>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</si>
  <si>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</si>
  <si>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</si>
  <si>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</si>
  <si>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</si>
  <si>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</si>
  <si>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</si>
  <si>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</si>
  <si>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</si>
  <si>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</si>
  <si>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</si>
  <si>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</si>
  <si>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</si>
  <si>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</si>
  <si>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</si>
  <si>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</si>
  <si>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</si>
  <si>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</si>
  <si>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</si>
  <si>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</si>
  <si>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</si>
  <si>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</si>
  <si>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</si>
  <si>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</si>
  <si>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</si>
  <si>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</si>
  <si>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</si>
  <si>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</si>
  <si>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</si>
  <si>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</si>
  <si>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</si>
  <si>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</si>
  <si>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</si>
  <si>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</si>
  <si>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</si>
  <si>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</si>
  <si>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</si>
  <si>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</si>
  <si>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</si>
  <si>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</si>
  <si>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</si>
  <si>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</si>
  <si>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</si>
  <si>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</si>
  <si>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</si>
  <si>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</si>
  <si>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</si>
  <si>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</si>
  <si>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</si>
  <si>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</si>
  <si>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</si>
  <si>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</si>
  <si>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</si>
  <si>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</si>
  <si>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</si>
  <si>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</si>
  <si>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</si>
  <si>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</si>
  <si>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</si>
  <si>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</si>
  <si>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</si>
  <si>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</si>
  <si>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</si>
  <si>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</si>
  <si>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</si>
  <si>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</si>
  <si>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</si>
  <si>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</si>
  <si>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</si>
  <si>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</si>
  <si>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</si>
  <si>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</si>
  <si>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</si>
  <si>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</si>
  <si>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</si>
  <si>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</si>
  <si>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</si>
  <si>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</si>
  <si>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</si>
  <si>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</si>
  <si>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</si>
  <si>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</si>
  <si>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</si>
  <si>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</si>
  <si>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</si>
  <si>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</si>
  <si>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</si>
  <si>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</si>
  <si>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</si>
  <si>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</si>
  <si>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</si>
  <si>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</si>
  <si>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</si>
  <si>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</si>
  <si>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</si>
  <si>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</si>
  <si>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</si>
  <si>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</si>
  <si>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</si>
  <si>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</si>
  <si>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</si>
  <si>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</si>
  <si>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</si>
  <si>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</si>
  <si>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</si>
  <si>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</si>
  <si>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</si>
  <si>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</si>
  <si>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</si>
  <si>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</si>
  <si>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</si>
  <si>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</si>
  <si>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</si>
  <si>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</si>
  <si>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</si>
  <si>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</si>
  <si>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</si>
  <si>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</si>
  <si>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</si>
  <si>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</si>
  <si>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</si>
  <si>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</si>
  <si>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</si>
  <si>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</si>
  <si>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</si>
  <si>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</si>
  <si>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</si>
  <si>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</si>
  <si>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</si>
  <si>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</si>
  <si>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</si>
  <si>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</si>
  <si>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</si>
  <si>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</si>
  <si>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</si>
  <si>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</si>
  <si>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</si>
  <si>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</si>
  <si>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</si>
  <si>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</si>
  <si>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</si>
  <si>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</si>
  <si>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</si>
  <si>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</si>
  <si>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</si>
  <si>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</si>
  <si>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</si>
  <si>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</si>
  <si>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</si>
  <si>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</si>
  <si>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</si>
  <si>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</si>
  <si>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</si>
  <si>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</si>
  <si>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</si>
  <si>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</si>
  <si>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</si>
  <si>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</si>
  <si>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</si>
  <si>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</si>
  <si>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</si>
  <si>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</si>
  <si>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</si>
  <si>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</si>
  <si>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</si>
  <si>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</si>
  <si>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</si>
  <si>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</si>
  <si>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</si>
  <si>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</si>
  <si>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</si>
  <si>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</si>
  <si>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</si>
  <si>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</si>
  <si>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</si>
  <si>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</si>
  <si>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</si>
  <si>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</si>
  <si>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</si>
  <si>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</si>
  <si>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</si>
  <si>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</si>
  <si>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</si>
  <si>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</si>
  <si>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</si>
  <si>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</si>
  <si>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</si>
  <si>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</si>
  <si>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</si>
  <si>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</si>
  <si>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</si>
  <si>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</si>
  <si>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</si>
  <si>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</si>
  <si>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</si>
  <si>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</si>
  <si>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</si>
  <si>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</si>
  <si>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</si>
  <si>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</si>
  <si>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</si>
  <si>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</si>
  <si>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</si>
  <si>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</si>
  <si>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</si>
  <si>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</si>
  <si>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</si>
  <si>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</si>
  <si>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</si>
  <si>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</si>
  <si>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</si>
  <si>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</si>
  <si>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</si>
  <si>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</si>
  <si>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</si>
  <si>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</si>
  <si>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</si>
  <si>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</si>
  <si>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</si>
  <si>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</si>
  <si>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</si>
  <si>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</si>
  <si>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</si>
  <si>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</si>
  <si>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</si>
  <si>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</si>
  <si>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</si>
  <si>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</si>
  <si>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</si>
  <si>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</si>
  <si>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</si>
  <si>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</si>
  <si>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</si>
  <si>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</si>
  <si>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</si>
  <si>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</si>
  <si>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</si>
  <si>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</si>
  <si>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</si>
  <si>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</si>
  <si>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</si>
  <si>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</si>
  <si>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</si>
  <si>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</si>
  <si>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</si>
  <si>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</si>
  <si>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</si>
  <si>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</si>
  <si>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</si>
  <si>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</si>
  <si>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</si>
  <si>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</si>
  <si>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</si>
  <si>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</si>
  <si>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</si>
  <si>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</si>
  <si>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</si>
  <si>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</si>
  <si>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</si>
  <si>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</si>
  <si>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</si>
  <si>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</si>
  <si>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</si>
  <si>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</si>
  <si>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</si>
  <si>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</si>
  <si>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</si>
  <si>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</si>
  <si>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</si>
  <si>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</si>
  <si>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</si>
  <si>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</si>
  <si>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</si>
  <si>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</si>
  <si>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</si>
  <si>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</si>
  <si>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</si>
  <si>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</si>
  <si>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</si>
  <si>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</si>
  <si>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</si>
  <si>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</si>
  <si>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</si>
  <si>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</si>
  <si>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</si>
  <si>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</si>
  <si>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</si>
  <si>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</si>
  <si>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</si>
  <si>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</si>
  <si>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</si>
  <si>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</si>
  <si>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</si>
  <si>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</si>
  <si>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</si>
  <si>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</si>
  <si>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</si>
  <si>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</si>
  <si>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</si>
  <si>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</si>
  <si>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</si>
  <si>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</si>
  <si>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</si>
  <si>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</si>
  <si>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</si>
  <si>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</si>
  <si>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</si>
  <si>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</si>
  <si>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</si>
  <si>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</si>
  <si>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</si>
  <si>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</si>
  <si>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</si>
  <si>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</si>
  <si>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</si>
  <si>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</si>
  <si>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</si>
  <si>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</si>
  <si>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</si>
  <si>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</si>
  <si>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</si>
  <si>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</si>
  <si>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</si>
  <si>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</si>
  <si>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</si>
  <si>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</si>
  <si>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</si>
  <si>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</si>
  <si>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</si>
  <si>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</si>
  <si>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</si>
  <si>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</si>
  <si>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</si>
  <si>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</si>
  <si>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</si>
  <si>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</si>
  <si>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</si>
  <si>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</si>
  <si>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</si>
  <si>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</si>
  <si>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</si>
  <si>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</si>
  <si>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</si>
  <si>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</si>
  <si>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</si>
  <si>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</si>
  <si>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</si>
  <si>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</si>
  <si>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</si>
  <si>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</si>
  <si>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</si>
  <si>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</si>
  <si>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</si>
  <si>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</si>
  <si>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</si>
  <si>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</si>
  <si>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</si>
  <si>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</si>
  <si>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</si>
  <si>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</si>
  <si>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</si>
  <si>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</si>
  <si>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</si>
  <si>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</si>
  <si>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</si>
  <si>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</si>
  <si>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</si>
  <si>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</si>
  <si>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</si>
  <si>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</si>
  <si>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</si>
  <si>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</si>
  <si>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</si>
  <si>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</si>
  <si>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</si>
  <si>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</si>
  <si>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</si>
  <si>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</si>
  <si>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</si>
  <si>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</si>
  <si>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</si>
  <si>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</si>
  <si>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</si>
  <si>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</si>
  <si>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</si>
  <si>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</si>
  <si>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</si>
  <si>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</si>
  <si>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</si>
  <si>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</si>
  <si>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</si>
  <si>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</si>
  <si>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</si>
  <si>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</si>
  <si>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</si>
  <si>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</si>
  <si>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</si>
  <si>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</si>
  <si>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</si>
  <si>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</si>
  <si>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</si>
  <si>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</si>
  <si>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</si>
  <si>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</si>
  <si>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</si>
  <si>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</si>
  <si>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</si>
  <si>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</si>
  <si>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</si>
  <si>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</si>
  <si>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</si>
  <si>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</si>
  <si>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</si>
  <si>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</si>
  <si>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</si>
  <si>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</si>
  <si>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</si>
  <si>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</si>
  <si>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</si>
  <si>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</si>
  <si>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</si>
  <si>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</si>
  <si>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</si>
  <si>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</si>
  <si>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</si>
  <si>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</si>
  <si>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</si>
  <si>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</si>
  <si>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</si>
  <si>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</si>
  <si>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</si>
  <si>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</si>
  <si>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</si>
  <si>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</si>
  <si>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</si>
  <si>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</si>
  <si>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</si>
  <si>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</si>
  <si>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</si>
  <si>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</si>
  <si>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</si>
  <si>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</si>
  <si>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</si>
  <si>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</si>
  <si>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</si>
  <si>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</si>
  <si>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</si>
  <si>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</si>
  <si>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</si>
  <si>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</si>
  <si>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</si>
  <si>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</si>
  <si>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</si>
  <si>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</si>
  <si>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</si>
  <si>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</si>
  <si>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</si>
  <si>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</si>
  <si>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</si>
  <si>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</si>
  <si>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</si>
  <si>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</si>
  <si>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</si>
  <si>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</si>
  <si>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</si>
  <si>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</si>
  <si>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</si>
  <si>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</si>
  <si>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</si>
  <si>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</si>
  <si>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</si>
  <si>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</si>
  <si>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</si>
  <si>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</si>
  <si>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</si>
  <si>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</si>
  <si>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</si>
  <si>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</si>
  <si>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</si>
  <si>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</si>
  <si>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</si>
  <si>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</si>
  <si>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</si>
  <si>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</si>
  <si>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</si>
  <si>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</si>
  <si>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</si>
  <si>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</si>
  <si>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</si>
  <si>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</si>
  <si>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</si>
  <si>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</si>
  <si>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</si>
  <si>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</si>
  <si>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</si>
  <si>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</si>
  <si>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</si>
  <si>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</si>
  <si>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</si>
  <si>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</si>
  <si>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</si>
  <si>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</si>
  <si>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</si>
  <si>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</si>
  <si>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</si>
  <si>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</si>
  <si>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</si>
  <si>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</si>
  <si>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</si>
  <si>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</si>
  <si>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</si>
  <si>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</si>
  <si>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</si>
  <si>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</si>
  <si>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</si>
  <si>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</si>
  <si>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</si>
  <si>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</si>
  <si>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</si>
  <si>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</si>
  <si>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</si>
  <si>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</si>
  <si>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</si>
  <si>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</si>
  <si>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</si>
  <si>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</si>
  <si>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</si>
  <si>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</si>
  <si>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</si>
  <si>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</si>
  <si>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</si>
  <si>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</si>
  <si>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</si>
  <si>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</si>
  <si>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</si>
  <si>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</si>
  <si>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</si>
  <si>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</si>
  <si>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</si>
  <si>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</si>
  <si>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</si>
  <si>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</si>
  <si>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</si>
  <si>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</si>
  <si>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</si>
  <si>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</si>
  <si>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</si>
  <si>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</si>
  <si>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</si>
  <si>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</si>
  <si>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</si>
  <si>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</si>
  <si>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</si>
  <si>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</si>
  <si>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</si>
  <si>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</si>
  <si>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</si>
  <si>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</si>
  <si>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</si>
  <si>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</si>
  <si>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</si>
  <si>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</si>
  <si>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</si>
  <si>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</si>
  <si>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</si>
  <si>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</si>
  <si>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</si>
  <si>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</si>
  <si>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</si>
  <si>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</si>
  <si>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</si>
  <si>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</si>
  <si>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</si>
  <si>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</si>
  <si>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</si>
  <si>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</si>
  <si>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</si>
  <si>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</si>
  <si>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</si>
  <si>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</si>
  <si>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</si>
  <si>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</si>
  <si>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</si>
  <si>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</si>
  <si>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</si>
  <si>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</si>
  <si>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</si>
  <si>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</si>
  <si>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</si>
  <si>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</si>
  <si>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</si>
  <si>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</si>
  <si>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</si>
  <si>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</si>
  <si>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</si>
  <si>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</si>
  <si>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</si>
  <si>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</si>
  <si>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</si>
  <si>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</si>
  <si>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</si>
  <si>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</si>
  <si>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</si>
  <si>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</si>
  <si>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</si>
  <si>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</si>
  <si>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</si>
  <si>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</si>
  <si>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</si>
  <si>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</si>
  <si>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</si>
  <si>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</si>
  <si>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</si>
  <si>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</si>
  <si>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</si>
  <si>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</si>
  <si>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</si>
  <si>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</si>
  <si>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</si>
  <si>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</si>
  <si>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</si>
  <si>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</si>
  <si>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</si>
  <si>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</si>
  <si>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</si>
  <si>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</si>
  <si>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</si>
  <si>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</si>
  <si>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</si>
  <si>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</si>
  <si>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</si>
  <si>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</si>
  <si>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</si>
  <si>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</si>
  <si>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</si>
  <si>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</si>
  <si>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</si>
  <si>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</si>
  <si>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</si>
  <si>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</si>
  <si>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</si>
  <si>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</si>
  <si>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</si>
  <si>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</si>
  <si>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</si>
  <si>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</si>
  <si>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</si>
  <si>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</si>
  <si>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</si>
  <si>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</si>
  <si>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</si>
  <si>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</si>
  <si>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</si>
  <si>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</si>
  <si>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</si>
  <si>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</si>
  <si>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</si>
  <si>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</si>
  <si>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</si>
  <si>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</si>
  <si>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</si>
  <si>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</si>
  <si>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</si>
  <si>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</si>
  <si>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</si>
  <si>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</si>
  <si>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</si>
  <si>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</si>
  <si>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</si>
  <si>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</si>
  <si>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</si>
  <si>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</si>
  <si>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</si>
  <si>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</si>
  <si>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</si>
  <si>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</si>
  <si>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</si>
  <si>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</si>
  <si>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</si>
  <si>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</si>
  <si>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</si>
  <si>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</si>
  <si>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</si>
  <si>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</si>
  <si>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</si>
  <si>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</si>
  <si>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</si>
  <si>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</si>
  <si>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</si>
  <si>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</si>
  <si>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</si>
  <si>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</si>
  <si>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</si>
  <si>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</si>
  <si>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</si>
  <si>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</si>
  <si>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</si>
  <si>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</si>
  <si>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</si>
  <si>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</si>
  <si>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</si>
  <si>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</si>
  <si>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</si>
  <si>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</si>
  <si>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</si>
  <si>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</si>
  <si>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</si>
  <si>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</si>
  <si>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</si>
  <si>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</si>
  <si>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</si>
  <si>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</si>
  <si>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</si>
  <si>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</si>
  <si>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</si>
  <si>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</si>
  <si>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</si>
  <si>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</si>
  <si>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</si>
  <si>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</si>
  <si>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</si>
  <si>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</si>
  <si>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</si>
  <si>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</si>
  <si>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</si>
  <si>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</si>
  <si>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</si>
  <si>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</si>
  <si>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</si>
  <si>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</si>
  <si>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</si>
  <si>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</si>
  <si>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</si>
  <si>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</si>
  <si>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</si>
  <si>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</si>
  <si>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</si>
  <si>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</si>
  <si>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</si>
  <si>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</si>
  <si>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</si>
  <si>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</si>
  <si>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</si>
  <si>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</si>
  <si>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</si>
  <si>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</si>
  <si>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</si>
  <si>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</si>
  <si>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</si>
  <si>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</si>
  <si>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</si>
  <si>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</si>
  <si>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</si>
  <si>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</si>
  <si>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</si>
  <si>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</si>
  <si>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</si>
  <si>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</si>
  <si>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</si>
  <si>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</si>
  <si>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</si>
  <si>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</si>
  <si>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</si>
  <si>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</si>
  <si>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</si>
  <si>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</si>
  <si>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</si>
  <si>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</si>
  <si>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</si>
  <si>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</si>
  <si>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</si>
  <si>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</si>
  <si>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</si>
  <si>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</si>
  <si>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</si>
  <si>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</si>
  <si>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</si>
  <si>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</si>
  <si>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</si>
  <si>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</si>
  <si>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</si>
  <si>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</si>
  <si>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</si>
  <si>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</si>
  <si>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</si>
  <si>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</si>
  <si>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</si>
  <si>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</si>
  <si>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</si>
  <si>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</si>
  <si>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</si>
  <si>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</si>
  <si>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</si>
  <si>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</si>
  <si>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</si>
  <si>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</si>
  <si>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</si>
  <si>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</si>
  <si>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</si>
  <si>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</si>
  <si>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</si>
  <si>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</si>
  <si>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</si>
  <si>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</si>
  <si>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</si>
  <si>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</si>
  <si>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</si>
  <si>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</si>
  <si>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</si>
  <si>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</si>
  <si>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</si>
  <si>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</si>
  <si>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</si>
  <si>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</si>
  <si>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</si>
  <si>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</si>
  <si>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</si>
  <si>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</si>
  <si>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</si>
  <si>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</si>
  <si>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</si>
  <si>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</si>
  <si>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</si>
  <si>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</si>
  <si>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</si>
  <si>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</si>
  <si>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</si>
  <si>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</si>
  <si>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</si>
  <si>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</si>
  <si>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</si>
  <si>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</si>
  <si>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</si>
  <si>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</si>
  <si>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</si>
  <si>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</si>
  <si>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</si>
  <si>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</si>
  <si>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</si>
  <si>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</si>
  <si>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</si>
  <si>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</si>
  <si>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</si>
  <si>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</si>
  <si>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</si>
  <si>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</si>
  <si>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</si>
  <si>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</si>
  <si>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</si>
  <si>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</si>
  <si>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</si>
  <si>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</si>
  <si>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</si>
  <si>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</si>
  <si>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</si>
  <si>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</si>
  <si>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</si>
  <si>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</si>
  <si>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</si>
  <si>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</si>
  <si>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</si>
  <si>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</si>
  <si>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</si>
  <si>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</si>
  <si>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</si>
  <si>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</si>
  <si>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</si>
  <si>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</si>
  <si>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</si>
  <si>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</si>
  <si>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</si>
  <si>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</si>
  <si>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</si>
  <si>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</si>
  <si>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</si>
  <si>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</si>
  <si>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</si>
  <si>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</si>
  <si>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</si>
  <si>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</si>
  <si>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</si>
  <si>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</si>
  <si>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</si>
  <si>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</si>
  <si>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</si>
  <si>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</si>
  <si>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</si>
  <si>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</si>
  <si>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</si>
  <si>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</si>
  <si>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</si>
  <si>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</si>
  <si>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</si>
  <si>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</si>
  <si>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</si>
  <si>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</si>
  <si>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</si>
  <si>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</si>
  <si>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</si>
  <si>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</si>
  <si>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</si>
  <si>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</si>
  <si>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</si>
  <si>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</si>
  <si>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</si>
  <si>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</si>
  <si>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</si>
  <si>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</si>
  <si>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</si>
  <si>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</si>
  <si>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</si>
  <si>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</si>
  <si>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</si>
  <si>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</si>
  <si>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</si>
  <si>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</si>
  <si>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</si>
  <si>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</si>
  <si>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</si>
  <si>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</si>
  <si>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</si>
  <si>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</si>
  <si>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</si>
  <si>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</si>
  <si>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</si>
  <si>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</si>
  <si>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</si>
  <si>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</si>
  <si>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</si>
  <si>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</si>
  <si>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</si>
  <si>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</si>
  <si>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</si>
  <si>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</si>
  <si>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</si>
  <si>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</si>
  <si>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</si>
  <si>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</si>
  <si>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</si>
  <si>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</si>
  <si>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</si>
  <si>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</si>
  <si>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</si>
  <si>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</si>
  <si>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</si>
  <si>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</si>
  <si>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</si>
  <si>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</si>
  <si>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</si>
  <si>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</si>
  <si>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</si>
  <si>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</si>
  <si>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</si>
  <si>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</si>
  <si>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</si>
  <si>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</si>
  <si>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</si>
  <si>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</si>
  <si>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</si>
  <si>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</si>
  <si>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</si>
  <si>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</si>
  <si>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</si>
  <si>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</si>
  <si>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</si>
  <si>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</si>
  <si>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</si>
  <si>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</si>
  <si>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</si>
  <si>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</si>
  <si>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</si>
  <si>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</si>
  <si>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</si>
  <si>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</si>
  <si>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</si>
  <si>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</si>
  <si>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</si>
  <si>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</si>
  <si>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</si>
  <si>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</si>
  <si>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</si>
  <si>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</si>
  <si>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</si>
  <si>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</si>
  <si>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</si>
  <si>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</si>
  <si>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</si>
  <si>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</si>
  <si>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</si>
  <si>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</si>
  <si>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</si>
  <si>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</si>
  <si>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</si>
  <si>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</si>
  <si>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</si>
  <si>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</si>
  <si>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</si>
  <si>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</si>
  <si>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</si>
  <si>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</si>
  <si>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</si>
  <si>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</si>
  <si>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</si>
  <si>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</si>
  <si>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</si>
  <si>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</si>
  <si>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</si>
  <si>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</si>
  <si>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</si>
  <si>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</si>
  <si>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</si>
  <si>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</si>
  <si>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</si>
  <si>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</si>
  <si>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</si>
  <si>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</si>
  <si>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</si>
  <si>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</si>
  <si>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</si>
  <si>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</si>
  <si>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</si>
  <si>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</si>
  <si>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</si>
  <si>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</si>
  <si>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</si>
  <si>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</si>
  <si>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</si>
  <si>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</si>
  <si>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</si>
  <si>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</si>
  <si>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</si>
  <si>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</si>
  <si>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</si>
  <si>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</si>
  <si>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</si>
  <si>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</si>
  <si>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</si>
  <si>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</si>
  <si>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</si>
  <si>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</si>
  <si>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</si>
  <si>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</si>
  <si>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</si>
  <si>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</si>
  <si>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</si>
  <si>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</si>
  <si>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</si>
  <si>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</si>
  <si>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</si>
  <si>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</si>
  <si>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</si>
  <si>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</si>
  <si>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</si>
  <si>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</si>
  <si>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</si>
  <si>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</si>
  <si>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</si>
  <si>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</si>
  <si>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</si>
  <si>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</si>
  <si>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</si>
  <si>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</si>
  <si>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</si>
  <si>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</si>
  <si>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</si>
  <si>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</si>
  <si>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</si>
  <si>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</si>
  <si>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</si>
  <si>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</si>
  <si>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</si>
  <si>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</si>
  <si>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</si>
  <si>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</si>
  <si>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</si>
  <si>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</si>
  <si>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</si>
  <si>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</si>
  <si>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</si>
  <si>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</si>
  <si>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</si>
  <si>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</si>
  <si>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</si>
  <si>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</si>
  <si>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</si>
  <si>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</si>
  <si>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</si>
  <si>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</si>
  <si>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</si>
  <si>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</si>
  <si>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</si>
  <si>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</si>
  <si>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</si>
  <si>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</si>
  <si>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</si>
  <si>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</si>
  <si>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</si>
  <si>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</si>
  <si>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</si>
  <si>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</si>
  <si>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</si>
  <si>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</si>
  <si>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</si>
  <si>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</si>
  <si>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</si>
  <si>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</si>
  <si>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</si>
  <si>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</si>
  <si>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</si>
  <si>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</si>
  <si>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</si>
  <si>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</si>
  <si>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</si>
  <si>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</si>
  <si>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</si>
  <si>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</si>
  <si>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</si>
  <si>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</si>
  <si>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</si>
  <si>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</si>
  <si>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</si>
  <si>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</si>
  <si>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</si>
  <si>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</si>
  <si>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</si>
  <si>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</si>
  <si>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</si>
  <si>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</si>
  <si>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</si>
  <si>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</si>
  <si>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</si>
  <si>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</si>
  <si>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</si>
  <si>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</si>
  <si>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</si>
  <si>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</si>
  <si>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</si>
  <si>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</si>
  <si>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</si>
  <si>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</si>
  <si>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</si>
  <si>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</si>
  <si>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</si>
  <si>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</si>
  <si>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</si>
  <si>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</si>
  <si>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</si>
  <si>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</si>
  <si>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</si>
  <si>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</si>
  <si>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</si>
  <si>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</si>
  <si>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</si>
  <si>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</si>
  <si>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</si>
  <si>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</si>
  <si>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</si>
  <si>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</si>
  <si>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</si>
  <si>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</si>
  <si>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</si>
  <si>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</si>
  <si>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</si>
  <si>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</si>
  <si>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</si>
  <si>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</si>
  <si>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</si>
  <si>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</si>
  <si>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</si>
  <si>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</si>
  <si>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</si>
  <si>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</si>
  <si>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</si>
  <si>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</si>
  <si>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</si>
  <si>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</si>
  <si>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</si>
  <si>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</si>
  <si>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</si>
  <si>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</si>
  <si>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</si>
  <si>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</si>
  <si>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</si>
  <si>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</si>
  <si>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</si>
  <si>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</si>
  <si>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</si>
  <si>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</si>
  <si>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</si>
  <si>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</si>
  <si>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</si>
  <si>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</si>
  <si>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</si>
  <si>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</si>
  <si>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</si>
  <si>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</si>
  <si>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</si>
  <si>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</si>
  <si>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</si>
  <si>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</si>
  <si>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</si>
  <si>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</si>
  <si>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</si>
  <si>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</si>
  <si>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</si>
  <si>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</si>
  <si>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</si>
  <si>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</si>
  <si>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</si>
  <si>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</si>
  <si>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</si>
  <si>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</si>
  <si>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</si>
  <si>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</si>
  <si>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</si>
  <si>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</si>
  <si>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</si>
  <si>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</si>
  <si>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</si>
  <si>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</si>
  <si>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</si>
  <si>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</si>
  <si>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</si>
  <si>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</si>
  <si>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</si>
  <si>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</si>
  <si>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</si>
  <si>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</si>
  <si>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</si>
  <si>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</si>
  <si>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</si>
  <si>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</si>
  <si>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</si>
  <si>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</si>
  <si>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</si>
  <si>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</si>
  <si>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</si>
  <si>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</si>
  <si>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</si>
  <si>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</si>
  <si>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</si>
  <si>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</si>
  <si>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</si>
  <si>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</si>
  <si>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</si>
  <si>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</si>
  <si>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</si>
  <si>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</si>
  <si>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</si>
  <si>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</si>
  <si>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</si>
  <si>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</si>
  <si>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</si>
  <si>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</si>
  <si>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</si>
  <si>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</si>
  <si>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</si>
  <si>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</si>
  <si>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</si>
  <si>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</si>
  <si>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</si>
  <si>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</si>
  <si>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</si>
  <si>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</si>
  <si>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</si>
  <si>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</si>
  <si>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</si>
  <si>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</si>
  <si>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</si>
  <si>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</si>
  <si>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</si>
  <si>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</si>
  <si>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</si>
  <si>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</si>
  <si>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</si>
  <si>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</si>
  <si>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</si>
  <si>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</si>
  <si>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</si>
  <si>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</si>
  <si>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</si>
  <si>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</si>
  <si>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</si>
  <si>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</si>
  <si>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</si>
  <si>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</si>
  <si>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</si>
  <si>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</si>
  <si>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</si>
  <si>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</si>
  <si>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</si>
  <si>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</si>
  <si>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</si>
  <si>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</si>
  <si>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</si>
  <si>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</si>
  <si>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</si>
  <si>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</si>
  <si>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</si>
  <si>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</si>
  <si>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</si>
  <si>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</si>
  <si>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</si>
  <si>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</si>
  <si>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</si>
  <si>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</si>
  <si>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</si>
  <si>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</si>
  <si>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</si>
  <si>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</si>
  <si>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</si>
  <si>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</si>
  <si>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</si>
  <si>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</si>
  <si>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</si>
  <si>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</si>
  <si>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</si>
  <si>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</si>
  <si>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</si>
  <si>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</si>
  <si>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</si>
  <si>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</si>
  <si>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</si>
  <si>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</si>
  <si>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</si>
  <si>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</si>
  <si>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</si>
  <si>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</si>
  <si>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</si>
  <si>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</si>
  <si>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</si>
  <si>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</si>
  <si>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</si>
  <si>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</si>
  <si>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</si>
  <si>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</si>
  <si>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</si>
  <si>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</si>
  <si>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</si>
  <si>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</si>
  <si>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</si>
  <si>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</si>
  <si>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</si>
  <si>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</si>
  <si>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</si>
  <si>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</si>
  <si>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</si>
  <si>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</si>
  <si>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</si>
  <si>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</si>
  <si>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</si>
  <si>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</si>
  <si>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</si>
  <si>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</si>
  <si>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</si>
  <si>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</si>
  <si>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</si>
  <si>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</si>
  <si>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</si>
  <si>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</si>
  <si>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</si>
  <si>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</si>
  <si>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</si>
  <si>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</si>
  <si>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</si>
  <si>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</si>
  <si>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</si>
  <si>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</si>
  <si>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</si>
  <si>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</si>
  <si>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</si>
  <si>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</si>
  <si>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</si>
  <si>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</si>
  <si>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</si>
  <si>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</si>
  <si>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</si>
  <si>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</si>
  <si>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</si>
  <si>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</si>
  <si>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</si>
  <si>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</si>
  <si>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</si>
  <si>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</si>
  <si>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</si>
  <si>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</si>
  <si>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</si>
  <si>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</si>
  <si>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</si>
  <si>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</si>
  <si>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</si>
  <si>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</si>
  <si>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</si>
  <si>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</si>
  <si>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</si>
  <si>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</si>
  <si>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</si>
  <si>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</si>
  <si>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</si>
  <si>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</si>
  <si>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</si>
  <si>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</si>
  <si>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</si>
  <si>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</si>
  <si>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</si>
  <si>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</si>
  <si>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</si>
  <si>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</si>
  <si>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</si>
  <si>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</si>
  <si>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</si>
  <si>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</si>
  <si>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</si>
  <si>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</si>
  <si>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</si>
  <si>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</si>
  <si>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</si>
  <si>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</si>
  <si>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</si>
  <si>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</si>
  <si>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</si>
  <si>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</si>
  <si>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</si>
  <si>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</si>
  <si>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</si>
  <si>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</si>
  <si>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</si>
  <si>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</si>
  <si>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</si>
  <si>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</si>
  <si>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</si>
  <si>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</si>
  <si>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</si>
  <si>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</si>
  <si>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</si>
  <si>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</si>
  <si>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</si>
  <si>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</si>
  <si>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</si>
  <si>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</si>
  <si>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</si>
  <si>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</si>
  <si>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</si>
  <si>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</si>
  <si>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</si>
  <si>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</si>
  <si>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</si>
  <si>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</si>
  <si>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</si>
  <si>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</si>
  <si>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</si>
  <si>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</si>
  <si>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</si>
  <si>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</si>
  <si>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</si>
  <si>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</si>
  <si>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</si>
  <si>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</si>
  <si>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</si>
  <si>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</si>
  <si>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</si>
  <si>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</si>
  <si>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</si>
  <si>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</si>
  <si>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</si>
  <si>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</si>
  <si>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</si>
  <si>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</si>
  <si>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</si>
  <si>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</si>
  <si>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</si>
  <si>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</si>
  <si>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</si>
  <si>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</si>
  <si>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</si>
  <si>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</si>
  <si>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</si>
  <si>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</si>
  <si>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</si>
  <si>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</si>
  <si>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</si>
  <si>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</si>
  <si>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</si>
  <si>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</si>
  <si>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</si>
  <si>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</si>
  <si>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</si>
  <si>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</si>
  <si>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</si>
  <si>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</si>
  <si>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</si>
  <si>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</si>
  <si>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</si>
  <si>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</si>
  <si>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</si>
  <si>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</si>
  <si>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</si>
  <si>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</si>
  <si>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</si>
  <si>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</si>
  <si>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</si>
  <si>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</si>
  <si>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</si>
  <si>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</si>
  <si>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</si>
  <si>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</si>
  <si>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</si>
  <si>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</si>
  <si>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</si>
  <si>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</si>
  <si>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</si>
  <si>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</si>
  <si>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</si>
  <si>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</si>
  <si>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</si>
  <si>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</si>
  <si>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</si>
  <si>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</si>
  <si>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</si>
  <si>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</si>
  <si>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</si>
  <si>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</si>
  <si>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</si>
  <si>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</si>
  <si>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</si>
  <si>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</si>
  <si>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</si>
  <si>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</si>
  <si>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</si>
  <si>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</si>
  <si>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</si>
  <si>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</si>
  <si>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</si>
  <si>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</si>
  <si>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</si>
  <si>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</si>
  <si>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</si>
  <si>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</si>
  <si>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</si>
  <si>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</si>
  <si>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</si>
  <si>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</si>
  <si>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</si>
  <si>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</si>
  <si>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</si>
  <si>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</si>
  <si>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</si>
  <si>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</si>
  <si>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</si>
  <si>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</si>
  <si>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</si>
  <si>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</si>
  <si>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</si>
  <si>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</si>
  <si>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</si>
  <si>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</si>
  <si>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</si>
  <si>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</si>
  <si>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</si>
  <si>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</si>
  <si>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</si>
  <si>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</si>
  <si>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</si>
  <si>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</si>
  <si>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</si>
  <si>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</si>
  <si>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</si>
  <si>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</si>
  <si>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</si>
  <si>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</si>
  <si>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</si>
  <si>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</si>
  <si>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</si>
  <si>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</si>
  <si>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</si>
  <si>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</si>
  <si>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</si>
  <si>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</si>
  <si>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</si>
  <si>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</si>
  <si>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</si>
  <si>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</si>
  <si>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</si>
  <si>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</si>
  <si>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</si>
  <si>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</si>
  <si>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</si>
  <si>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</si>
  <si>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</si>
  <si>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</si>
  <si>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</si>
  <si>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</si>
  <si>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</si>
  <si>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</si>
  <si>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</si>
  <si>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</si>
  <si>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</si>
  <si>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</si>
  <si>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</si>
  <si>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</si>
  <si>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</si>
  <si>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</si>
  <si>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</si>
  <si>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</si>
  <si>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</si>
  <si>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</si>
  <si>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</si>
  <si>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</si>
  <si>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</si>
  <si>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</si>
  <si>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</si>
  <si>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</si>
  <si>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</si>
  <si>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</si>
  <si>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</si>
  <si>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</si>
  <si>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</si>
  <si>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</si>
  <si>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</si>
  <si>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</si>
  <si>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</si>
  <si>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</si>
  <si>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</si>
  <si>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</si>
  <si>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</si>
  <si>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</si>
  <si>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</si>
  <si>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</si>
  <si>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</si>
  <si>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</si>
  <si>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</si>
  <si>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</si>
  <si>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</si>
  <si>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</si>
  <si>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</si>
  <si>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</si>
  <si>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</si>
  <si>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</si>
  <si>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</si>
  <si>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</si>
  <si>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</si>
  <si>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</si>
  <si>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</si>
  <si>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</si>
  <si>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</si>
  <si>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</si>
  <si>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</si>
  <si>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</si>
  <si>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</si>
  <si>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</si>
  <si>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</si>
  <si>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</si>
  <si>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</si>
  <si>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</si>
  <si>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</si>
  <si>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</si>
  <si>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</si>
  <si>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</si>
  <si>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</si>
  <si>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</si>
  <si>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</si>
  <si>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</si>
  <si>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</si>
  <si>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</si>
  <si>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</si>
  <si>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</si>
  <si>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</si>
  <si>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</si>
  <si>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</si>
  <si>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</si>
  <si>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</si>
  <si>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</si>
  <si>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</si>
  <si>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</si>
  <si>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</si>
  <si>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</si>
  <si>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</si>
  <si>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</si>
  <si>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</si>
  <si>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</si>
  <si>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</si>
  <si>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</si>
  <si>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</si>
  <si>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</si>
  <si>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</si>
  <si>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</si>
  <si>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</si>
  <si>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</si>
  <si>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</si>
  <si>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</si>
  <si>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</si>
  <si>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</si>
  <si>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</si>
  <si>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</si>
  <si>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</si>
  <si>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</si>
  <si>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</si>
  <si>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</si>
  <si>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</si>
  <si>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</si>
  <si>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</si>
  <si>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</si>
  <si>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</si>
  <si>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</si>
  <si>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</si>
  <si>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</si>
  <si>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</si>
  <si>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</si>
  <si>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</si>
  <si>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</si>
  <si>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</si>
  <si>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</si>
  <si>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</si>
  <si>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</si>
  <si>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</si>
  <si>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</si>
  <si>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</si>
  <si>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</si>
  <si>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</si>
  <si>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</si>
  <si>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</si>
  <si>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</si>
  <si>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</si>
  <si>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</si>
  <si>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</si>
  <si>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</si>
  <si>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</si>
  <si>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</si>
  <si>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</si>
  <si>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</si>
  <si>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</si>
  <si>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</si>
  <si>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</si>
  <si>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</si>
  <si>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</si>
  <si>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</si>
  <si>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</si>
  <si>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</si>
  <si>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</si>
  <si>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</si>
  <si>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</si>
  <si>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</si>
  <si>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</si>
  <si>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</si>
  <si>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</si>
  <si>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</si>
  <si>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</si>
  <si>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</si>
  <si>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</si>
  <si>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</si>
  <si>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</si>
  <si>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</si>
  <si>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</si>
  <si>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</si>
  <si>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</si>
  <si>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</si>
  <si>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</si>
  <si>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</si>
  <si>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</si>
  <si>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</si>
  <si>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</si>
  <si>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</si>
  <si>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</si>
  <si>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</si>
  <si>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</si>
  <si>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</si>
  <si>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</si>
  <si>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</si>
  <si>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</si>
  <si>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</si>
  <si>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</si>
  <si>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</si>
  <si>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</si>
  <si>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</si>
  <si>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</si>
  <si>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</si>
  <si>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</si>
  <si>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</si>
  <si>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</si>
  <si>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</si>
  <si>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</si>
  <si>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</si>
  <si>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</si>
  <si>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</si>
  <si>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</si>
  <si>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</si>
  <si>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</si>
  <si>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</si>
  <si>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</si>
  <si>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</si>
  <si>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</si>
  <si>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</si>
  <si>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</si>
  <si>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</si>
  <si>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</si>
  <si>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</si>
  <si>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</si>
  <si>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</si>
  <si>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</si>
  <si>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</si>
  <si>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</si>
  <si>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</si>
  <si>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</si>
  <si>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</si>
  <si>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</si>
  <si>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</si>
  <si>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</si>
  <si>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</si>
  <si>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</si>
  <si>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</si>
  <si>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</si>
  <si>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</si>
  <si>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</si>
  <si>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</si>
  <si>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</si>
  <si>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</si>
  <si>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</si>
  <si>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</si>
  <si>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</si>
  <si>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</si>
  <si>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</si>
  <si>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</si>
  <si>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</si>
  <si>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</si>
  <si>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</si>
  <si>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</si>
  <si>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</si>
  <si>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</si>
  <si>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</si>
  <si>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</si>
  <si>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</si>
  <si>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</si>
  <si>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</si>
  <si>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</si>
  <si>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</si>
  <si>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</si>
  <si>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</si>
  <si>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</si>
  <si>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</si>
  <si>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</si>
  <si>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</si>
  <si>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</si>
  <si>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</si>
  <si>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</si>
  <si>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</si>
  <si>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</si>
  <si>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</si>
  <si>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</si>
  <si>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</si>
  <si>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</si>
  <si>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</si>
  <si>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</si>
  <si>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</si>
  <si>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</si>
  <si>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</si>
  <si>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</si>
  <si>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</si>
  <si>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</si>
  <si>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</si>
  <si>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</si>
  <si>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</si>
  <si>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</si>
  <si>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</si>
  <si>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</si>
  <si>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</si>
  <si>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</si>
  <si>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</si>
  <si>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</si>
  <si>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</si>
  <si>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</si>
  <si>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</si>
  <si>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</si>
  <si>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</si>
  <si>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</si>
  <si>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</si>
  <si>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</si>
  <si>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</si>
  <si>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</si>
  <si>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</si>
  <si>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</si>
  <si>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</si>
  <si>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</si>
  <si>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</si>
  <si>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</si>
  <si>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</si>
  <si>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</si>
  <si>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</si>
  <si>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</si>
  <si>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</si>
  <si>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</si>
  <si>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</si>
  <si>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</si>
  <si>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</si>
  <si>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</si>
  <si>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</si>
  <si>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</si>
  <si>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</si>
  <si>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</si>
  <si>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</si>
  <si>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</si>
  <si>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</si>
  <si>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</si>
  <si>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</si>
  <si>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</si>
  <si>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</si>
  <si>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</si>
  <si>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</si>
  <si>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</si>
  <si>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</si>
  <si>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</si>
  <si>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</si>
  <si>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</si>
  <si>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</si>
  <si>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</si>
  <si>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</si>
  <si>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</si>
  <si>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</si>
  <si>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</si>
  <si>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</si>
  <si>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</si>
  <si>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</si>
  <si>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</si>
  <si>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</si>
  <si>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</si>
  <si>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</si>
  <si>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</si>
  <si>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</si>
  <si>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</si>
  <si>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</si>
  <si>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</si>
  <si>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</si>
  <si>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</si>
  <si>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</si>
  <si>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</si>
  <si>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</si>
  <si>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</si>
  <si>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</si>
  <si>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</si>
  <si>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</si>
  <si>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</si>
  <si>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</si>
  <si>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</si>
  <si>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</si>
  <si>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</si>
  <si>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</si>
  <si>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</si>
  <si>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</si>
  <si>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</si>
  <si>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</si>
  <si>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</si>
  <si>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</si>
  <si>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</si>
  <si>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</si>
  <si>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</si>
  <si>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</si>
  <si>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</si>
  <si>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</si>
  <si>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</si>
  <si>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</si>
  <si>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</si>
  <si>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</si>
  <si>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</si>
  <si>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</si>
  <si>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</si>
  <si>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</si>
  <si>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</si>
  <si>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</si>
  <si>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</si>
  <si>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</si>
  <si>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</si>
  <si>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</si>
  <si>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</si>
  <si>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</si>
  <si>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</si>
  <si>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</si>
  <si>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</si>
  <si>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</si>
  <si>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</si>
  <si>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</si>
  <si>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</si>
  <si>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</si>
  <si>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</si>
  <si>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</si>
  <si>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</si>
  <si>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</si>
  <si>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</si>
  <si>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</si>
  <si>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</si>
  <si>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</si>
  <si>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</si>
  <si>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</si>
  <si>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</si>
  <si>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</si>
  <si>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</si>
  <si>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</si>
  <si>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</si>
  <si>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</si>
  <si>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</si>
  <si>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</si>
  <si>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</si>
  <si>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</si>
  <si>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</si>
  <si>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</si>
  <si>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</si>
  <si>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</si>
  <si>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</si>
  <si>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</si>
  <si>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</si>
  <si>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</si>
  <si>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</si>
  <si>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</si>
  <si>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</si>
  <si>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</si>
  <si>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</si>
  <si>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</si>
  <si>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</si>
  <si>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</si>
  <si>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</si>
  <si>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</si>
  <si>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</si>
  <si>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</si>
  <si>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</si>
  <si>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</si>
  <si>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</si>
  <si>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</si>
  <si>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</si>
  <si>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</si>
  <si>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</si>
  <si>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</si>
  <si>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</si>
  <si>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</si>
  <si>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</si>
  <si>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</si>
  <si>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</si>
  <si>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</si>
  <si>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</si>
  <si>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</si>
  <si>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</si>
  <si>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</si>
  <si>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</si>
  <si>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</si>
  <si>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</si>
  <si>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</si>
  <si>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</si>
  <si>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</si>
  <si>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</si>
  <si>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</si>
  <si>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</si>
  <si>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</si>
  <si>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</si>
  <si>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</si>
  <si>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</si>
  <si>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</si>
  <si>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</si>
  <si>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</si>
  <si>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</si>
  <si>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</si>
  <si>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</si>
  <si>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</si>
  <si>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</si>
  <si>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</si>
  <si>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</si>
  <si>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</si>
  <si>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</si>
  <si>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</si>
  <si>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</si>
  <si>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</si>
  <si>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</si>
  <si>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</si>
  <si>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</si>
  <si>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</si>
  <si>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</si>
  <si>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</si>
  <si>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</si>
  <si>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</si>
  <si>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</si>
  <si>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</si>
  <si>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</si>
  <si>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</si>
  <si>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</si>
  <si>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</si>
  <si>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</si>
  <si>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</si>
  <si>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</si>
  <si>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</si>
  <si>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</si>
  <si>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</si>
  <si>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</si>
  <si>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</si>
  <si>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</si>
  <si>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</si>
  <si>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</si>
  <si>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</si>
  <si>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</si>
  <si>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</si>
  <si>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</si>
  <si>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</si>
  <si>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</si>
  <si>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</si>
  <si>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</si>
  <si>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</si>
  <si>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</si>
  <si>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</si>
  <si>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</si>
  <si>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</si>
  <si>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</si>
  <si>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</si>
  <si>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</si>
  <si>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</si>
  <si>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</si>
  <si>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</si>
  <si>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</si>
  <si>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</si>
  <si>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</si>
  <si>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</si>
  <si>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</si>
  <si>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</si>
  <si>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</si>
  <si>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</si>
  <si>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</si>
  <si>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</si>
  <si>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</si>
  <si>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</si>
  <si>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</si>
  <si>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</si>
  <si>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</si>
  <si>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</si>
  <si>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</si>
  <si>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</si>
  <si>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</si>
  <si>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</si>
  <si>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</si>
  <si>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</si>
  <si>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</si>
  <si>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</si>
  <si>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</si>
  <si>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</si>
  <si>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</si>
  <si>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</si>
  <si>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</si>
  <si>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</si>
  <si>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</si>
  <si>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</si>
  <si>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</si>
  <si>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</si>
  <si>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</si>
  <si>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</si>
  <si>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</si>
  <si>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</si>
  <si>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</si>
  <si>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</si>
  <si>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</si>
  <si>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</si>
  <si>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</si>
  <si>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</si>
  <si>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</si>
  <si>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</si>
  <si>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</si>
  <si>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</si>
  <si>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</si>
  <si>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</si>
  <si>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</si>
  <si>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</si>
  <si>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</si>
  <si>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</si>
  <si>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</si>
  <si>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</si>
  <si>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</si>
  <si>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</si>
  <si>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</si>
  <si>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</si>
  <si>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</si>
  <si>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</si>
  <si>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</si>
  <si>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</si>
  <si>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</si>
  <si>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</si>
  <si>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</si>
  <si>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</si>
  <si>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</si>
  <si>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</si>
  <si>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</si>
  <si>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</si>
  <si>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</si>
  <si>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</si>
  <si>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</si>
  <si>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</si>
  <si>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</si>
  <si>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</si>
  <si>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</si>
  <si>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</si>
  <si>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</si>
  <si>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</si>
  <si>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</si>
  <si>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</si>
  <si>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</si>
  <si>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</si>
  <si>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</si>
  <si>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</si>
  <si>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</si>
  <si>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</si>
  <si>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</si>
  <si>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</si>
  <si>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</si>
  <si>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</si>
  <si>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</si>
  <si>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</si>
  <si>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</si>
  <si>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</si>
  <si>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</si>
  <si>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</si>
  <si>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</si>
  <si>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</si>
  <si>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</si>
  <si>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</si>
  <si>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</si>
  <si>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</si>
  <si>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</si>
  <si>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</si>
  <si>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</si>
  <si>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</si>
  <si>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</si>
  <si>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</si>
  <si>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</si>
  <si>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</si>
  <si>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</si>
  <si>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</si>
  <si>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</si>
  <si>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</si>
  <si>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</si>
  <si>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</si>
  <si>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</si>
  <si>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</si>
  <si>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</si>
  <si>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</si>
  <si>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</si>
  <si>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</si>
  <si>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</si>
  <si>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</si>
  <si>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</si>
  <si>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</si>
  <si>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</si>
  <si>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</si>
  <si>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</si>
  <si>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</si>
  <si>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</si>
  <si>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</si>
  <si>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</si>
  <si>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</si>
  <si>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</si>
  <si>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</si>
  <si>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</si>
  <si>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</si>
  <si>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</si>
  <si>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</si>
  <si>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</si>
  <si>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</si>
  <si>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</si>
  <si>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</si>
  <si>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</si>
  <si>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</si>
  <si>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</si>
  <si>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</si>
  <si>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</si>
  <si>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</si>
  <si>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</si>
  <si>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</si>
  <si>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</si>
  <si>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</si>
  <si>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</si>
  <si>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</si>
  <si>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</si>
  <si>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</si>
  <si>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</si>
  <si>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</si>
  <si>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</si>
  <si>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</si>
  <si>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</si>
  <si>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</si>
  <si>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</si>
  <si>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</si>
  <si>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</si>
  <si>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</si>
  <si>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</si>
  <si>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</si>
  <si>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</si>
  <si>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</si>
  <si>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</si>
  <si>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</si>
  <si>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</si>
  <si>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</si>
  <si>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</si>
  <si>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</si>
  <si>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</si>
  <si>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</si>
  <si>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</si>
  <si>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</si>
  <si>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</si>
  <si>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</si>
  <si>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</si>
  <si>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</si>
  <si>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</si>
  <si>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</si>
  <si>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</si>
  <si>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</si>
  <si>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</si>
  <si>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</si>
  <si>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</si>
  <si>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</si>
  <si>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</si>
  <si>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</si>
  <si>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</si>
  <si>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</si>
  <si>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</si>
  <si>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</si>
  <si>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</si>
  <si>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</si>
  <si>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</si>
  <si>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</si>
  <si>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</si>
  <si>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</si>
  <si>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</si>
  <si>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</si>
  <si>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</si>
  <si>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</si>
  <si>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</si>
  <si>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</si>
  <si>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</si>
  <si>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</si>
  <si>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</si>
  <si>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</si>
  <si>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</si>
  <si>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</si>
  <si>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</si>
  <si>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</si>
  <si>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</si>
  <si>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</si>
  <si>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</si>
  <si>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</si>
  <si>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</si>
  <si>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</si>
  <si>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</si>
  <si>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</si>
  <si>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</si>
  <si>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</si>
  <si>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</si>
  <si>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</si>
  <si>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</si>
  <si>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</si>
  <si>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</si>
  <si>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</si>
  <si>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</si>
  <si>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</si>
  <si>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</si>
  <si>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</si>
  <si>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</si>
  <si>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</si>
  <si>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</si>
  <si>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</si>
  <si>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</si>
  <si>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</si>
  <si>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</si>
  <si>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</si>
  <si>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</si>
  <si>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</si>
  <si>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</si>
  <si>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</si>
  <si>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</si>
  <si>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</si>
  <si>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</si>
  <si>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</si>
  <si>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</si>
  <si>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</si>
  <si>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</si>
  <si>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</si>
  <si>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</si>
  <si>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</si>
  <si>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</si>
  <si>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</si>
  <si>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</si>
  <si>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</si>
  <si>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</si>
  <si>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</si>
  <si>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</si>
  <si>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</si>
  <si>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</si>
  <si>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</si>
  <si>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</si>
  <si>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</si>
  <si>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</si>
  <si>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</si>
  <si>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</si>
  <si>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</si>
  <si>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</si>
  <si>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</si>
  <si>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</si>
  <si>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</si>
  <si>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</si>
  <si>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</si>
  <si>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</si>
  <si>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</si>
  <si>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</si>
  <si>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</si>
  <si>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</si>
  <si>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</si>
  <si>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</si>
  <si>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</si>
  <si>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</si>
  <si>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</si>
  <si>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</si>
  <si>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</si>
  <si>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</si>
  <si>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</si>
  <si>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</si>
  <si>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</si>
  <si>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</si>
  <si>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</si>
  <si>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</si>
  <si>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</si>
  <si>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</si>
  <si>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</si>
  <si>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</si>
  <si>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</si>
  <si>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</si>
  <si>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</si>
  <si>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</si>
  <si>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</si>
  <si>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</si>
  <si>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</si>
  <si>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</si>
  <si>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</si>
  <si>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</si>
  <si>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</si>
  <si>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</si>
  <si>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</si>
  <si>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</si>
  <si>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</si>
  <si>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</si>
  <si>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</si>
  <si>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</si>
  <si>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</si>
  <si>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</si>
  <si>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</si>
  <si>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</si>
  <si>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</si>
  <si>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</si>
  <si>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</si>
  <si>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</si>
  <si>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</si>
  <si>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</si>
  <si>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</si>
  <si>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</si>
  <si>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</si>
  <si>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</si>
  <si>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</si>
  <si>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</si>
  <si>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</si>
  <si>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</si>
  <si>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</si>
  <si>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</si>
  <si>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</si>
  <si>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</si>
  <si>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</si>
  <si>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</si>
  <si>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</si>
  <si>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</si>
  <si>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</si>
  <si>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</si>
  <si>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</si>
  <si>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</si>
  <si>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</si>
  <si>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</si>
  <si>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</si>
  <si>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</si>
  <si>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</si>
  <si>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</si>
  <si>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</si>
  <si>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</si>
  <si>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</si>
  <si>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</si>
  <si>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</si>
  <si>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</si>
  <si>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</si>
  <si>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</si>
  <si>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</si>
  <si>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</si>
  <si>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</si>
  <si>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</si>
  <si>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</si>
  <si>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</si>
  <si>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</si>
  <si>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</si>
  <si>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</si>
  <si>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</si>
  <si>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</si>
  <si>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</si>
  <si>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</si>
  <si>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</si>
  <si>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</si>
  <si>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</si>
  <si>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</si>
  <si>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</si>
  <si>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</si>
  <si>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</si>
  <si>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</si>
  <si>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</si>
  <si>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</si>
  <si>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</si>
  <si>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</si>
  <si>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</si>
  <si>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</si>
  <si>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</si>
  <si>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</si>
  <si>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</si>
  <si>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</si>
  <si>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</si>
  <si>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</si>
  <si>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</si>
  <si>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</si>
  <si>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</si>
  <si>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</si>
  <si>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</si>
  <si>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</si>
  <si>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</si>
  <si>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</si>
  <si>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</si>
  <si>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</si>
  <si>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</si>
  <si>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</si>
  <si>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</si>
  <si>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</si>
  <si>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</si>
  <si>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</si>
  <si>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</si>
  <si>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</si>
  <si>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</si>
  <si>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</si>
  <si>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</si>
  <si>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</si>
  <si>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</si>
  <si>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</si>
  <si>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</si>
  <si>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</si>
  <si>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</si>
  <si>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</si>
  <si>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</si>
  <si>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</si>
  <si>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</si>
  <si>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</si>
  <si>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</si>
  <si>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</si>
  <si>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</si>
  <si>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</si>
  <si>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</si>
  <si>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</si>
  <si>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</si>
  <si>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</si>
  <si>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</si>
  <si>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</si>
  <si>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</si>
  <si>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</si>
  <si>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</si>
  <si>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</si>
  <si>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</si>
  <si>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</si>
  <si>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</si>
  <si>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</si>
  <si>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</si>
  <si>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</si>
  <si>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</si>
  <si>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</si>
  <si>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</si>
  <si>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</si>
  <si>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</si>
  <si>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</si>
  <si>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</si>
  <si>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</si>
  <si>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</si>
  <si>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</si>
  <si>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</si>
  <si>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</si>
  <si>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</si>
  <si>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</si>
  <si>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</si>
  <si>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</si>
  <si>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</si>
  <si>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</si>
  <si>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</si>
  <si>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</si>
  <si>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</si>
  <si>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</si>
  <si>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</si>
  <si>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</si>
  <si>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</si>
  <si>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</si>
  <si>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</si>
  <si>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</si>
  <si>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</si>
  <si>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</si>
  <si>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</si>
  <si>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</si>
  <si>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</si>
  <si>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</si>
  <si>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</si>
  <si>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</si>
  <si>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</si>
  <si>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</si>
  <si>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</si>
  <si>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</si>
  <si>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</si>
  <si>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</si>
  <si>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</si>
  <si>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</si>
  <si>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</si>
  <si>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</si>
  <si>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</si>
  <si>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</si>
  <si>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</si>
  <si>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</si>
  <si>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</si>
  <si>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</si>
  <si>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</si>
  <si>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</si>
  <si>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</si>
  <si>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</si>
  <si>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</si>
  <si>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</si>
  <si>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</si>
  <si>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</si>
  <si>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</si>
  <si>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</si>
  <si>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</si>
  <si>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</si>
  <si>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</si>
  <si>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</si>
  <si>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</si>
  <si>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</si>
  <si>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</si>
  <si>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</si>
  <si>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</si>
  <si>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</si>
  <si>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</si>
  <si>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</si>
  <si>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</si>
  <si>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</si>
  <si>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</si>
  <si>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</si>
  <si>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</si>
  <si>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</si>
  <si>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</si>
  <si>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</si>
  <si>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</si>
  <si>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</si>
  <si>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</si>
  <si>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</si>
  <si>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</si>
  <si>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</si>
  <si>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</si>
  <si>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</si>
  <si>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</si>
  <si>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</si>
  <si>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</si>
  <si>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</si>
  <si>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</si>
  <si>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</si>
  <si>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</si>
  <si>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</si>
  <si>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</si>
  <si>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</si>
  <si>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</si>
  <si>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</si>
  <si>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</si>
  <si>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</si>
  <si>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</si>
  <si>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</si>
  <si>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</si>
  <si>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</si>
  <si>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</si>
  <si>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</si>
  <si>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</si>
  <si>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</si>
  <si>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</si>
  <si>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</si>
  <si>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</si>
  <si>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</si>
  <si>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</si>
  <si>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</si>
  <si>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</si>
  <si>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</si>
  <si>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</si>
  <si>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</si>
  <si>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</si>
  <si>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</si>
  <si>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</si>
  <si>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</si>
  <si>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</si>
  <si>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</si>
  <si>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</si>
  <si>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</si>
  <si>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</si>
  <si>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</si>
  <si>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</si>
  <si>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</si>
  <si>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</si>
  <si>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</si>
  <si>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</si>
  <si>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</si>
  <si>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</si>
  <si>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</si>
  <si>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</si>
  <si>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</si>
  <si>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</si>
  <si>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</si>
  <si>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</si>
  <si>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</si>
  <si>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</si>
  <si>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</si>
  <si>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</si>
  <si>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</si>
  <si>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</si>
  <si>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</si>
  <si>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</si>
  <si>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</si>
  <si>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</si>
  <si>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</si>
  <si>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</si>
  <si>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</si>
  <si>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</si>
  <si>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</si>
  <si>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</si>
  <si>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</si>
  <si>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</si>
  <si>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</si>
  <si>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</si>
  <si>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</si>
  <si>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</si>
  <si>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</si>
  <si>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</si>
  <si>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</si>
  <si>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</si>
  <si>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</si>
  <si>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</si>
  <si>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</si>
  <si>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</si>
  <si>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</si>
  <si>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</si>
  <si>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</si>
  <si>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</si>
  <si>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</si>
  <si>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</si>
  <si>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</si>
  <si>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</si>
  <si>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</si>
  <si>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</si>
  <si>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</si>
  <si>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</si>
  <si>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</si>
  <si>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</si>
  <si>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</si>
  <si>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</si>
  <si>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</si>
  <si>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</si>
  <si>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</si>
  <si>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</si>
  <si>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</si>
  <si>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</si>
  <si>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</si>
  <si>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</si>
  <si>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</si>
  <si>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</si>
  <si>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</si>
  <si>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</si>
  <si>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</si>
  <si>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</si>
  <si>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</si>
  <si>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</si>
  <si>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</si>
  <si>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</si>
  <si>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</si>
  <si>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</si>
  <si>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</si>
  <si>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</si>
  <si>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</si>
  <si>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</si>
  <si>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</si>
  <si>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</si>
  <si>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</si>
  <si>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</si>
  <si>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</si>
  <si>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</si>
  <si>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</si>
  <si>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</si>
  <si>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</si>
  <si>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</si>
  <si>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</si>
  <si>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</si>
  <si>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</si>
  <si>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</si>
  <si>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</si>
  <si>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</si>
  <si>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</si>
  <si>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</si>
  <si>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</si>
  <si>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</si>
  <si>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</si>
  <si>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</si>
  <si>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</si>
  <si>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</si>
  <si>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</si>
  <si>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</si>
  <si>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</si>
  <si>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</si>
  <si>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</si>
  <si>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</si>
  <si>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</si>
  <si>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</si>
  <si>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</si>
  <si>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</si>
  <si>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</si>
  <si>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</si>
  <si>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</si>
  <si>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</si>
  <si>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</si>
  <si>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</si>
  <si>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</si>
  <si>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</si>
  <si>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</si>
  <si>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</si>
  <si>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</si>
  <si>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</si>
  <si>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</si>
  <si>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</si>
  <si>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</si>
  <si>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</si>
  <si>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</si>
  <si>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</si>
  <si>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</si>
  <si>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</si>
  <si>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</si>
  <si>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</si>
  <si>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</si>
  <si>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</si>
  <si>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</si>
  <si>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</si>
  <si>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</si>
  <si>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</si>
  <si>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</si>
  <si>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</si>
  <si>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</si>
  <si>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</si>
  <si>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</si>
  <si>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</si>
  <si>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</si>
  <si>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</si>
  <si>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</si>
  <si>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</si>
  <si>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</si>
  <si>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</si>
  <si>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</si>
  <si>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</si>
  <si>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</si>
  <si>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</si>
  <si>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</si>
  <si>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</si>
  <si>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</si>
  <si>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</si>
  <si>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</si>
  <si>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</si>
  <si>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</si>
  <si>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</si>
  <si>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</si>
  <si>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</si>
  <si>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</si>
  <si>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</si>
  <si>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</si>
  <si>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</si>
  <si>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</si>
  <si>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</si>
  <si>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</si>
  <si>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</si>
  <si>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</si>
  <si>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</si>
  <si>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</si>
  <si>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</si>
  <si>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</si>
  <si>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</si>
  <si>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</si>
  <si>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</si>
  <si>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</si>
  <si>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</si>
  <si>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</si>
  <si>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</si>
  <si>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</si>
  <si>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</si>
  <si>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</si>
  <si>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</si>
  <si>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</si>
  <si>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</si>
  <si>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</si>
  <si>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</si>
  <si>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</si>
  <si>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</si>
  <si>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</si>
  <si>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</si>
  <si>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</si>
  <si>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</si>
  <si>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</si>
  <si>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</si>
  <si>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</si>
  <si>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</si>
  <si>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</si>
  <si>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</si>
  <si>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</si>
  <si>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</si>
  <si>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</si>
  <si>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</si>
  <si>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</si>
  <si>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</si>
  <si>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</si>
  <si>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</si>
  <si>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</si>
  <si>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</si>
  <si>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</si>
  <si>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</si>
  <si>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</si>
  <si>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</si>
  <si>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</si>
  <si>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</si>
  <si>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</si>
  <si>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</si>
  <si>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</si>
  <si>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</si>
  <si>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</si>
  <si>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</si>
  <si>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</si>
  <si>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</si>
  <si>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</si>
  <si>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</si>
  <si>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</si>
  <si>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</si>
  <si>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</si>
  <si>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</si>
  <si>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</si>
  <si>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</si>
  <si>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</si>
  <si>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</si>
  <si>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</si>
  <si>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</si>
  <si>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</si>
  <si>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</si>
  <si>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</si>
  <si>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</si>
  <si>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</si>
  <si>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</si>
  <si>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</si>
  <si>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</si>
  <si>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</si>
  <si>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</si>
  <si>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</si>
  <si>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</si>
  <si>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</si>
  <si>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</si>
  <si>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</si>
  <si>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</si>
  <si>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</si>
  <si>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</si>
  <si>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</si>
  <si>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</si>
  <si>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</si>
  <si>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</si>
  <si>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</si>
  <si>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</si>
  <si>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</si>
  <si>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</si>
  <si>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</si>
  <si>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</si>
  <si>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</si>
  <si>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</si>
  <si>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</si>
  <si>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</si>
  <si>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</si>
  <si>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</si>
  <si>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</si>
  <si>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</si>
  <si>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</si>
  <si>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</si>
  <si>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</si>
  <si>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</si>
  <si>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</si>
  <si>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</si>
  <si>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</si>
  <si>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</si>
  <si>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</si>
  <si>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</si>
  <si>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</si>
  <si>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</si>
  <si>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</si>
  <si>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</si>
  <si>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</si>
  <si>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</si>
  <si>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</si>
  <si>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</si>
  <si>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</si>
  <si>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</si>
  <si>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</si>
  <si>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</si>
  <si>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</si>
  <si>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</si>
  <si>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</si>
  <si>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</si>
  <si>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</si>
  <si>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</si>
  <si>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</si>
  <si>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</si>
  <si>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</si>
  <si>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</si>
  <si>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</si>
  <si>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</si>
  <si>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</si>
  <si>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</si>
  <si>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</si>
  <si>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</si>
  <si>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</si>
  <si>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</si>
  <si>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</si>
  <si>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</si>
  <si>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</si>
  <si>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</si>
  <si>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</si>
  <si>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</si>
  <si>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</si>
  <si>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</si>
  <si>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</si>
  <si>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</si>
  <si>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</si>
  <si>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</si>
  <si>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</si>
  <si>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</si>
  <si>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</si>
  <si>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</si>
  <si>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</si>
  <si>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</si>
  <si>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</si>
  <si>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</si>
  <si>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</si>
  <si>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</si>
  <si>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</si>
  <si>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</si>
  <si>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</si>
  <si>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</si>
  <si>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</si>
  <si>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</si>
  <si>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</si>
  <si>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</si>
  <si>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</si>
  <si>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</si>
  <si>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</si>
  <si>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</si>
  <si>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</si>
  <si>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</si>
  <si>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</si>
  <si>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</si>
  <si>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</si>
  <si>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</si>
  <si>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</si>
  <si>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</si>
  <si>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</si>
  <si>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</si>
  <si>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</si>
  <si>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</si>
  <si>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</si>
  <si>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</si>
  <si>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</si>
  <si>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</si>
  <si>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</si>
  <si>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</si>
  <si>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</si>
  <si>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</si>
  <si>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</si>
  <si>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</si>
  <si>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</si>
  <si>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</si>
  <si>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</si>
  <si>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</si>
  <si>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</si>
  <si>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</si>
  <si>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</si>
  <si>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</si>
  <si>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</si>
  <si>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</si>
  <si>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</si>
  <si>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</si>
  <si>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</si>
  <si>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</si>
  <si>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</si>
  <si>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</si>
  <si>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</si>
  <si>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</si>
  <si>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</si>
  <si>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</si>
  <si>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</si>
  <si>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</si>
  <si>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</si>
  <si>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</si>
  <si>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</si>
  <si>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</si>
  <si>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</si>
  <si>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</si>
  <si>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</si>
  <si>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</si>
  <si>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</si>
  <si>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</si>
  <si>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</si>
  <si>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</si>
  <si>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</si>
  <si>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</si>
  <si>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</si>
  <si>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</si>
  <si>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</si>
  <si>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</si>
  <si>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</si>
  <si>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</si>
  <si>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</si>
  <si>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</si>
  <si>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</si>
  <si>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</si>
  <si>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</si>
  <si>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</si>
  <si>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</si>
  <si>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</si>
  <si>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</si>
  <si>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</si>
  <si>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</si>
  <si>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</si>
  <si>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</si>
  <si>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</si>
  <si>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</si>
  <si>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</si>
  <si>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</si>
  <si>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</si>
  <si>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</si>
  <si>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</si>
  <si>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</si>
  <si>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</si>
  <si>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</si>
  <si>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</si>
  <si>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</si>
  <si>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</si>
  <si>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</si>
  <si>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</si>
  <si>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</si>
  <si>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</si>
  <si>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</si>
  <si>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</si>
  <si>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</si>
  <si>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</si>
  <si>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</si>
  <si>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</si>
  <si>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</si>
  <si>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</si>
  <si>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</si>
  <si>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</si>
  <si>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</si>
  <si>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</si>
  <si>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</si>
  <si>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</si>
  <si>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</si>
  <si>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</si>
  <si>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</si>
  <si>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</si>
  <si>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</si>
  <si>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</si>
  <si>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</si>
  <si>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</si>
  <si>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</si>
  <si>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</si>
  <si>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</si>
  <si>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</si>
  <si>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</si>
  <si>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</si>
  <si>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</si>
  <si>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</si>
  <si>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</si>
  <si>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</si>
  <si>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</si>
  <si>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</si>
  <si>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</si>
  <si>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</si>
  <si>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</si>
  <si>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</si>
  <si>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</si>
  <si>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</si>
  <si>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</si>
  <si>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</si>
  <si>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</si>
  <si>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</si>
  <si>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</si>
  <si>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</si>
  <si>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</si>
  <si>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</si>
  <si>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</si>
  <si>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</si>
  <si>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</si>
  <si>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</si>
  <si>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</si>
  <si>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</si>
  <si>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</si>
  <si>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</si>
  <si>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</si>
  <si>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</si>
  <si>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</si>
  <si>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</si>
  <si>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</si>
  <si>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</si>
  <si>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</si>
  <si>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</si>
  <si>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</si>
  <si>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</si>
  <si>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</si>
  <si>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</si>
  <si>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</si>
  <si>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</si>
  <si>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</si>
  <si>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</si>
  <si>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</si>
  <si>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</si>
  <si>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</si>
  <si>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</si>
  <si>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</si>
  <si>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</si>
  <si>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</si>
  <si>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</si>
  <si>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</si>
  <si>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</si>
  <si>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</si>
  <si>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</si>
  <si>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</si>
  <si>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</si>
  <si>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</si>
  <si>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</si>
  <si>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</si>
  <si>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</si>
  <si>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</si>
  <si>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</si>
  <si>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</si>
  <si>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</si>
  <si>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</si>
  <si>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</si>
  <si>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</si>
  <si>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</si>
  <si>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</si>
  <si>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</si>
  <si>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</si>
  <si>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</si>
  <si>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</si>
  <si>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</si>
  <si>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</si>
  <si>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</si>
  <si>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</si>
  <si>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</si>
  <si>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</si>
  <si>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</si>
  <si>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</si>
  <si>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</si>
  <si>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</si>
  <si>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</si>
  <si>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</si>
  <si>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</si>
  <si>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</si>
  <si>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</si>
  <si>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</si>
  <si>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</si>
  <si>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</si>
  <si>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</si>
  <si>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</si>
  <si>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</si>
  <si>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</si>
  <si>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</si>
  <si>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</si>
  <si>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</si>
  <si>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</si>
  <si>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</si>
  <si>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</si>
  <si>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</si>
  <si>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</si>
  <si>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</si>
  <si>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</si>
  <si>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</si>
  <si>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</si>
  <si>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</si>
  <si>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</si>
  <si>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</si>
  <si>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</si>
  <si>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</si>
  <si>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</si>
  <si>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</si>
  <si>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</si>
  <si>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</si>
  <si>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</si>
  <si>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</si>
  <si>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</si>
  <si>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</si>
  <si>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</si>
  <si>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</si>
  <si>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</si>
  <si>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</si>
  <si>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</si>
  <si>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</si>
  <si>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</si>
  <si>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</si>
  <si>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</si>
  <si>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</si>
  <si>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</si>
  <si>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</si>
  <si>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</si>
  <si>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</si>
  <si>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</si>
  <si>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</si>
  <si>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</si>
  <si>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</si>
  <si>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</si>
  <si>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</si>
  <si>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</si>
  <si>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</si>
  <si>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</si>
  <si>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</si>
  <si>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</si>
  <si>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</si>
  <si>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</si>
  <si>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</si>
  <si>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</si>
  <si>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</si>
  <si>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</si>
  <si>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</si>
  <si>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</si>
  <si>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</si>
  <si>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</si>
  <si>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</si>
  <si>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</si>
  <si>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</si>
  <si>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</si>
  <si>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</si>
  <si>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</si>
  <si>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</si>
  <si>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</si>
  <si>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</si>
  <si>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</si>
  <si>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</si>
  <si>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</si>
  <si>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</si>
  <si>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</si>
  <si>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</si>
  <si>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</si>
  <si>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</si>
  <si>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</si>
  <si>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</si>
  <si>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</si>
  <si>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</si>
  <si>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</si>
  <si>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</si>
  <si>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</si>
  <si>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</si>
  <si>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</si>
  <si>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</si>
  <si>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</si>
  <si>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</si>
  <si>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</si>
  <si>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</si>
  <si>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</si>
  <si>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</si>
  <si>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</si>
  <si>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</si>
  <si>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</si>
  <si>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</si>
  <si>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</si>
  <si>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</si>
  <si>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</si>
  <si>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</si>
  <si>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</si>
  <si>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</si>
  <si>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</si>
  <si>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</si>
  <si>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</si>
  <si>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</si>
  <si>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</si>
  <si>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</si>
  <si>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</si>
  <si>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</si>
  <si>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</si>
  <si>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</si>
  <si>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</si>
  <si>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</si>
  <si>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</si>
  <si>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</si>
  <si>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</si>
  <si>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</si>
  <si>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</si>
  <si>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</si>
  <si>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</si>
  <si>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</si>
  <si>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</si>
  <si>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</si>
  <si>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</si>
  <si>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</si>
  <si>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</si>
  <si>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</si>
  <si>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</si>
  <si>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</si>
  <si>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</si>
  <si>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</si>
  <si>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</si>
  <si>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</si>
  <si>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</si>
  <si>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</si>
  <si>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</si>
  <si>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</si>
  <si>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</si>
  <si>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</si>
  <si>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</si>
  <si>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</si>
  <si>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</si>
  <si>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</si>
  <si>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</si>
  <si>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</si>
  <si>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</si>
  <si>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</si>
  <si>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</si>
  <si>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</si>
  <si>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</si>
  <si>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</si>
  <si>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</si>
  <si>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</si>
  <si>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</si>
  <si>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</si>
  <si>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</si>
  <si>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</si>
  <si>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</si>
  <si>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</si>
  <si>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</si>
  <si>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</si>
  <si>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</si>
  <si>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</si>
  <si>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</si>
  <si>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</si>
  <si>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</si>
  <si>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</si>
  <si>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</si>
  <si>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</si>
  <si>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</si>
  <si>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</si>
  <si>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</si>
  <si>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</si>
  <si>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</si>
  <si>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</si>
  <si>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</si>
  <si>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</si>
  <si>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</si>
  <si>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</si>
  <si>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</si>
  <si>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</si>
  <si>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</si>
  <si>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</si>
  <si>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</si>
  <si>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</si>
  <si>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</si>
  <si>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</si>
  <si>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</si>
  <si>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</si>
  <si>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</si>
  <si>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</si>
  <si>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</si>
  <si>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</si>
  <si>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</si>
  <si>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</si>
  <si>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</si>
  <si>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</si>
  <si>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</si>
  <si>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</si>
  <si>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</si>
  <si>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</si>
  <si>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</si>
  <si>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</si>
  <si>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</si>
  <si>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</si>
  <si>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</si>
  <si>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</si>
  <si>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</si>
  <si>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</si>
  <si>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</si>
  <si>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</si>
  <si>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</si>
  <si>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</si>
  <si>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</si>
  <si>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</si>
  <si>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</si>
  <si>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</si>
  <si>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</si>
  <si>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</si>
  <si>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</si>
  <si>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</si>
  <si>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</si>
  <si>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</si>
  <si>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</si>
  <si>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</si>
  <si>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</si>
  <si>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</si>
  <si>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</si>
  <si>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</si>
  <si>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</si>
  <si>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</si>
  <si>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</si>
  <si>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</si>
  <si>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</si>
  <si>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</si>
  <si>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</si>
  <si>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</si>
  <si>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</si>
  <si>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</si>
  <si>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</si>
  <si>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</si>
  <si>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</si>
  <si>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</si>
  <si>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</si>
  <si>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</si>
  <si>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</si>
  <si>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</si>
  <si>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</si>
  <si>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</si>
  <si>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</si>
  <si>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</si>
  <si>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</si>
  <si>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</si>
  <si>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</si>
  <si>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</si>
  <si>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</si>
  <si>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</si>
  <si>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</si>
  <si>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</si>
  <si>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</si>
  <si>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</si>
  <si>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</si>
  <si>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</si>
  <si>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</si>
  <si>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</si>
  <si>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</si>
  <si>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</si>
  <si>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</si>
  <si>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</si>
  <si>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</si>
  <si>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</si>
  <si>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</si>
  <si>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</si>
  <si>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</si>
  <si>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</si>
  <si>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</si>
  <si>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</si>
  <si>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</si>
  <si>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</si>
  <si>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</si>
  <si>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</si>
  <si>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</si>
  <si>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</si>
  <si>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</si>
  <si>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</si>
  <si>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</si>
  <si>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</si>
  <si>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</si>
  <si>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</si>
  <si>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</si>
  <si>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</si>
  <si>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</si>
  <si>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</si>
  <si>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</si>
  <si>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</si>
  <si>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</si>
  <si>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</si>
  <si>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</si>
  <si>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</si>
  <si>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</si>
  <si>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</si>
  <si>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</si>
  <si>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</si>
  <si>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</si>
  <si>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</si>
  <si>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</si>
  <si>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</si>
  <si>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</si>
  <si>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</si>
  <si>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</si>
  <si>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</si>
  <si>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</si>
  <si>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</si>
  <si>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</si>
  <si>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</si>
  <si>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</si>
  <si>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</si>
  <si>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</si>
  <si>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</si>
  <si>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</si>
  <si>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</si>
  <si>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</si>
  <si>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</si>
  <si>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</si>
  <si>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</si>
  <si>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</si>
  <si>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</si>
  <si>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</si>
  <si>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</si>
  <si>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</si>
  <si>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</si>
  <si>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</si>
  <si>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</si>
  <si>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</si>
  <si>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</si>
  <si>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</si>
  <si>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</si>
  <si>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</si>
  <si>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</si>
  <si>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</si>
  <si>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</si>
  <si>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</si>
  <si>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</si>
  <si>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</si>
  <si>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</si>
  <si>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</si>
  <si>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</si>
  <si>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</si>
  <si>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</si>
  <si>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</si>
  <si>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</si>
  <si>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</si>
  <si>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</si>
  <si>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</si>
  <si>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</si>
  <si>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</si>
  <si>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</si>
  <si>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</si>
  <si>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</si>
  <si>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</si>
  <si>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</si>
  <si>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</si>
  <si>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</si>
  <si>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</si>
  <si>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</si>
  <si>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</si>
  <si>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</si>
  <si>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</si>
  <si>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</si>
  <si>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</si>
  <si>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</si>
  <si>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</si>
  <si>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</si>
  <si>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</si>
  <si>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</si>
  <si>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</si>
  <si>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</si>
  <si>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</si>
  <si>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</si>
  <si>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</si>
  <si>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</si>
  <si>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</si>
  <si>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</si>
  <si>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</si>
  <si>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</si>
  <si>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</si>
  <si>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</si>
  <si>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</si>
  <si>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</si>
  <si>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</si>
  <si>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</si>
  <si>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</si>
  <si>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</si>
  <si>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</si>
  <si>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</si>
  <si>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</si>
  <si>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</si>
  <si>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</si>
  <si>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</si>
  <si>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</si>
  <si>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</si>
  <si>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</si>
  <si>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</si>
  <si>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</si>
  <si>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</si>
  <si>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</si>
  <si>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</si>
  <si>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</si>
  <si>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</si>
  <si>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</si>
  <si>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</si>
  <si>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</si>
  <si>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</si>
  <si>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</si>
  <si>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</si>
  <si>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</si>
  <si>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</si>
  <si>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</si>
  <si>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</si>
  <si>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</si>
  <si>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</si>
  <si>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</si>
  <si>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</si>
  <si>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</si>
  <si>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</si>
  <si>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</si>
  <si>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</si>
  <si>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</si>
  <si>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</si>
  <si>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</si>
  <si>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</si>
  <si>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</si>
  <si>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</si>
  <si>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</si>
  <si>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</si>
  <si>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</si>
  <si>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</si>
  <si>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</si>
  <si>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</si>
  <si>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</si>
  <si>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</si>
  <si>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</si>
  <si>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</si>
  <si>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</si>
  <si>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</si>
  <si>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</si>
  <si>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</si>
  <si>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</si>
  <si>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</si>
  <si>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</si>
  <si>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</si>
  <si>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</si>
  <si>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</si>
  <si>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</si>
  <si>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</si>
  <si>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</si>
  <si>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</si>
  <si>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</si>
  <si>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</si>
  <si>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</si>
  <si>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</si>
  <si>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</si>
  <si>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</si>
  <si>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</si>
  <si>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</si>
  <si>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</si>
  <si>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</si>
  <si>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</si>
  <si>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</si>
  <si>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</si>
  <si>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</si>
  <si>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</si>
  <si>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</si>
  <si>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</si>
  <si>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</si>
  <si>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</si>
  <si>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</si>
  <si>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</si>
  <si>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</si>
  <si>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</si>
  <si>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</si>
  <si>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</si>
  <si>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</si>
  <si>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</si>
  <si>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</si>
  <si>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</si>
  <si>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</si>
  <si>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</si>
  <si>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</si>
  <si>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</si>
  <si>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</si>
  <si>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</si>
  <si>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</si>
  <si>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</si>
  <si>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</si>
  <si>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</si>
  <si>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</si>
  <si>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</si>
  <si>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</si>
  <si>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</si>
  <si>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</si>
  <si>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</si>
  <si>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</si>
  <si>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</si>
  <si>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</si>
  <si>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</si>
  <si>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</si>
  <si>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</si>
  <si>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</si>
  <si>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</si>
  <si>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</si>
  <si>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</si>
  <si>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</si>
  <si>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</si>
  <si>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</si>
  <si>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</si>
  <si>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</si>
  <si>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</si>
  <si>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</si>
  <si>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</si>
  <si>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</si>
  <si>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</si>
  <si>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</si>
  <si>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</si>
  <si>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</si>
  <si>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</si>
  <si>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</si>
  <si>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</si>
  <si>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</si>
  <si>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</si>
  <si>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</si>
  <si>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</si>
  <si>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</si>
  <si>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</si>
  <si>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</si>
  <si>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</si>
  <si>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</si>
  <si>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</si>
  <si>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</si>
  <si>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</si>
  <si>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</si>
  <si>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</si>
  <si>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</si>
  <si>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</si>
  <si>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</si>
  <si>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</si>
  <si>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</si>
  <si>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</si>
  <si>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</si>
  <si>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</si>
  <si>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</si>
  <si>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</si>
  <si>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</si>
  <si>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</si>
  <si>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</si>
  <si>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</si>
  <si>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</si>
  <si>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</si>
  <si>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</si>
  <si>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</si>
  <si>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</si>
  <si>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</si>
  <si>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</si>
  <si>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</si>
  <si>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</si>
  <si>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</si>
  <si>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</si>
  <si>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</si>
  <si>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</si>
  <si>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</si>
  <si>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</si>
  <si>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</si>
  <si>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</si>
  <si>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</si>
  <si>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</si>
  <si>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</si>
  <si>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</si>
  <si>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</si>
  <si>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</si>
  <si>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</si>
  <si>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</si>
  <si>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</si>
  <si>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</si>
  <si>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</si>
  <si>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</si>
  <si>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</si>
  <si>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</si>
  <si>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</si>
  <si>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</si>
  <si>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</si>
  <si>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</si>
  <si>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</si>
  <si>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</si>
  <si>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</si>
  <si>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</si>
  <si>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</si>
  <si>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</si>
  <si>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</si>
  <si>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</si>
  <si>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</si>
  <si>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</si>
  <si>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</si>
  <si>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</si>
  <si>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</si>
  <si>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</si>
  <si>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</si>
  <si>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</si>
  <si>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</si>
  <si>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</si>
  <si>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</si>
  <si>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</si>
  <si>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</si>
  <si>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</si>
  <si>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</si>
  <si>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</si>
  <si>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</si>
  <si>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</si>
  <si>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</si>
  <si>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</si>
  <si>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</si>
  <si>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</si>
  <si>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</si>
  <si>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</si>
  <si>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</si>
  <si>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</si>
  <si>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</si>
  <si>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</si>
  <si>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</si>
  <si>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</si>
  <si>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</si>
  <si>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</si>
  <si>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</si>
  <si>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</si>
  <si>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</si>
  <si>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</si>
  <si>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</si>
  <si>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</si>
  <si>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</si>
  <si>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</si>
  <si>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</si>
  <si>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</si>
  <si>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</si>
  <si>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</si>
  <si>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</si>
  <si>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</si>
  <si>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</si>
  <si>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</si>
  <si>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</si>
  <si>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</si>
  <si>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</si>
  <si>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</si>
  <si>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</si>
  <si>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</si>
  <si>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</si>
  <si>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</si>
  <si>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</si>
  <si>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</si>
  <si>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</si>
  <si>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</si>
  <si>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</si>
  <si>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</si>
  <si>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</si>
  <si>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</si>
  <si>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</si>
  <si>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</si>
  <si>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</si>
  <si>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</si>
  <si>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</si>
  <si>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</si>
  <si>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</si>
  <si>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</si>
  <si>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</si>
  <si>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</si>
  <si>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</si>
  <si>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</si>
  <si>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</si>
  <si>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</si>
  <si>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</si>
  <si>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</si>
  <si>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</si>
  <si>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</si>
  <si>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</si>
  <si>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</si>
  <si>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</si>
  <si>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</si>
  <si>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</si>
  <si>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</si>
  <si>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</si>
  <si>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</si>
  <si>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</si>
  <si>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</si>
  <si>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</si>
  <si>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</si>
  <si>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</si>
  <si>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</si>
  <si>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</si>
  <si>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</si>
  <si>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</si>
  <si>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</si>
  <si>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</si>
  <si>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</si>
  <si>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</si>
  <si>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</si>
  <si>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</si>
  <si>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</si>
  <si>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</si>
  <si>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</si>
  <si>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</si>
  <si>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</si>
  <si>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</si>
  <si>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</si>
  <si>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</si>
  <si>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</si>
  <si>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</si>
  <si>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</si>
  <si>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</si>
  <si>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</si>
  <si>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</si>
  <si>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</si>
  <si>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</si>
  <si>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</si>
  <si>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</si>
  <si>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</si>
  <si>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</si>
  <si>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</si>
  <si>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</si>
  <si>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</si>
  <si>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</si>
  <si>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</si>
  <si>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</si>
  <si>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</si>
  <si>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</si>
  <si>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</si>
  <si>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</si>
  <si>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</si>
  <si>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</si>
  <si>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</si>
  <si>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</si>
  <si>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</si>
  <si>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</si>
  <si>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</si>
  <si>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</si>
  <si>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</si>
  <si>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</si>
  <si>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</si>
  <si>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</si>
  <si>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</si>
  <si>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</si>
  <si>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</si>
  <si>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</si>
  <si>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</si>
  <si>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</si>
  <si>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</si>
  <si>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</si>
  <si>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</si>
  <si>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</si>
  <si>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</si>
  <si>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</si>
  <si>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</si>
  <si>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</si>
  <si>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</si>
  <si>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</si>
  <si>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</si>
  <si>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</si>
  <si>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</si>
  <si>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</si>
  <si>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</si>
  <si>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</si>
  <si>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</si>
  <si>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</si>
  <si>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</si>
  <si>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</si>
  <si>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</si>
  <si>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</si>
  <si>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</si>
  <si>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</si>
  <si>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</si>
  <si>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</si>
  <si>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</si>
  <si>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</si>
  <si>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</si>
  <si>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</si>
  <si>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</si>
  <si>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</si>
  <si>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</si>
  <si>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</si>
  <si>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</si>
  <si>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</si>
  <si>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</si>
  <si>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</si>
  <si>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</si>
  <si>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</si>
  <si>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</si>
  <si>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</si>
  <si>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</si>
  <si>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</si>
  <si>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</si>
  <si>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</si>
  <si>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</si>
  <si>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</si>
  <si>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</si>
  <si>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</si>
  <si>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</si>
  <si>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</si>
  <si>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</si>
  <si>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</si>
  <si>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</si>
  <si>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</si>
  <si>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</si>
  <si>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</si>
  <si>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</si>
  <si>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</si>
  <si>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</si>
  <si>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</si>
  <si>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</si>
  <si>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</si>
  <si>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</si>
  <si>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</si>
  <si>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</si>
  <si>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</si>
  <si>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</si>
  <si>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</si>
  <si>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</si>
  <si>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</si>
  <si>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</si>
  <si>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</si>
  <si>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</si>
  <si>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</si>
  <si>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</si>
  <si>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</si>
  <si>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</si>
  <si>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</si>
  <si>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</si>
  <si>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</si>
  <si>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</si>
  <si>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</si>
  <si>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</si>
  <si>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</si>
  <si>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</si>
  <si>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</si>
  <si>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</si>
  <si>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</si>
  <si>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</si>
  <si>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</si>
  <si>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</si>
  <si>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</si>
  <si>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</si>
  <si>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</si>
  <si>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</si>
  <si>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</si>
  <si>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</si>
  <si>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</si>
  <si>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</si>
  <si>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</si>
  <si>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</si>
  <si>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</si>
  <si>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</si>
  <si>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</si>
  <si>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</si>
  <si>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</si>
  <si>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</si>
  <si>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</si>
  <si>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</si>
  <si>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</si>
  <si>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</si>
  <si>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</si>
  <si>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</si>
  <si>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</si>
  <si>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</si>
  <si>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</si>
  <si>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</si>
  <si>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</si>
  <si>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</si>
  <si>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</si>
  <si>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</si>
  <si>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</si>
  <si>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</si>
  <si>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</si>
  <si>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</si>
  <si>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</si>
  <si>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</si>
  <si>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</si>
  <si>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</si>
  <si>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</si>
  <si>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</si>
  <si>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</si>
  <si>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</si>
  <si>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</si>
  <si>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</si>
  <si>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</si>
  <si>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</si>
  <si>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</si>
  <si>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</si>
  <si>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</si>
  <si>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</si>
  <si>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</si>
  <si>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</si>
  <si>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</si>
  <si>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</si>
  <si>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</si>
  <si>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</si>
  <si>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</si>
  <si>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</si>
  <si>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</si>
  <si>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</si>
  <si>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</si>
  <si>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</si>
  <si>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</si>
  <si>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</si>
  <si>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</si>
  <si>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</si>
  <si>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</si>
  <si>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</si>
  <si>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</si>
  <si>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</si>
  <si>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</si>
  <si>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</si>
  <si>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</si>
  <si>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</si>
  <si>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</si>
  <si>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</si>
  <si>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</si>
  <si>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</si>
  <si>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</si>
  <si>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</si>
  <si>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</si>
  <si>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</si>
  <si>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</si>
  <si>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</si>
  <si>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</si>
  <si>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</si>
  <si>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</si>
  <si>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</si>
  <si>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</si>
  <si>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</si>
  <si>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</si>
  <si>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</si>
  <si>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</si>
  <si>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</si>
  <si>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</si>
  <si>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</si>
  <si>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</si>
  <si>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</si>
  <si>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</si>
  <si>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</si>
  <si>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</si>
  <si>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</si>
  <si>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</si>
  <si>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</si>
  <si>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</si>
  <si>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</si>
  <si>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</si>
  <si>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</si>
  <si>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</si>
  <si>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</si>
  <si>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</si>
  <si>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</si>
  <si>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</si>
  <si>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</si>
  <si>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</si>
  <si>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</si>
  <si>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</si>
  <si>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</si>
  <si>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</si>
  <si>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</si>
  <si>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</si>
  <si>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</si>
  <si>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</si>
  <si>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</si>
  <si>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</si>
  <si>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</si>
  <si>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</si>
  <si>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</si>
  <si>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</si>
  <si>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</si>
  <si>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</si>
  <si>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</si>
  <si>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</si>
  <si>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</si>
  <si>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</si>
  <si>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</si>
  <si>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</si>
  <si>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</si>
  <si>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</si>
  <si>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</si>
  <si>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</si>
  <si>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</si>
  <si>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</si>
  <si>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</si>
  <si>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</si>
  <si>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</si>
  <si>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</si>
  <si>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</si>
  <si>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</si>
  <si>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</si>
  <si>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</si>
  <si>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</si>
  <si>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</si>
  <si>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</si>
  <si>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</si>
  <si>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</si>
  <si>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</si>
  <si>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</si>
  <si>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</si>
  <si>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</si>
  <si>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</si>
  <si>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</si>
  <si>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</si>
  <si>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</si>
  <si>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</si>
  <si>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</si>
  <si>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</si>
  <si>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</si>
  <si>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</si>
  <si>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</si>
  <si>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</si>
  <si>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</si>
  <si>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</si>
  <si>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</si>
  <si>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</si>
  <si>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</si>
  <si>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</si>
  <si>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</si>
  <si>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</si>
  <si>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</si>
  <si>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</si>
  <si>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</si>
  <si>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</si>
  <si>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</si>
  <si>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</si>
  <si>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</si>
  <si>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</si>
  <si>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</si>
  <si>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</si>
  <si>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</si>
  <si>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</si>
  <si>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</si>
  <si>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</si>
  <si>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</si>
  <si>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</si>
  <si>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</si>
  <si>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</si>
  <si>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</si>
  <si>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</si>
  <si>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</si>
  <si>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</si>
  <si>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</si>
  <si>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</si>
  <si>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</si>
  <si>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</si>
  <si>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</si>
  <si>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</si>
  <si>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</si>
  <si>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</si>
  <si>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</si>
  <si>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</si>
  <si>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</si>
  <si>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</si>
  <si>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</si>
  <si>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</si>
  <si>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</si>
  <si>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</si>
  <si>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</si>
  <si>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</si>
  <si>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</si>
  <si>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</si>
  <si>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</si>
  <si>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</si>
  <si>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</si>
  <si>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</si>
  <si>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</si>
  <si>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</si>
  <si>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</si>
  <si>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</si>
  <si>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</si>
  <si>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</si>
  <si>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</si>
  <si>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</si>
  <si>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</si>
  <si>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</si>
  <si>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</si>
  <si>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</si>
  <si>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</si>
  <si>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</si>
  <si>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</si>
  <si>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</si>
  <si>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</si>
  <si>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</si>
  <si>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</si>
  <si>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</si>
  <si>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</si>
  <si>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</si>
  <si>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</si>
  <si>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</si>
  <si>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</si>
  <si>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</si>
  <si>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</si>
  <si>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</si>
  <si>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</si>
  <si>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</si>
  <si>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</si>
  <si>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</si>
  <si>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</si>
  <si>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</si>
  <si>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</si>
  <si>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</si>
  <si>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</si>
  <si>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</si>
  <si>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</si>
  <si>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</si>
  <si>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</si>
  <si>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</si>
  <si>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</si>
  <si>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</si>
  <si>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</si>
  <si>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</si>
  <si>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</si>
  <si>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</si>
  <si>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</si>
  <si>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</si>
  <si>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</si>
  <si>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</si>
  <si>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</si>
  <si>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</si>
  <si>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</si>
  <si>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</si>
  <si>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</si>
  <si>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</si>
  <si>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</si>
  <si>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</si>
  <si>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</si>
  <si>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</si>
  <si>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</si>
  <si>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</si>
  <si>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</si>
  <si>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</si>
  <si>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</si>
  <si>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</si>
  <si>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</si>
  <si>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</si>
  <si>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</si>
  <si>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</si>
  <si>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</si>
  <si>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</si>
  <si>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</si>
  <si>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</si>
  <si>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</si>
  <si>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</si>
  <si>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</si>
  <si>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</si>
  <si>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</si>
  <si>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</si>
  <si>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</si>
  <si>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</si>
  <si>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</si>
  <si>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</si>
  <si>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</si>
  <si>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</si>
  <si>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</si>
  <si>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</si>
  <si>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</si>
  <si>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</si>
  <si>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</si>
  <si>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</si>
  <si>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</si>
  <si>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</si>
  <si>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</si>
  <si>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</si>
  <si>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</si>
  <si>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</si>
  <si>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</si>
  <si>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</si>
  <si>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</si>
  <si>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</si>
  <si>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</si>
  <si>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</si>
  <si>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</si>
  <si>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</si>
  <si>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</si>
  <si>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</si>
  <si>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</si>
  <si>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</si>
  <si>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</si>
  <si>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</si>
  <si>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</si>
  <si>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</si>
  <si>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</si>
  <si>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</si>
  <si>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</si>
  <si>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</si>
  <si>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</si>
  <si>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</si>
  <si>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</si>
  <si>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</si>
  <si>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</si>
  <si>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</si>
  <si>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</si>
  <si>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</si>
  <si>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</si>
  <si>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</si>
  <si>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</si>
  <si>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</si>
  <si>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</si>
  <si>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</si>
  <si>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</si>
  <si>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</si>
  <si>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</si>
  <si>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</si>
  <si>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</si>
  <si>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</si>
  <si>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</si>
  <si>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</si>
  <si>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</si>
  <si>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</si>
  <si>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</si>
  <si>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</si>
  <si>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</si>
  <si>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</si>
  <si>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</si>
  <si>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</si>
  <si>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</si>
  <si>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</si>
  <si>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</si>
  <si>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</si>
  <si>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</si>
  <si>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</si>
  <si>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</si>
  <si>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</si>
  <si>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</si>
  <si>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</si>
  <si>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</si>
  <si>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</si>
  <si>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</si>
  <si>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</si>
  <si>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</si>
  <si>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</si>
  <si>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</si>
  <si>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</si>
  <si>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</si>
  <si>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</si>
  <si>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</si>
  <si>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</si>
  <si>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</si>
  <si>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</si>
  <si>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</si>
  <si>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</si>
  <si>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</si>
  <si>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</si>
  <si>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</si>
  <si>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</si>
  <si>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</si>
  <si>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</si>
  <si>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</si>
  <si>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</si>
  <si>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</si>
  <si>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</si>
  <si>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</si>
  <si>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</si>
  <si>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</si>
  <si>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</si>
  <si>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</si>
  <si>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</si>
  <si>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</si>
  <si>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</si>
  <si>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</si>
  <si>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</si>
  <si>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</si>
  <si>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</si>
  <si>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</si>
  <si>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</si>
  <si>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</si>
  <si>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</si>
  <si>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</si>
  <si>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</si>
  <si>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</si>
  <si>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</si>
  <si>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</si>
  <si>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</si>
  <si>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</si>
  <si>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</si>
  <si>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</si>
  <si>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</si>
  <si>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</si>
  <si>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</si>
  <si>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</si>
  <si>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</si>
  <si>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</si>
  <si>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</si>
  <si>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</si>
  <si>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</si>
  <si>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</si>
  <si>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</si>
  <si>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</si>
  <si>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</si>
  <si>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</si>
  <si>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</si>
  <si>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</si>
  <si>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</si>
  <si>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</si>
  <si>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</si>
  <si>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</si>
  <si>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</si>
  <si>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</si>
  <si>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</si>
  <si>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</si>
  <si>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</si>
  <si>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</si>
  <si>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</si>
  <si>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</si>
  <si>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</si>
  <si>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</si>
  <si>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</si>
  <si>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</si>
  <si>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</si>
  <si>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</si>
  <si>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</si>
  <si>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</si>
  <si>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</si>
  <si>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</si>
  <si>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</si>
  <si>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</si>
  <si>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</si>
  <si>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</si>
  <si>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</si>
  <si>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</si>
  <si>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</si>
  <si>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</si>
  <si>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</si>
  <si>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</si>
  <si>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</si>
  <si>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</si>
  <si>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</si>
  <si>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</si>
  <si>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</si>
  <si>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</si>
  <si>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</si>
  <si>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</si>
  <si>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</si>
  <si>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</si>
  <si>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</si>
  <si>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</si>
  <si>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</si>
  <si>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</si>
  <si>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</si>
  <si>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</si>
  <si>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</si>
  <si>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</si>
  <si>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</si>
  <si>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</si>
  <si>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</si>
  <si>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</si>
  <si>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</si>
  <si>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</si>
  <si>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</si>
  <si>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</si>
  <si>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</si>
  <si>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</si>
  <si>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</si>
  <si>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</si>
  <si>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</si>
  <si>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</si>
  <si>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</si>
  <si>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</si>
  <si>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</si>
  <si>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</si>
  <si>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</si>
  <si>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</si>
  <si>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</si>
  <si>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</si>
  <si>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</si>
  <si>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</si>
  <si>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</si>
  <si>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</si>
  <si>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</si>
  <si>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</si>
  <si>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</si>
  <si>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</si>
  <si>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</si>
  <si>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</si>
  <si>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</si>
  <si>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</si>
  <si>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</si>
  <si>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</si>
  <si>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</si>
  <si>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</si>
  <si>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</si>
  <si>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</si>
  <si>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</si>
  <si>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</si>
  <si>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</si>
  <si>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</si>
  <si>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</si>
  <si>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</si>
  <si>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</si>
  <si>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</si>
  <si>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</si>
  <si>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</si>
  <si>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</si>
  <si>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</si>
  <si>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</si>
  <si>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</si>
  <si>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</si>
  <si>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</si>
  <si>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</si>
  <si>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</si>
  <si>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</si>
  <si>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</si>
  <si>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</si>
  <si>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</si>
  <si>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</si>
  <si>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</si>
  <si>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</si>
  <si>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</si>
  <si>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</si>
  <si>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</si>
  <si>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</si>
  <si>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</si>
  <si>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</si>
  <si>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</si>
  <si>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</si>
  <si>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</si>
  <si>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</si>
  <si>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</si>
  <si>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</si>
  <si>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</si>
  <si>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</si>
  <si>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</si>
  <si>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</si>
  <si>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</si>
  <si>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</si>
  <si>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</si>
  <si>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</si>
  <si>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</si>
  <si>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</si>
  <si>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</si>
  <si>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</si>
  <si>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</si>
  <si>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</si>
  <si>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</si>
  <si>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</si>
  <si>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</si>
  <si>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</si>
  <si>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</si>
  <si>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</si>
  <si>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</si>
  <si>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</si>
  <si>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</si>
  <si>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</si>
  <si>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</si>
  <si>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</si>
  <si>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</si>
  <si>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</si>
  <si>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</si>
  <si>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</si>
  <si>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</si>
  <si>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</si>
  <si>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</si>
  <si>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</si>
  <si>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</si>
  <si>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</si>
  <si>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</si>
  <si>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</si>
  <si>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</si>
  <si>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</si>
  <si>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</si>
  <si>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</si>
  <si>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</si>
  <si>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</si>
  <si>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</si>
  <si>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</si>
  <si>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</si>
  <si>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</si>
  <si>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</si>
  <si>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</si>
  <si>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</si>
  <si>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</si>
  <si>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</si>
  <si>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</si>
  <si>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</si>
  <si>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</si>
  <si>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</si>
  <si>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</si>
  <si>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</si>
  <si>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</si>
  <si>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</si>
  <si>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</si>
  <si>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</si>
  <si>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</si>
  <si>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</si>
  <si>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</si>
  <si>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</si>
  <si>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</si>
  <si>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</si>
  <si>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</si>
  <si>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</si>
  <si>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</si>
  <si>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</si>
  <si>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</si>
  <si>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</si>
  <si>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</si>
  <si>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</si>
  <si>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</si>
  <si>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</si>
  <si>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</si>
  <si>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</si>
  <si>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</si>
  <si>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</si>
  <si>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</si>
  <si>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</si>
  <si>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</si>
  <si>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</si>
  <si>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</si>
  <si>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</si>
  <si>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</si>
  <si>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</si>
  <si>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</si>
  <si>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</si>
  <si>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</si>
  <si>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</si>
  <si>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</si>
  <si>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</si>
  <si>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</si>
  <si>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</si>
  <si>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</si>
  <si>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</si>
  <si>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</si>
  <si>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</si>
  <si>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</si>
  <si>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</si>
  <si>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</si>
  <si>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</si>
  <si>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</si>
  <si>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</si>
  <si>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</si>
  <si>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</si>
  <si>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</si>
  <si>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</si>
  <si>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</si>
  <si>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</si>
  <si>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</si>
  <si>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</si>
  <si>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</si>
  <si>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</si>
  <si>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</si>
  <si>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</si>
  <si>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</si>
  <si>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</si>
  <si>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</si>
  <si>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</si>
  <si>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</si>
  <si>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</si>
  <si>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</si>
  <si>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</si>
  <si>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</si>
  <si>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</si>
  <si>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</si>
  <si>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</si>
  <si>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</si>
  <si>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</si>
  <si>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</si>
  <si>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</si>
  <si>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</si>
  <si>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</si>
  <si>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</si>
  <si>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</si>
  <si>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</si>
  <si>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</si>
  <si>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</si>
  <si>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</si>
  <si>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</si>
  <si>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</si>
  <si>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</si>
  <si>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</si>
  <si>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</si>
  <si>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</si>
  <si>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</si>
  <si>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</si>
  <si>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</si>
  <si>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</si>
  <si>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</si>
  <si>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</si>
  <si>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</si>
  <si>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</si>
  <si>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</si>
  <si>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</si>
  <si>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</si>
  <si>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</si>
  <si>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</si>
  <si>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</si>
  <si>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</si>
  <si>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</si>
  <si>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</si>
  <si>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</si>
  <si>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</si>
  <si>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</si>
  <si>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</si>
  <si>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</si>
  <si>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</si>
  <si>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</si>
  <si>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</si>
  <si>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</si>
  <si>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</si>
  <si>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</si>
  <si>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</si>
  <si>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</si>
  <si>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</si>
  <si>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</si>
  <si>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</si>
  <si>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</si>
  <si>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</si>
  <si>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</si>
  <si>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</si>
  <si>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</si>
  <si>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</si>
  <si>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</si>
  <si>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</si>
  <si>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</si>
  <si>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</si>
  <si>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</si>
  <si>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</si>
  <si>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</si>
  <si>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</si>
  <si>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</si>
  <si>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</si>
  <si>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</si>
  <si>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</si>
  <si>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</si>
  <si>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</si>
  <si>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</si>
  <si>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</si>
  <si>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</si>
  <si>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</si>
  <si>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</si>
  <si>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</si>
  <si>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</si>
  <si>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</si>
  <si>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</si>
  <si>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</si>
  <si>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</si>
  <si>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</si>
  <si>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</si>
  <si>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</si>
  <si>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</si>
  <si>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</si>
  <si>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</si>
  <si>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</si>
  <si>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</si>
  <si>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</si>
  <si>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</si>
  <si>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</si>
  <si>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</si>
  <si>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</si>
  <si>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</si>
  <si>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</si>
  <si>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</si>
  <si>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</si>
  <si>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</si>
  <si>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</si>
  <si>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</si>
  <si>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</si>
  <si>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</si>
  <si>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</si>
  <si>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</si>
  <si>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</si>
  <si>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</si>
  <si>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</si>
  <si>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</si>
  <si>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</si>
  <si>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</si>
  <si>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</si>
  <si>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</si>
  <si>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</si>
  <si>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</si>
  <si>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</si>
  <si>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</si>
  <si>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</si>
  <si>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</si>
  <si>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</si>
  <si>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</si>
  <si>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</si>
  <si>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</si>
  <si>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</si>
  <si>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</si>
  <si>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</si>
  <si>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</si>
  <si>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</si>
  <si>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</si>
  <si>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</si>
  <si>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</si>
  <si>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</si>
  <si>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</si>
  <si>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</si>
  <si>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</si>
  <si>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</si>
  <si>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</si>
  <si>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</si>
  <si>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</si>
  <si>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</si>
  <si>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</si>
  <si>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</si>
  <si>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</si>
  <si>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</si>
  <si>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</si>
  <si>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</si>
  <si>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</si>
  <si>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</si>
  <si>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</si>
  <si>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</si>
  <si>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</si>
  <si>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</si>
  <si>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</si>
  <si>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</si>
  <si>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</si>
  <si>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</si>
  <si>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</si>
  <si>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</si>
  <si>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</si>
  <si>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</si>
  <si>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</si>
  <si>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</si>
  <si>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</si>
  <si>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</si>
  <si>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</si>
  <si>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</si>
  <si>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</si>
  <si>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</si>
  <si>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</si>
  <si>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</si>
  <si>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</si>
  <si>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</si>
  <si>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</si>
  <si>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</si>
  <si>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</si>
  <si>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</si>
  <si>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</si>
  <si>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</si>
  <si>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</si>
  <si>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</si>
  <si>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</si>
  <si>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</si>
  <si>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</si>
  <si>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</si>
  <si>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</si>
  <si>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</si>
  <si>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</si>
  <si>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</si>
  <si>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</si>
  <si>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</si>
  <si>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</si>
  <si>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</si>
  <si>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</si>
  <si>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</si>
  <si>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</si>
  <si>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</si>
  <si>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</si>
  <si>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</si>
  <si>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</si>
  <si>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</si>
  <si>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</si>
  <si>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</si>
  <si>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</si>
  <si>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</si>
  <si>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</si>
  <si>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</si>
  <si>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</si>
  <si>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</si>
  <si>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</si>
  <si>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</si>
  <si>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</si>
  <si>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</si>
  <si>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</si>
  <si>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</si>
  <si>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</si>
  <si>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</si>
  <si>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</si>
  <si>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</si>
  <si>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</si>
  <si>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</si>
  <si>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</si>
  <si>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</si>
  <si>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</si>
  <si>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</si>
  <si>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</si>
  <si>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</si>
  <si>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</si>
  <si>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</si>
  <si>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</si>
  <si>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</si>
  <si>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</si>
  <si>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</si>
  <si>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</si>
  <si>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</si>
  <si>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</si>
  <si>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</si>
  <si>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</si>
  <si>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</si>
  <si>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</si>
  <si>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</si>
  <si>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</si>
  <si>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</si>
  <si>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</si>
  <si>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</si>
  <si>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</si>
  <si>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</si>
  <si>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</si>
  <si>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</si>
  <si>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</si>
  <si>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</si>
  <si>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</si>
  <si>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</si>
  <si>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</si>
  <si>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</si>
  <si>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</si>
  <si>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</si>
  <si>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</si>
  <si>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</si>
  <si>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</si>
  <si>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</si>
  <si>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</si>
  <si>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</si>
  <si>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</si>
  <si>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</si>
  <si>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</si>
  <si>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</si>
  <si>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</si>
  <si>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</si>
  <si>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</si>
  <si>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</si>
  <si>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</si>
  <si>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</si>
  <si>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</si>
  <si>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</si>
  <si>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</si>
  <si>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</si>
  <si>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</si>
  <si>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</si>
  <si>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</si>
  <si>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</si>
  <si>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</si>
  <si>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</si>
  <si>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</si>
  <si>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</si>
  <si>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</si>
  <si>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</si>
  <si>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</si>
  <si>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</si>
  <si>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</si>
  <si>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</si>
  <si>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</si>
  <si>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</si>
  <si>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</si>
  <si>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</si>
  <si>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</si>
  <si>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</si>
  <si>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</si>
  <si>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</si>
  <si>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</si>
  <si>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</si>
  <si>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</si>
  <si>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</si>
  <si>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</si>
  <si>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</si>
  <si>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</si>
  <si>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</si>
  <si>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</si>
  <si>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</si>
  <si>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</si>
  <si>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</si>
  <si>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</si>
  <si>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</si>
  <si>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</si>
  <si>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</si>
  <si>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</si>
  <si>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</si>
  <si>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</si>
  <si>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</si>
  <si>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</si>
  <si>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</si>
  <si>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</si>
  <si>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</si>
  <si>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</si>
  <si>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</si>
  <si>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</si>
  <si>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</si>
  <si>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</si>
  <si>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</si>
  <si>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</si>
  <si>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</si>
  <si>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</si>
  <si>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</si>
  <si>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</si>
  <si>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</si>
  <si>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</si>
  <si>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</si>
  <si>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</si>
  <si>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</si>
  <si>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</si>
  <si>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</si>
  <si>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</si>
  <si>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</si>
  <si>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</si>
  <si>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</si>
  <si>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</si>
  <si>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</si>
  <si>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</si>
  <si>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</si>
  <si>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</si>
  <si>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</si>
  <si>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</si>
  <si>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</si>
  <si>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</si>
  <si>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</si>
  <si>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</si>
  <si>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</si>
  <si>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</si>
  <si>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</si>
  <si>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</si>
  <si>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</si>
  <si>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</si>
  <si>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</si>
  <si>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</si>
  <si>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</si>
  <si>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</si>
  <si>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</si>
  <si>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</si>
  <si>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</si>
  <si>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</si>
  <si>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</si>
  <si>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</si>
  <si>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</si>
  <si>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</si>
  <si>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</si>
  <si>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</si>
  <si>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</si>
  <si>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</si>
  <si>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</si>
  <si>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</si>
  <si>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</si>
  <si>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</si>
  <si>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</si>
  <si>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</si>
  <si>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</si>
  <si>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</si>
  <si>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</si>
  <si>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</si>
  <si>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</si>
  <si>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</si>
  <si>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</si>
  <si>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</si>
  <si>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</si>
  <si>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</si>
  <si>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</si>
  <si>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</si>
  <si>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</si>
  <si>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</si>
  <si>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</si>
  <si>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</si>
  <si>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</si>
  <si>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</si>
  <si>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</si>
  <si>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</si>
  <si>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</si>
  <si>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</si>
  <si>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</si>
  <si>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</si>
  <si>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</si>
  <si>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</si>
  <si>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</si>
  <si>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</si>
  <si>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</si>
  <si>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</si>
  <si>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</si>
  <si>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</si>
  <si>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</si>
  <si>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</si>
  <si>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</si>
  <si>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</si>
  <si>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</si>
  <si>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</si>
  <si>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</si>
  <si>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</si>
  <si>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</si>
  <si>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</si>
  <si>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</si>
  <si>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</si>
  <si>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</si>
  <si>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</si>
  <si>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</si>
  <si>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</si>
  <si>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</si>
  <si>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</si>
  <si>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</si>
  <si>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</si>
  <si>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</si>
  <si>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</si>
  <si>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</si>
  <si>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</si>
  <si>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</si>
  <si>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</si>
  <si>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</si>
  <si>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</si>
  <si>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</si>
  <si>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</si>
  <si>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</si>
  <si>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</si>
  <si>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</si>
  <si>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</si>
  <si>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</si>
  <si>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</si>
  <si>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</si>
  <si>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</si>
  <si>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</si>
  <si>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</si>
  <si>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</si>
  <si>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</si>
  <si>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</si>
  <si>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</si>
  <si>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</si>
  <si>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</si>
  <si>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</si>
  <si>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</si>
  <si>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</si>
  <si>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</si>
  <si>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</si>
  <si>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</si>
  <si>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</si>
  <si>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</si>
  <si>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</si>
  <si>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</si>
  <si>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</si>
  <si>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</si>
  <si>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</si>
  <si>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</si>
  <si>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</si>
  <si>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</si>
  <si>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</si>
  <si>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</si>
  <si>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</si>
  <si>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</si>
  <si>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</si>
  <si>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</si>
  <si>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</si>
  <si>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</si>
  <si>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</si>
  <si>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</si>
  <si>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</si>
  <si>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</si>
  <si>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</si>
  <si>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</si>
  <si>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</si>
  <si>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</si>
  <si>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</si>
  <si>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</si>
  <si>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</si>
  <si>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</si>
  <si>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</si>
  <si>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</si>
  <si>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</si>
  <si>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</si>
  <si>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</si>
  <si>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</si>
  <si>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</si>
  <si>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</si>
  <si>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</si>
  <si>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</si>
  <si>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</si>
  <si>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</si>
  <si>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</si>
  <si>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</si>
  <si>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</si>
  <si>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</si>
  <si>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</si>
  <si>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</si>
  <si>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</si>
  <si>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</si>
  <si>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</si>
  <si>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</si>
  <si>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</si>
  <si>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</si>
  <si>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</si>
  <si>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</si>
  <si>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</si>
  <si>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</si>
  <si>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</si>
  <si>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</si>
  <si>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</si>
  <si>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</si>
  <si>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</si>
  <si>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</si>
  <si>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</si>
  <si>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</si>
  <si>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</si>
  <si>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</si>
  <si>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</si>
  <si>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</si>
  <si>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</si>
  <si>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</si>
  <si>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</si>
  <si>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</si>
  <si>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</si>
  <si>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</si>
  <si>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</si>
  <si>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</si>
  <si>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</si>
  <si>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</si>
  <si>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</si>
  <si>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</si>
  <si>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</si>
  <si>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</si>
  <si>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</si>
  <si>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</si>
  <si>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</si>
  <si>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</si>
  <si>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</si>
  <si>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</si>
  <si>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</si>
  <si>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</si>
  <si>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</si>
  <si>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</si>
  <si>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</si>
  <si>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</si>
  <si>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</si>
  <si>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</si>
  <si>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</si>
  <si>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</si>
  <si>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</si>
  <si>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</si>
  <si>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</si>
  <si>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</si>
  <si>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</si>
  <si>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</si>
  <si>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</si>
  <si>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</si>
  <si>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</si>
  <si>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</si>
  <si>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</si>
  <si>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</si>
  <si>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</si>
  <si>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</si>
  <si>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</si>
  <si>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</si>
  <si>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</si>
  <si>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</si>
  <si>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</si>
  <si>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</si>
  <si>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</si>
  <si>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</si>
  <si>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</si>
  <si>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</si>
  <si>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</si>
  <si>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</si>
  <si>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</si>
  <si>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</si>
  <si>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</si>
  <si>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</si>
  <si>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</si>
  <si>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</si>
  <si>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</si>
  <si>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</si>
  <si>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</si>
  <si>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</si>
  <si>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</si>
  <si>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</si>
  <si>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</si>
  <si>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</si>
  <si>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</si>
  <si>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</si>
  <si>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</si>
  <si>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</si>
  <si>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</si>
  <si>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</si>
  <si>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</si>
  <si>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</si>
  <si>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</si>
  <si>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</si>
  <si>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</si>
  <si>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</si>
  <si>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</si>
  <si>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</si>
  <si>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</si>
  <si>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</si>
  <si>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</si>
  <si>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</si>
  <si>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</si>
  <si>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</si>
  <si>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</si>
  <si>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</si>
  <si>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</si>
  <si>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</si>
  <si>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</si>
  <si>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</si>
  <si>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</si>
  <si>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</si>
  <si>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</si>
  <si>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</si>
  <si>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</si>
  <si>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</si>
  <si>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</si>
  <si>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</si>
  <si>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</si>
  <si>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</si>
  <si>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</si>
  <si>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</si>
  <si>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</si>
  <si>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</si>
  <si>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</si>
  <si>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</si>
  <si>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</si>
  <si>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</si>
  <si>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</si>
  <si>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</si>
  <si>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</si>
  <si>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</si>
  <si>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</si>
  <si>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</si>
  <si>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</si>
  <si>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</si>
  <si>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</si>
  <si>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</si>
  <si>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</si>
  <si>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</si>
  <si>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</si>
  <si>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</si>
  <si>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</si>
  <si>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</si>
  <si>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</si>
  <si>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</si>
  <si>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</si>
  <si>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</si>
  <si>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</si>
  <si>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</si>
  <si>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</si>
  <si>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</si>
  <si>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</si>
  <si>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</si>
  <si>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</si>
  <si>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</si>
  <si>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</si>
  <si>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</si>
  <si>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</si>
  <si>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</si>
  <si>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</si>
  <si>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</si>
  <si>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</si>
  <si>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</si>
  <si>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</si>
  <si>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</si>
  <si>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</si>
  <si>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</si>
  <si>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</si>
  <si>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</si>
  <si>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</si>
  <si>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</si>
  <si>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</si>
  <si>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</si>
  <si>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</si>
  <si>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</si>
  <si>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</si>
  <si>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</si>
  <si>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</si>
  <si>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</si>
  <si>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</si>
  <si>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</si>
  <si>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</si>
  <si>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</si>
  <si>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</si>
  <si>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</si>
  <si>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</si>
  <si>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</si>
  <si>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</si>
  <si>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</si>
  <si>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</si>
  <si>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</si>
  <si>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</si>
  <si>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</si>
  <si>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</si>
  <si>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</si>
  <si>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</si>
  <si>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</si>
  <si>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</si>
  <si>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</si>
  <si>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</si>
  <si>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</si>
  <si>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</si>
  <si>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</si>
  <si>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</si>
  <si>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</si>
  <si>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</si>
  <si>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</si>
  <si>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</si>
  <si>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</si>
  <si>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</si>
  <si>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</si>
  <si>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</si>
  <si>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</si>
  <si>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</si>
  <si>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</si>
  <si>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</si>
  <si>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</si>
  <si>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</si>
  <si>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</si>
  <si>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</si>
  <si>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</si>
  <si>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</si>
  <si>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</si>
  <si>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</si>
  <si>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</si>
  <si>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</si>
  <si>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</si>
  <si>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</si>
  <si>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</si>
  <si>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</si>
  <si>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</si>
  <si>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</si>
  <si>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</si>
  <si>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</si>
  <si>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</si>
  <si>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</si>
  <si>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</si>
  <si>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</si>
  <si>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</si>
  <si>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</si>
  <si>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</si>
  <si>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</si>
  <si>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</si>
  <si>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</si>
  <si>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</si>
  <si>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</si>
  <si>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</si>
  <si>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</si>
  <si>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</si>
  <si>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</si>
  <si>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</si>
  <si>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</si>
  <si>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</si>
  <si>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</si>
  <si>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</si>
  <si>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</si>
  <si>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</si>
  <si>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</si>
  <si>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</si>
  <si>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</si>
  <si>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</si>
  <si>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</si>
  <si>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</si>
  <si>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</si>
  <si>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</si>
  <si>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</si>
  <si>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</si>
  <si>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</si>
  <si>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</si>
  <si>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</si>
  <si>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</si>
  <si>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</si>
  <si>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</si>
  <si>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</si>
  <si>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</si>
  <si>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</si>
  <si>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</si>
  <si>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</si>
  <si>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</si>
  <si>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</si>
  <si>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</si>
  <si>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</si>
  <si>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</si>
  <si>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</si>
  <si>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</si>
  <si>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</si>
  <si>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</si>
  <si>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</si>
  <si>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</si>
  <si>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</si>
  <si>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</si>
  <si>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</si>
  <si>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</si>
  <si>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</si>
  <si>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</si>
  <si>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</si>
  <si>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</si>
  <si>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</si>
  <si>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</si>
  <si>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</si>
  <si>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</si>
  <si>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</si>
  <si>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</si>
  <si>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</si>
  <si>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</si>
  <si>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</si>
  <si>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</si>
  <si>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</si>
  <si>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</si>
  <si>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</si>
  <si>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</si>
  <si>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</si>
  <si>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</si>
  <si>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</si>
  <si>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</si>
  <si>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</si>
  <si>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</si>
  <si>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</si>
  <si>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</si>
  <si>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</si>
  <si>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</si>
  <si>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</si>
  <si>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</si>
  <si>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</si>
  <si>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</si>
  <si>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</si>
  <si>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</si>
  <si>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</si>
  <si>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</si>
  <si>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</si>
  <si>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</si>
  <si>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</si>
  <si>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</si>
  <si>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</si>
  <si>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</si>
  <si>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</si>
  <si>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</si>
  <si>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</si>
  <si>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</si>
  <si>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</si>
  <si>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</si>
  <si>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</si>
  <si>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</si>
  <si>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</si>
  <si>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</si>
  <si>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</si>
  <si>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</si>
  <si>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</si>
  <si>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</si>
  <si>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</si>
  <si>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</si>
  <si>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</si>
  <si>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</si>
  <si>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</si>
  <si>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</si>
  <si>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</si>
  <si>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</si>
  <si>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</si>
  <si>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</si>
  <si>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</si>
  <si>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</si>
  <si>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</si>
  <si>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</si>
  <si>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</si>
  <si>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</si>
  <si>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</si>
  <si>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</si>
  <si>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</si>
  <si>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</si>
  <si>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</si>
  <si>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</si>
  <si>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</si>
  <si>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</si>
  <si>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</si>
  <si>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</si>
  <si>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</si>
  <si>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</si>
  <si>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</si>
  <si>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</si>
  <si>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</si>
  <si>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</si>
  <si>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</si>
  <si>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</si>
  <si>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</si>
  <si>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</si>
  <si>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</si>
  <si>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</si>
  <si>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</si>
  <si>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</si>
  <si>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</si>
  <si>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</si>
  <si>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</si>
  <si>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</si>
  <si>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</si>
  <si>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</si>
  <si>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</si>
  <si>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</si>
  <si>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</si>
  <si>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</si>
  <si>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</si>
  <si>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</si>
  <si>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</si>
  <si>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</si>
  <si>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</si>
  <si>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</si>
  <si>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</si>
  <si>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</si>
  <si>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</si>
  <si>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</si>
  <si>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</si>
  <si>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</si>
  <si>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</si>
  <si>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</si>
  <si>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</si>
  <si>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</si>
  <si>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</si>
  <si>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</si>
  <si>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</si>
  <si>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</si>
  <si>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</si>
  <si>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</si>
  <si>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</si>
  <si>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</si>
  <si>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</si>
  <si>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</si>
  <si>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</si>
  <si>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</si>
  <si>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</si>
  <si>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</si>
  <si>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</si>
  <si>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</si>
  <si>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</si>
  <si>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</si>
  <si>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</si>
  <si>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</si>
  <si>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</si>
  <si>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</si>
  <si>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</si>
  <si>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</si>
  <si>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</si>
  <si>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</si>
  <si>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</si>
  <si>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</si>
  <si>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</si>
  <si>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</si>
  <si>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</si>
  <si>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</si>
  <si>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</si>
  <si>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</si>
  <si>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</si>
  <si>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</si>
  <si>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</si>
  <si>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</si>
  <si>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</si>
  <si>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</si>
  <si>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</si>
  <si>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</si>
  <si>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</si>
  <si>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</si>
  <si>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</si>
  <si>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</si>
  <si>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</si>
  <si>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</si>
  <si>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</si>
  <si>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</si>
  <si>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</si>
  <si>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</si>
  <si>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</si>
  <si>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</si>
  <si>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</si>
  <si>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</si>
  <si>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</si>
  <si>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</si>
  <si>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</si>
  <si>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</si>
  <si>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</si>
  <si>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</si>
  <si>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</si>
  <si>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</si>
  <si>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</si>
  <si>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</si>
  <si>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</si>
  <si>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</si>
  <si>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</si>
  <si>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</si>
  <si>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</si>
  <si>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</si>
  <si>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</si>
  <si>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</si>
  <si>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</si>
  <si>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</si>
  <si>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</si>
  <si>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</si>
  <si>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</si>
  <si>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</si>
  <si>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</si>
  <si>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</si>
  <si>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</si>
  <si>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</si>
  <si>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</si>
  <si>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</si>
  <si>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</si>
  <si>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</si>
  <si>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</si>
  <si>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</si>
  <si>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</si>
  <si>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</si>
  <si>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</si>
  <si>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</si>
  <si>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</si>
  <si>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</si>
  <si>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</si>
  <si>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</si>
  <si>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</si>
  <si>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</si>
  <si>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</si>
  <si>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</si>
  <si>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</si>
  <si>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</si>
  <si>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</si>
  <si>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</si>
  <si>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</si>
  <si>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</si>
  <si>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</si>
  <si>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</si>
  <si>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</si>
  <si>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</si>
  <si>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</si>
  <si>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</si>
  <si>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</si>
  <si>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</si>
  <si>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</si>
  <si>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</si>
  <si>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</si>
  <si>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</si>
  <si>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</si>
  <si>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</si>
  <si>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</si>
  <si>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</si>
  <si>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</si>
  <si>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</si>
  <si>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</si>
  <si>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</si>
  <si>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</si>
  <si>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</si>
  <si>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</si>
  <si>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</si>
  <si>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</si>
  <si>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</si>
  <si>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</si>
  <si>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</si>
  <si>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</si>
  <si>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</si>
  <si>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</si>
  <si>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</si>
  <si>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</si>
  <si>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</si>
  <si>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</si>
  <si>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</si>
  <si>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</si>
  <si>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</si>
  <si>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</si>
  <si>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</si>
  <si>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</si>
  <si>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</si>
  <si>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</si>
  <si>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</si>
  <si>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</si>
  <si>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</si>
  <si>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</si>
  <si>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</si>
  <si>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</si>
  <si>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</si>
  <si>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</si>
  <si>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</si>
  <si>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</si>
  <si>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</si>
  <si>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</si>
  <si>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</si>
  <si>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</si>
  <si>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</si>
  <si>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</si>
  <si>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</si>
  <si>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</si>
  <si>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</si>
  <si>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</si>
  <si>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</si>
  <si>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</si>
  <si>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</si>
  <si>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</si>
  <si>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</si>
  <si>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</si>
  <si>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</si>
  <si>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</si>
  <si>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</si>
  <si>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</si>
  <si>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</si>
  <si>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</si>
  <si>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</si>
  <si>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</si>
  <si>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</si>
  <si>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</si>
  <si>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</si>
  <si>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</si>
  <si>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</si>
  <si>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</si>
  <si>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</si>
  <si>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</si>
  <si>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</si>
  <si>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</si>
  <si>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</si>
  <si>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</si>
  <si>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</si>
  <si>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</si>
  <si>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</si>
  <si>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</si>
  <si>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</si>
  <si>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</si>
  <si>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</si>
  <si>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</si>
  <si>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</si>
  <si>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</si>
  <si>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</si>
  <si>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</si>
  <si>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</si>
  <si>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</si>
  <si>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</si>
  <si>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</si>
  <si>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</si>
  <si>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</si>
  <si>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</si>
  <si>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</si>
  <si>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</si>
  <si>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</si>
  <si>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</si>
  <si>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</si>
  <si>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</si>
  <si>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</si>
  <si>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</si>
  <si>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</si>
  <si>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</si>
  <si>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</si>
  <si>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</si>
  <si>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</si>
  <si>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</si>
  <si>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</si>
  <si>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</si>
  <si>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</si>
  <si>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</si>
  <si>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</si>
  <si>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</si>
  <si>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</si>
  <si>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</si>
  <si>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</si>
  <si>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</si>
  <si>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</si>
  <si>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</si>
  <si>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</si>
  <si>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</si>
  <si>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</si>
  <si>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</si>
  <si>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</si>
  <si>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</si>
  <si>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</si>
  <si>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</si>
  <si>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</si>
  <si>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</si>
  <si>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</si>
  <si>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</si>
  <si>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</si>
  <si>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</si>
  <si>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</si>
  <si>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</si>
  <si>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</si>
  <si>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</si>
  <si>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</si>
  <si>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</si>
  <si>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</si>
  <si>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</si>
  <si>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</si>
  <si>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</si>
  <si>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</si>
  <si>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</si>
  <si>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</si>
  <si>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</si>
  <si>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</si>
  <si>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</si>
  <si>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</si>
  <si>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</si>
  <si>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</si>
  <si>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</si>
  <si>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</si>
  <si>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</si>
  <si>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</si>
  <si>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</si>
  <si>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</si>
  <si>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</si>
  <si>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</si>
  <si>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</si>
  <si>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</si>
  <si>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</si>
  <si>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</si>
  <si>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</si>
  <si>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</si>
  <si>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</si>
  <si>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</si>
  <si>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</si>
  <si>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</si>
  <si>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</si>
  <si>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</si>
  <si>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</si>
  <si>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</si>
  <si>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</si>
  <si>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</si>
  <si>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</si>
  <si>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</si>
  <si>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</si>
  <si>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</si>
  <si>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</si>
  <si>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</si>
  <si>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</si>
  <si>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</si>
  <si>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</si>
  <si>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</si>
  <si>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</si>
  <si>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</si>
  <si>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</si>
  <si>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</si>
  <si>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</si>
  <si>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</si>
  <si>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</si>
  <si>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</si>
  <si>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</si>
  <si>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</si>
  <si>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</si>
  <si>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</si>
  <si>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</si>
  <si>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</si>
  <si>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</si>
  <si>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</si>
  <si>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</si>
  <si>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</si>
  <si>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</si>
  <si>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</si>
  <si>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</si>
  <si>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</si>
  <si>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</si>
  <si>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</si>
  <si>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</si>
  <si>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</si>
  <si>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</si>
  <si>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</si>
  <si>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</si>
  <si>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</si>
  <si>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</si>
  <si>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</si>
  <si>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</si>
  <si>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</si>
  <si>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</si>
  <si>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</si>
  <si>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</si>
  <si>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</si>
  <si>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</si>
  <si>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</si>
  <si>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</si>
  <si>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</si>
  <si>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</si>
  <si>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</si>
  <si>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</si>
  <si>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</si>
  <si>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</si>
  <si>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</si>
  <si>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</si>
  <si>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</si>
  <si>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</si>
  <si>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</si>
  <si>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</si>
  <si>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</si>
  <si>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</si>
  <si>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</si>
  <si>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</si>
  <si>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</si>
  <si>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</si>
  <si>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</si>
  <si>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</si>
  <si>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</si>
  <si>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</si>
  <si>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</si>
  <si>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</si>
  <si>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</si>
  <si>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</si>
  <si>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</si>
  <si>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</si>
  <si>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</si>
  <si>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</si>
  <si>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</si>
  <si>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</si>
  <si>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</si>
  <si>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</si>
  <si>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</si>
  <si>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</si>
  <si>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</si>
  <si>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</si>
  <si>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</si>
  <si>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</si>
  <si>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</si>
  <si>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</si>
  <si>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</si>
  <si>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</si>
  <si>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</si>
  <si>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</si>
  <si>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</si>
  <si>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</si>
  <si>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</si>
  <si>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</si>
  <si>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</si>
  <si>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</si>
  <si>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</si>
  <si>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</si>
  <si>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</si>
  <si>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</si>
  <si>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</si>
  <si>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</si>
  <si>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</si>
  <si>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</si>
  <si>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</si>
  <si>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</si>
  <si>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</si>
  <si>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</si>
  <si>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</si>
  <si>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</si>
  <si>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</si>
  <si>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</si>
  <si>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</si>
  <si>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</si>
  <si>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</si>
  <si>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</si>
  <si>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</si>
  <si>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</si>
  <si>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</si>
  <si>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</si>
  <si>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</si>
  <si>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</si>
  <si>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</si>
  <si>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</si>
  <si>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</si>
  <si>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</si>
  <si>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</si>
  <si>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</si>
  <si>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</si>
  <si>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</si>
  <si>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</si>
  <si>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</si>
  <si>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</si>
  <si>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</si>
  <si>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</si>
  <si>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</si>
  <si>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</si>
  <si>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</si>
  <si>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</si>
  <si>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</si>
  <si>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</si>
  <si>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</si>
  <si>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</si>
  <si>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</si>
  <si>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</si>
  <si>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</si>
  <si>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</si>
  <si>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</si>
  <si>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</si>
  <si>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</si>
  <si>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</si>
  <si>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</si>
  <si>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</si>
  <si>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</si>
  <si>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</si>
  <si>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</si>
  <si>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</si>
  <si>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</si>
  <si>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</si>
  <si>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</si>
  <si>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</si>
  <si>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</si>
  <si>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</si>
  <si>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</si>
  <si>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</si>
  <si>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</si>
  <si>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</si>
  <si>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</si>
  <si>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</si>
  <si>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</si>
  <si>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</si>
  <si>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</si>
  <si>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</si>
  <si>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</si>
  <si>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</si>
  <si>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</si>
  <si>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</si>
  <si>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</si>
  <si>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</si>
  <si>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</si>
  <si>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</si>
  <si>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</si>
  <si>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</si>
  <si>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</si>
  <si>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</si>
  <si>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</si>
  <si>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</si>
  <si>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</si>
  <si>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</si>
  <si>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</si>
  <si>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</si>
  <si>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</si>
  <si>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</si>
  <si>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</si>
  <si>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</si>
  <si>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</si>
  <si>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</si>
  <si>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</si>
  <si>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</si>
  <si>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</si>
  <si>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</si>
  <si>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</si>
  <si>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</si>
  <si>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</si>
  <si>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</si>
  <si>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</si>
  <si>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</si>
  <si>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</si>
  <si>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</si>
  <si>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</si>
  <si>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</si>
  <si>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</si>
  <si>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</si>
  <si>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</si>
  <si>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</si>
  <si>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</si>
  <si>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</si>
  <si>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</si>
  <si>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</si>
  <si>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</si>
  <si>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</si>
  <si>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</si>
  <si>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</si>
  <si>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</si>
  <si>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</si>
  <si>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</si>
  <si>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</si>
  <si>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</si>
  <si>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</si>
  <si>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</si>
  <si>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</si>
  <si>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</si>
  <si>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</si>
  <si>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</si>
  <si>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</si>
  <si>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</si>
  <si>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</si>
  <si>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</si>
  <si>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</si>
  <si>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</si>
  <si>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</si>
  <si>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</si>
  <si>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</si>
  <si>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</si>
  <si>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</si>
  <si>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</si>
  <si>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</si>
  <si>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</si>
  <si>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</si>
  <si>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</si>
  <si>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</si>
  <si>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</si>
  <si>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</si>
  <si>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</si>
  <si>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</si>
  <si>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</si>
  <si>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</si>
  <si>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</si>
  <si>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</si>
  <si>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</si>
  <si>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</si>
  <si>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</si>
  <si>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</si>
  <si>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</si>
  <si>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</si>
  <si>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</si>
  <si>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</si>
  <si>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</si>
  <si>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</si>
  <si>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</si>
  <si>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</si>
  <si>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</si>
  <si>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</si>
  <si>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</si>
  <si>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</si>
  <si>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</si>
  <si>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</si>
  <si>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</si>
  <si>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</si>
  <si>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</si>
  <si>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</si>
  <si>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</si>
  <si>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</si>
  <si>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</si>
  <si>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</si>
  <si>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</si>
  <si>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</si>
  <si>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</si>
  <si>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</si>
  <si>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</si>
  <si>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</si>
  <si>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</si>
  <si>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</si>
  <si>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</si>
  <si>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</si>
  <si>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</si>
  <si>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</si>
  <si>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</si>
  <si>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</si>
  <si>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</si>
  <si>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</si>
  <si>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</si>
  <si>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</si>
  <si>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</si>
  <si>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</si>
  <si>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</si>
  <si>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</si>
  <si>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</si>
  <si>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</si>
  <si>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</si>
  <si>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</si>
  <si>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</si>
  <si>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</si>
  <si>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</si>
  <si>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</si>
  <si>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</si>
  <si>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</si>
  <si>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</si>
  <si>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</si>
  <si>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</si>
  <si>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</si>
  <si>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</si>
  <si>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</si>
  <si>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</si>
  <si>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</si>
  <si>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</si>
  <si>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</si>
  <si>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</si>
  <si>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</si>
  <si>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</si>
  <si>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</si>
  <si>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</si>
  <si>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</si>
  <si>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</si>
  <si>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</si>
  <si>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</si>
  <si>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</si>
  <si>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</si>
  <si>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</si>
  <si>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</si>
  <si>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</si>
  <si>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</si>
  <si>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</si>
  <si>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</si>
  <si>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</si>
  <si>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</si>
  <si>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</si>
  <si>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</si>
  <si>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</si>
  <si>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</si>
  <si>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</si>
  <si>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</si>
  <si>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</si>
  <si>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</si>
  <si>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</si>
  <si>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</si>
  <si>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</si>
  <si>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</si>
  <si>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</si>
  <si>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</si>
  <si>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</si>
  <si>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</si>
  <si>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</si>
  <si>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</si>
  <si>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</si>
  <si>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</si>
  <si>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</si>
  <si>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</si>
  <si>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</si>
  <si>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</si>
  <si>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</si>
  <si>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</si>
  <si>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</si>
  <si>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</si>
  <si>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</si>
  <si>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</si>
  <si>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</si>
  <si>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</si>
  <si>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</si>
  <si>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</si>
  <si>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</si>
  <si>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</si>
  <si>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</si>
  <si>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</si>
  <si>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</si>
  <si>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</si>
  <si>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</si>
  <si>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</si>
  <si>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</si>
  <si>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</si>
  <si>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</si>
  <si>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</si>
  <si>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</si>
  <si>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</si>
  <si>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</si>
  <si>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</si>
  <si>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</si>
  <si>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</si>
  <si>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</si>
  <si>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</si>
  <si>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</si>
  <si>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</si>
  <si>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</si>
  <si>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</si>
  <si>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</si>
  <si>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</si>
  <si>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</si>
  <si>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</si>
  <si>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</si>
  <si>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</si>
  <si>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</si>
  <si>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</si>
  <si>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</si>
  <si>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</si>
  <si>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</si>
  <si>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</si>
  <si>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</si>
  <si>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</si>
  <si>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</si>
  <si>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</si>
  <si>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</si>
  <si>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</si>
  <si>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</si>
  <si>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</si>
  <si>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</si>
  <si>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</si>
  <si>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</si>
  <si>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</si>
  <si>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</si>
  <si>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</si>
  <si>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</si>
  <si>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</si>
  <si>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</si>
  <si>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</si>
  <si>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</si>
  <si>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</si>
  <si>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</si>
  <si>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</si>
  <si>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</si>
  <si>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</si>
  <si>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</si>
  <si>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</si>
  <si>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</si>
  <si>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</si>
  <si>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</si>
  <si>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</si>
  <si>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</si>
  <si>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</si>
  <si>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</si>
  <si>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</si>
  <si>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</si>
  <si>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</si>
  <si>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</si>
  <si>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</si>
  <si>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</si>
  <si>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</si>
  <si>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</si>
  <si>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</si>
  <si>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</si>
  <si>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</si>
  <si>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</si>
  <si>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</si>
  <si>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</si>
  <si>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</si>
  <si>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</si>
  <si>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</si>
  <si>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</si>
  <si>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</si>
  <si>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</si>
  <si>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</si>
  <si>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</si>
  <si>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</si>
  <si>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</si>
  <si>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</si>
  <si>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</si>
  <si>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</si>
  <si>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</si>
  <si>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</si>
  <si>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</si>
  <si>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</si>
  <si>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</si>
  <si>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</si>
  <si>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</si>
  <si>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</si>
  <si>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</si>
  <si>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</si>
  <si>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</si>
  <si>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</si>
  <si>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</si>
  <si>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</si>
  <si>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</si>
  <si>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</si>
  <si>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</si>
  <si>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</si>
  <si>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</si>
  <si>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</si>
  <si>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</si>
  <si>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</si>
  <si>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</si>
  <si>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</si>
  <si>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</si>
  <si>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</si>
  <si>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</si>
  <si>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</si>
  <si>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</si>
  <si>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</si>
  <si>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</si>
  <si>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</si>
  <si>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</si>
  <si>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</si>
  <si>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</si>
  <si>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</si>
  <si>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</si>
  <si>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</si>
  <si>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</si>
  <si>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</si>
  <si>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</si>
  <si>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</si>
  <si>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</si>
  <si>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</si>
  <si>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</si>
  <si>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</si>
  <si>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</si>
  <si>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</si>
  <si>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</si>
  <si>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</si>
  <si>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</si>
  <si>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</si>
  <si>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</si>
  <si>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</si>
  <si>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</si>
  <si>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</si>
  <si>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</si>
  <si>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</si>
  <si>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</si>
  <si>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</si>
  <si>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</si>
  <si>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</si>
  <si>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</si>
  <si>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</si>
  <si>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</si>
  <si>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</si>
  <si>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</si>
  <si>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</si>
  <si>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</si>
  <si>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</si>
  <si>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</si>
  <si>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</si>
  <si>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</si>
  <si>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</si>
  <si>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</si>
  <si>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</si>
  <si>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</si>
  <si>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</si>
  <si>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</si>
  <si>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</si>
  <si>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</si>
  <si>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</si>
  <si>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</si>
  <si>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</si>
  <si>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</si>
  <si>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</si>
  <si>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</si>
  <si>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</si>
  <si>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</si>
  <si>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</si>
  <si>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</si>
  <si>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</si>
  <si>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</si>
  <si>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</si>
  <si>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</si>
  <si>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</si>
  <si>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</si>
  <si>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</si>
  <si>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</si>
  <si>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</si>
  <si>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</si>
  <si>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</si>
  <si>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</si>
  <si>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</si>
  <si>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</si>
  <si>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</si>
  <si>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</si>
  <si>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</si>
  <si>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</si>
  <si>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</si>
  <si>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</si>
  <si>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</si>
  <si>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</si>
  <si>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</si>
  <si>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</si>
  <si>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</si>
  <si>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</si>
  <si>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</si>
  <si>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</si>
  <si>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</si>
  <si>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</si>
  <si>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</si>
  <si>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</si>
  <si>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</si>
  <si>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</si>
  <si>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</si>
  <si>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</si>
  <si>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</si>
  <si>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</si>
  <si>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</si>
  <si>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</si>
  <si>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</si>
  <si>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</si>
  <si>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</si>
  <si>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</si>
  <si>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</si>
  <si>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</si>
  <si>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</si>
  <si>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</si>
  <si>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</si>
  <si>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</si>
  <si>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</si>
  <si>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</si>
  <si>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</si>
  <si>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</si>
  <si>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</si>
  <si>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</si>
  <si>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</si>
  <si>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</si>
  <si>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</si>
  <si>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</si>
  <si>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</si>
  <si>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</si>
  <si>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</si>
  <si>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</si>
  <si>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</si>
  <si>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</si>
  <si>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</si>
  <si>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</si>
  <si>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</si>
  <si>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</si>
  <si>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</si>
  <si>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</si>
  <si>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</si>
  <si>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</si>
  <si>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</si>
  <si>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</si>
  <si>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</si>
  <si>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</si>
  <si>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</si>
  <si>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</si>
  <si>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</si>
  <si>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</si>
  <si>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</si>
  <si>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</si>
  <si>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</si>
  <si>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</si>
  <si>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</si>
  <si>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</si>
  <si>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</si>
  <si>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</si>
  <si>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</si>
  <si>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</si>
  <si>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</si>
  <si>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</si>
  <si>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</si>
  <si>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</si>
  <si>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</si>
  <si>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</si>
  <si>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</si>
  <si>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</si>
  <si>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</si>
  <si>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</si>
  <si>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</si>
  <si>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</si>
  <si>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</si>
  <si>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</si>
  <si>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</si>
  <si>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</si>
  <si>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</si>
  <si>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</si>
  <si>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</si>
  <si>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</si>
  <si>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</si>
  <si>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Successful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</si>
  <si>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</si>
  <si>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</si>
  <si>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</si>
  <si>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</si>
  <si>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</si>
  <si>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</si>
  <si>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</si>
  <si>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</si>
  <si>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</si>
  <si>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</si>
  <si>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</si>
  <si>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</si>
  <si>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</si>
  <si>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</si>
  <si>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</si>
  <si>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</si>
  <si>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</si>
  <si>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</si>
  <si>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</si>
  <si>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</si>
  <si>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</si>
  <si>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</si>
  <si>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</si>
  <si>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</si>
  <si>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</si>
  <si>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</si>
  <si>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</si>
  <si>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</si>
  <si>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</si>
  <si>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</si>
  <si>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</si>
  <si>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</si>
  <si>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</si>
  <si>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</si>
  <si>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</si>
  <si>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</si>
  <si>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</si>
  <si>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</si>
  <si>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</si>
  <si>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</si>
  <si>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</si>
  <si>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</si>
  <si>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</si>
  <si>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</si>
  <si>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</si>
  <si>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</si>
  <si>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</si>
  <si>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</si>
  <si>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</si>
  <si>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</si>
  <si>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</si>
  <si>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</si>
  <si>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</si>
  <si>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</si>
  <si>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</si>
  <si>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(Multiple Items)</t>
  </si>
  <si>
    <t>Column Labels</t>
  </si>
  <si>
    <t>Count of name</t>
  </si>
  <si>
    <t>Parent Category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</si>
  <si>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</si>
  <si>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</si>
  <si>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</si>
  <si>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</si>
  <si>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</si>
  <si>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</si>
  <si>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</si>
  <si>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</si>
  <si>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</si>
  <si>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</si>
  <si>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</si>
  <si>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</si>
  <si>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</si>
  <si>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</si>
  <si>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</si>
  <si>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</si>
  <si>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</si>
  <si>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</si>
  <si>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</si>
  <si>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</si>
  <si>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</si>
  <si>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</si>
  <si>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</si>
  <si>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</si>
  <si>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</si>
  <si>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</si>
  <si>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</si>
  <si>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</si>
  <si>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</si>
  <si>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</si>
  <si>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</si>
  <si>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</si>
  <si>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</si>
  <si>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</si>
  <si>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</si>
  <si>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cancelled</t>
  </si>
  <si>
    <t>state/outcome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</si>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</sst>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1" fillId="0" borderId="0" xfId="0" applyFont="1" applyFill="1" applyAlignment="1">
      <alignment horizontal="center"/>
    </xf>
    <xf numFmtId="0" fontId="1" fillId="0" borderId="0" xfId="0" applyFont="1"/>
    <xf numFmtId="44" fontId="0" fillId="0" borderId="0" xfId="1" applyFont="1"/>
    <xf numFmtId="0" fontId="1" fillId="0" borderId="0" xfId="0" applyFont="1" applyFill="1"/>
    <xf numFmtId="14" fontId="0" fillId="0" borderId="0" xfId="0" applyNumberFormat="1"/>
    <xf numFmtId="0" fontId="0" fillId="0" borderId="0" xfId="0" applyAlignment="1">
      <alignment horizontal="right"/>
    </xf>
    <xf numFmtId="0" fontId="1" fillId="2" borderId="1" xfId="0" applyFont="1" applyFill="1" applyBorder="1" applyAlignment="1">
      <alignment horizontal="center"/>
    </xf>
    <xf numFmtId="0" fontId="0" fillId="2" borderId="2" xfId="0" applyFill="1" applyBorder="1"/>
    <xf numFmtId="0" fontId="0" fillId="0" borderId="3" xfId="0" applyBorder="1"/>
    <xf numFmtId="1" fontId="0" fillId="0" borderId="4" xfId="0" applyNumberFormat="1" applyBorder="1"/>
    <xf numFmtId="0" fontId="0" fillId="0" borderId="4" xfId="0" applyBorder="1"/>
    <xf numFmtId="0" fontId="0" fillId="0" borderId="5" xfId="0" applyBorder="1"/>
    <xf numFmtId="1" fontId="0" fillId="0" borderId="6" xfId="0" applyNumberFormat="1" applyBorder="1"/>
    <xf numFmtId="0" fontId="1" fillId="3" borderId="1" xfId="0" applyFont="1" applyFill="1" applyBorder="1" applyAlignment="1">
      <alignment horizontal="center"/>
    </xf>
    <xf numFmtId="0" fontId="0" fillId="3" borderId="2" xfId="0" applyFill="1" applyBorder="1"/>
  </cellXfs>
  <cellStyles count="3">
    <cellStyle name="Currency" xfId="1" builtinId="4"/>
    <cellStyle name="Normal" xfId="0" builtinId="0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 patternType="solid"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 patternType="solid"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 patternType="solid">
          <fgColor theme="0"/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 patternType="solid">
          <fgColor theme="0"/>
          <bgColor theme="4" tint="0.3999450666829432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6-B444-8D97-FCCC9E4E146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6-B444-8D97-FCCC9E4E146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6-B444-8D97-FCCC9E4E1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8751"/>
        <c:axId val="51598975"/>
      </c:lineChart>
      <c:catAx>
        <c:axId val="20408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8975"/>
        <c:crosses val="autoZero"/>
        <c:auto val="1"/>
        <c:lblAlgn val="ctr"/>
        <c:lblOffset val="100"/>
        <c:noMultiLvlLbl val="0"/>
      </c:catAx>
      <c:valAx>
        <c:axId val="5159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Fundings.xlsx]Monthly Visual!PivotTable9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Visual'!$B$5:$B$6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Visual'!$A$7:$A$19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Visual'!$B$7:$B$19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4-D940-B4B2-34EFB945196D}"/>
            </c:ext>
          </c:extLst>
        </c:ser>
        <c:ser>
          <c:idx val="1"/>
          <c:order val="1"/>
          <c:tx>
            <c:strRef>
              <c:f>'Monthly Visual'!$C$5:$C$6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Visual'!$A$7:$A$19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Visual'!$C$7:$C$19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4-D940-B4B2-34EFB945196D}"/>
            </c:ext>
          </c:extLst>
        </c:ser>
        <c:ser>
          <c:idx val="2"/>
          <c:order val="2"/>
          <c:tx>
            <c:strRef>
              <c:f>'Monthly Visual'!$D$5:$D$6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Visual'!$A$7:$A$19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Visual'!$D$7:$D$19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4-D940-B4B2-34EFB9451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9299360"/>
        <c:axId val="1849316880"/>
      </c:lineChart>
      <c:catAx>
        <c:axId val="18492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316880"/>
        <c:crosses val="autoZero"/>
        <c:auto val="1"/>
        <c:lblAlgn val="ctr"/>
        <c:lblOffset val="100"/>
        <c:noMultiLvlLbl val="0"/>
      </c:catAx>
      <c:valAx>
        <c:axId val="184931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9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Fundings.xlsx]Sub-Category Visuals!PivotTable7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Visuals'!$B$4:$B$5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1-B54A-AFFB-F0054A0881FB}"/>
            </c:ext>
          </c:extLst>
        </c:ser>
        <c:ser>
          <c:idx val="1"/>
          <c:order val="1"/>
          <c:tx>
            <c:strRef>
              <c:f>'Sub-Category Visuals'!$C$4:$C$5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1-B54A-AFFB-F0054A0881FB}"/>
            </c:ext>
          </c:extLst>
        </c:ser>
        <c:ser>
          <c:idx val="2"/>
          <c:order val="2"/>
          <c:tx>
            <c:strRef>
              <c:f>'Sub-Category Visuals'!$D$4:$D$5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71-B54A-AFFB-F0054A0881FB}"/>
            </c:ext>
          </c:extLst>
        </c:ser>
        <c:ser>
          <c:idx val="3"/>
          <c:order val="3"/>
          <c:tx>
            <c:strRef>
              <c:f>'Sub-Category Visuals'!$E$4:$E$5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Visuals'!$A$6:$A$47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Visuals'!$E$6:$E$47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71-B54A-AFFB-F0054A08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882584784"/>
        <c:axId val="1882571376"/>
      </c:barChart>
      <c:catAx>
        <c:axId val="188258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571376"/>
        <c:crosses val="autoZero"/>
        <c:auto val="1"/>
        <c:lblAlgn val="ctr"/>
        <c:lblOffset val="100"/>
        <c:noMultiLvlLbl val="0"/>
      </c:catAx>
      <c:valAx>
        <c:axId val="18825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5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Fundings.xlsx]Category Visuals!PivotTable6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Visuals'!$B$4:$B$5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Visuals'!$A$6:$A$15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E-7A44-A0AB-3C06CA92C027}"/>
            </c:ext>
          </c:extLst>
        </c:ser>
        <c:ser>
          <c:idx val="1"/>
          <c:order val="1"/>
          <c:tx>
            <c:strRef>
              <c:f>'Category Visuals'!$C$4:$C$5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Visuals'!$A$6:$A$15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E-7A44-A0AB-3C06CA92C027}"/>
            </c:ext>
          </c:extLst>
        </c:ser>
        <c:ser>
          <c:idx val="2"/>
          <c:order val="2"/>
          <c:tx>
            <c:strRef>
              <c:f>'Category Visuals'!$D$4:$D$5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Visuals'!$A$6:$A$15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E-7A44-A0AB-3C06CA92C027}"/>
            </c:ext>
          </c:extLst>
        </c:ser>
        <c:ser>
          <c:idx val="3"/>
          <c:order val="3"/>
          <c:tx>
            <c:strRef>
              <c:f>'Category Visuals'!$E$4:$E$5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Visuals'!$A$6:$A$15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Visuals'!$E$6:$E$15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EE-7A44-A0AB-3C06CA92C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3367584"/>
        <c:axId val="1792003488"/>
      </c:barChart>
      <c:catAx>
        <c:axId val="18833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003488"/>
        <c:crosses val="autoZero"/>
        <c:auto val="1"/>
        <c:lblAlgn val="ctr"/>
        <c:lblOffset val="100"/>
        <c:noMultiLvlLbl val="0"/>
      </c:catAx>
      <c:valAx>
        <c:axId val="17920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119674</xdr:colOff>
      <xdr:row>13</xdr:row>
      <xdr:rowOff>99891</xdr:rowOff>
    </xdr:from>
    <xdr:to>
      <xdr:col>8</xdr:col>
      <xdr:colOff>0</xdr:colOff>
      <xdr:row>45</xdr:row>
      <xdr:rowOff>73269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04AB35-C4DB-BC43-94A0-A101E1414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0</xdr:row>
      <xdr:rowOff>165100</xdr:rowOff>
    </xdr:from>
    <xdr:to>
      <xdr:col>8</xdr:col>
      <xdr:colOff>1917700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75BF6-CC96-8B4D-8BCA-6184C2D4F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12700</xdr:rowOff>
    </xdr:from>
    <xdr:to>
      <xdr:col>11</xdr:col>
      <xdr:colOff>1054100</xdr:colOff>
      <xdr:row>31</xdr:row>
      <xdr:rowOff>73660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BE020-4A75-E84A-8092-817F60238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0</xdr:row>
      <xdr:rowOff>101600</xdr:rowOff>
    </xdr:from>
    <xdr:to>
      <xdr:col>10</xdr:col>
      <xdr:colOff>330200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B14AD-FBEF-1048-A4B2-722409261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y Capilla" refreshedDate="44085.386203240741" createdVersion="6" refreshedVersion="6" minRefreshableVersion="3" recordCount="4115" xr:uid="{F4C1DBB0-2238-BB4F-BBD8-3D92A87D72F1}">
  <cacheSource type="worksheet">
    <worksheetSource ref="A1:R1048576" sheet="Raw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y Capilla" refreshedDate="44085.474893634258" createdVersion="6" refreshedVersion="6" minRefreshableVersion="3" recordCount="4115" xr:uid="{2F323178-1986-9F4F-B635-D66BDEBCB254}">
  <cacheSource type="worksheet">
    <worksheetSource ref="A1:T1048576" sheet="Raw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/>
    </cacheField>
    <cacheField name="Sub-Category" numFmtId="0">
      <sharedItems containsBlank="1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113"/>
    <d v="2016-01-08T06:34:00"/>
  </r>
  <r>
    <m/>
    <x v="4107"/>
    <m/>
    <m/>
    <m/>
    <x v="4"/>
    <x v="21"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00031-E854-A642-8806-8AA8839451B5}" name="PivotTable9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name" fld="1" subtotal="count" baseField="0" baseItem="0"/>
  </dataFields>
  <formats count="1">
    <format dxfId="21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753C4-74AE-1942-B1F6-C6D0ED8C3BB0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n="cancelled"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h="1"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name" fld="1" subtotal="count" baseField="0" baseItem="0"/>
  </dataFields>
  <formats count="1">
    <format dxfId="20">
      <pivotArea dataOnly="0" labelOnly="1" fieldPosition="0">
        <references count="1">
          <reference field="5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D8CB5-403B-894D-B26D-11DE9F44D7C0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1">
    <format dxfId="19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83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4.33203125" customWidth="1"/>
    <col min="11" max="11" width="15.5" customWidth="1"/>
    <col min="12" max="12" width="24.5" customWidth="1"/>
    <col min="13" max="13" width="36.5" customWidth="1"/>
    <col min="14" max="14" width="29.33203125" customWidth="1"/>
    <col min="15" max="15" width="13.83203125" customWidth="1"/>
    <col min="16" max="16" width="17" customWidth="1"/>
    <col min="17" max="17" width="12.83203125" customWidth="1"/>
    <col min="18" max="18" width="12" customWidth="1"/>
    <col min="19" max="19" width="20.6640625" customWidth="1"/>
    <col min="20" max="20" width="1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8309</v>
      </c>
      <c r="P1" s="12" t="s">
        <v>8310</v>
      </c>
      <c r="Q1" s="9" t="s">
        <v>8362</v>
      </c>
      <c r="R1" s="10" t="s">
        <v>8361</v>
      </c>
      <c r="S1" s="10" t="s">
        <v>8368</v>
      </c>
      <c r="T1" s="10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tr">
        <f>IF(D2&lt;=E2,"Successful","Failed")</f>
        <v>Successful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6" si="0">E2/D2</f>
        <v>1.3685882352941177</v>
      </c>
      <c r="P2" s="11">
        <f>IF(L2,E2/L2,0)</f>
        <v>63.917582417582416</v>
      </c>
      <c r="Q2" t="str">
        <f>LEFT(N2,FIND("/",N2) -1)</f>
        <v>film &amp; video</v>
      </c>
      <c r="R2" t="str">
        <f>RIGHT(N2, LEN(N2)- FIND("/", 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tr">
        <f>IF(D3&lt;E3,"Successful","Failed")</f>
        <v>Successful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11">
        <f t="shared" ref="P3:P66" si="1">IF(L3,E3/L3,0)</f>
        <v>185.48101265822785</v>
      </c>
      <c r="Q3" t="str">
        <f t="shared" ref="Q3:Q66" si="2">LEFT(N3,FIND("/",N3) -1)</f>
        <v>film &amp; video</v>
      </c>
      <c r="R3" t="str">
        <f t="shared" ref="R3:R66" si="3">RIGHT(N3, LEN(N3)- FIND("/", 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tr">
        <f>IF(D4&lt;E4,"Successful","Failed")</f>
        <v>Successful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tr">
        <f>IF(D5&lt;E5,"Successful","Failed")</f>
        <v>Successful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tr">
        <f t="shared" ref="F6:F27" si="6">IF(D6&lt;E6,"Successful","Failed")</f>
        <v>Successful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tr">
        <f t="shared" si="6"/>
        <v>Successful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tr">
        <f t="shared" si="6"/>
        <v>Successful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tr">
        <f t="shared" si="6"/>
        <v>Successful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tr">
        <f>IF(D10&lt;E10,"Successful","Failed")</f>
        <v>Successful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tr">
        <f t="shared" si="6"/>
        <v>Successful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tr">
        <f t="shared" si="6"/>
        <v>Successful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tr">
        <f t="shared" si="6"/>
        <v>Successful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tr">
        <f>IF(D14&lt;E14,"Successful","Failed")</f>
        <v>Successful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tr">
        <f t="shared" si="6"/>
        <v>Successful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tr">
        <f t="shared" si="6"/>
        <v>Successful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tr">
        <f t="shared" si="6"/>
        <v>Successful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tr">
        <f>IF(D18&lt;E18,"Successful","Failed")</f>
        <v>Successful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tr">
        <f t="shared" si="6"/>
        <v>Successful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tr">
        <f t="shared" si="6"/>
        <v>Successful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tr">
        <f t="shared" si="6"/>
        <v>Successful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tr">
        <f t="shared" si="6"/>
        <v>Successful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tr">
        <f>IF(D23&lt;E23,"Successful","Failed")</f>
        <v>Successful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tr">
        <f t="shared" si="6"/>
        <v>Successful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tr">
        <f t="shared" si="6"/>
        <v>Successful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tr">
        <f t="shared" si="6"/>
        <v>Successful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tr">
        <f t="shared" si="6"/>
        <v>Successful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tr">
        <f>IF(D28&lt;E28,"Successful","Failed")</f>
        <v>Successful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11">
        <f t="shared" ref="P67:P130" si="8">IF(L67,E67/L67,0)</f>
        <v>132.05263157894737</v>
      </c>
      <c r="Q67" t="str">
        <f t="shared" ref="Q67:Q130" si="9">LEFT(N67,FIND("/",N67) -1)</f>
        <v>film &amp; video</v>
      </c>
      <c r="R67" t="str">
        <f t="shared" ref="R67:R130" si="10">RIGHT(N67, LEN(N67)- FIND("/", N67))</f>
        <v>shorts</v>
      </c>
      <c r="S67" s="13">
        <f t="shared" ref="S67:S130" si="11">(((J67/60)/60)/24)+DATE(1970,1,1)</f>
        <v>41835.821226851855</v>
      </c>
      <c r="T67" s="13">
        <f t="shared" ref="T67:T130" si="12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11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12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11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12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11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12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1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12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11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12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11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12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11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41208.010196759256</v>
      </c>
      <c r="T74" s="13">
        <f t="shared" si="12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11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12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11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12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11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12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11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12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11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40997.144872685189</v>
      </c>
      <c r="T79" s="13">
        <f t="shared" si="12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11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12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1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12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11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12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11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41100.158877314818</v>
      </c>
      <c r="T83" s="13">
        <f t="shared" si="12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11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12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11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12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11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12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11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12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11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12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11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</v>
      </c>
      <c r="T89" s="13">
        <f t="shared" si="12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11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12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1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41402.752222222225</v>
      </c>
      <c r="T91" s="13">
        <f t="shared" si="12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11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12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11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12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11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12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11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12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11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12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11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12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11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12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11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12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11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</v>
      </c>
      <c r="T100" s="13">
        <f t="shared" si="12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1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12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11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12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11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12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11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12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11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12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11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12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11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12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11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40987.776631944449</v>
      </c>
      <c r="T108" s="13">
        <f t="shared" si="12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11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12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11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12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12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11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12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11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12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11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41718.043032407404</v>
      </c>
      <c r="T114" s="13">
        <f t="shared" si="12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11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12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11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12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11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40918.738935185182</v>
      </c>
      <c r="T117" s="13">
        <f t="shared" si="12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11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12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11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12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11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12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1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12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11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12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11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12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11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12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11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12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11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12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11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12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11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12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11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12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11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si="12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11">
        <f t="shared" ref="P131:P194" si="14">IF(L131,E131/L131,0)</f>
        <v>0</v>
      </c>
      <c r="Q131" t="str">
        <f t="shared" ref="Q131:Q194" si="15">LEFT(N131,FIND("/",N131) -1)</f>
        <v>film &amp; video</v>
      </c>
      <c r="R131" t="str">
        <f t="shared" ref="R131:R194" si="16">RIGHT(N131, LEN(N131)- FIND("/", N131))</f>
        <v>science fiction</v>
      </c>
      <c r="S131" s="13">
        <f t="shared" ref="S131:S194" si="17">(((J131/60)/60)/24)+DATE(1970,1,1)</f>
        <v>41882.937303240738</v>
      </c>
      <c r="T131" s="13">
        <f t="shared" ref="T131:T194" si="1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11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13">
        <f t="shared" si="17"/>
        <v>41778.915416666663</v>
      </c>
      <c r="T132" s="13">
        <f t="shared" si="1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11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42541.837511574078</v>
      </c>
      <c r="T133" s="13">
        <f t="shared" si="1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11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41905.812581018516</v>
      </c>
      <c r="T134" s="13">
        <f t="shared" si="1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11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42491.80768518518</v>
      </c>
      <c r="T135" s="13">
        <f t="shared" si="1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11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42221.909930555557</v>
      </c>
      <c r="T136" s="13">
        <f t="shared" si="1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11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41788.381909722222</v>
      </c>
      <c r="T137" s="13">
        <f t="shared" si="1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11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42096.410115740742</v>
      </c>
      <c r="T138" s="13">
        <f t="shared" si="1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11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42239.573993055557</v>
      </c>
      <c r="T139" s="13">
        <f t="shared" si="1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11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42186.257418981477</v>
      </c>
      <c r="T140" s="13">
        <f t="shared" si="1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1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42187.920972222222</v>
      </c>
      <c r="T141" s="13">
        <f t="shared" si="1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11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42053.198287037041</v>
      </c>
      <c r="T142" s="13">
        <f t="shared" si="1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11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42110.153043981481</v>
      </c>
      <c r="T143" s="13">
        <f t="shared" si="1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11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41938.893263888887</v>
      </c>
      <c r="T144" s="13">
        <f t="shared" si="1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11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42559.064143518524</v>
      </c>
      <c r="T145" s="13">
        <f t="shared" si="1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11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42047.762407407412</v>
      </c>
      <c r="T146" s="13">
        <f t="shared" si="1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11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42200.542268518519</v>
      </c>
      <c r="T147" s="13">
        <f t="shared" si="1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11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42693.016180555554</v>
      </c>
      <c r="T148" s="13">
        <f t="shared" si="1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11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41969.767824074079</v>
      </c>
      <c r="T149" s="13">
        <f t="shared" si="1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11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42397.281666666662</v>
      </c>
      <c r="T150" s="13">
        <f t="shared" si="1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11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41968.172106481477</v>
      </c>
      <c r="T151" s="13">
        <f t="shared" si="1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11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42090.161828703705</v>
      </c>
      <c r="T152" s="13">
        <f t="shared" si="1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11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42113.550821759258</v>
      </c>
      <c r="T153" s="13">
        <f t="shared" si="1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11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41875.077546296299</v>
      </c>
      <c r="T154" s="13">
        <f t="shared" si="1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11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41933.586157407408</v>
      </c>
      <c r="T155" s="13">
        <f t="shared" si="1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11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42115.547395833331</v>
      </c>
      <c r="T156" s="13">
        <f t="shared" si="1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11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42168.559432870374</v>
      </c>
      <c r="T157" s="13">
        <f t="shared" si="1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11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41794.124953703707</v>
      </c>
      <c r="T158" s="13">
        <f t="shared" si="1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11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42396.911712962959</v>
      </c>
      <c r="T159" s="13">
        <f t="shared" si="1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11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41904.07671296296</v>
      </c>
      <c r="T160" s="13">
        <f t="shared" si="1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1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42514.434548611112</v>
      </c>
      <c r="T161" s="13">
        <f t="shared" si="1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11">
        <f t="shared" si="14"/>
        <v>0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42171.913090277783</v>
      </c>
      <c r="T162" s="13">
        <f t="shared" si="1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11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41792.687442129631</v>
      </c>
      <c r="T163" s="13">
        <f t="shared" si="1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11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41835.126805555556</v>
      </c>
      <c r="T164" s="13">
        <f t="shared" si="1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11">
        <f t="shared" si="14"/>
        <v>0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42243.961273148147</v>
      </c>
      <c r="T165" s="13">
        <f t="shared" si="1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11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41841.762743055559</v>
      </c>
      <c r="T166" s="13">
        <f t="shared" si="1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11">
        <f t="shared" si="14"/>
        <v>0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42351.658842592587</v>
      </c>
      <c r="T167" s="13">
        <f t="shared" si="1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11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42721.075949074075</v>
      </c>
      <c r="T168" s="13">
        <f t="shared" si="1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11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42160.927488425921</v>
      </c>
      <c r="T169" s="13">
        <f t="shared" si="1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11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42052.83530092593</v>
      </c>
      <c r="T170" s="13">
        <f t="shared" si="1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11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41900.505312499998</v>
      </c>
      <c r="T171" s="13">
        <f t="shared" si="1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11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42216.977812500001</v>
      </c>
      <c r="T172" s="13">
        <f t="shared" si="1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11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42534.180717592593</v>
      </c>
      <c r="T173" s="13">
        <f t="shared" si="1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11">
        <f t="shared" si="14"/>
        <v>0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42047.394942129627</v>
      </c>
      <c r="T174" s="13">
        <f t="shared" si="1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11">
        <f t="shared" si="14"/>
        <v>0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42033.573009259257</v>
      </c>
      <c r="T175" s="13">
        <f t="shared" si="1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11">
        <f t="shared" si="14"/>
        <v>0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42072.758981481486</v>
      </c>
      <c r="T176" s="13">
        <f t="shared" si="1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11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41855.777905092589</v>
      </c>
      <c r="T177" s="13">
        <f t="shared" si="1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11">
        <f t="shared" si="14"/>
        <v>0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42191.824062500003</v>
      </c>
      <c r="T178" s="13">
        <f t="shared" si="1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11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42070.047754629632</v>
      </c>
      <c r="T179" s="13">
        <f t="shared" si="1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11">
        <f t="shared" si="14"/>
        <v>0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42304.955381944441</v>
      </c>
      <c r="T180" s="13">
        <f t="shared" si="1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1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42403.080497685187</v>
      </c>
      <c r="T181" s="13">
        <f t="shared" si="1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11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42067.991238425922</v>
      </c>
      <c r="T182" s="13">
        <f t="shared" si="1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11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42147.741840277777</v>
      </c>
      <c r="T183" s="13">
        <f t="shared" si="1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11">
        <f t="shared" si="14"/>
        <v>0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42712.011944444443</v>
      </c>
      <c r="T184" s="13">
        <f t="shared" si="1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11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41939.810300925928</v>
      </c>
      <c r="T185" s="13">
        <f t="shared" si="1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11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41825.791226851856</v>
      </c>
      <c r="T186" s="13">
        <f t="shared" si="1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11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42570.91133101852</v>
      </c>
      <c r="T187" s="13">
        <f t="shared" si="1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11">
        <f t="shared" si="14"/>
        <v>0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42767.812893518523</v>
      </c>
      <c r="T188" s="13">
        <f t="shared" si="1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11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42182.234456018516</v>
      </c>
      <c r="T189" s="13">
        <f t="shared" si="1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11">
        <f t="shared" si="14"/>
        <v>0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41857.18304398148</v>
      </c>
      <c r="T190" s="13">
        <f t="shared" si="1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11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42556.690706018519</v>
      </c>
      <c r="T191" s="13">
        <f t="shared" si="1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11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42527.650995370372</v>
      </c>
      <c r="T192" s="13">
        <f t="shared" si="1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11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42239.441412037035</v>
      </c>
      <c r="T193" s="13">
        <f t="shared" si="1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11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41899.792037037041</v>
      </c>
      <c r="T194" s="13">
        <f t="shared" si="1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11">
        <f t="shared" ref="P195:P258" si="20">IF(L195,E195/L195,0)</f>
        <v>0</v>
      </c>
      <c r="Q195" t="str">
        <f t="shared" ref="Q195:Q258" si="21">LEFT(N195,FIND("/",N195) -1)</f>
        <v>film &amp; video</v>
      </c>
      <c r="R195" t="str">
        <f t="shared" ref="R195:R258" si="22">RIGHT(N195, LEN(N195)- FIND("/", N195))</f>
        <v>drama</v>
      </c>
      <c r="S195" s="13">
        <f t="shared" ref="S195:S258" si="23">(((J195/60)/60)/24)+DATE(1970,1,1)</f>
        <v>41911.934791666667</v>
      </c>
      <c r="T195" s="13">
        <f t="shared" ref="T195:T258" si="2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11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si="23"/>
        <v>42375.996886574074</v>
      </c>
      <c r="T196" s="13">
        <f t="shared" si="2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11">
        <f t="shared" si="20"/>
        <v>0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42135.67050925926</v>
      </c>
      <c r="T197" s="13">
        <f t="shared" si="2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11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42259.542800925927</v>
      </c>
      <c r="T198" s="13">
        <f t="shared" si="2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11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42741.848379629635</v>
      </c>
      <c r="T199" s="13">
        <f t="shared" si="2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11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41887.383356481485</v>
      </c>
      <c r="T200" s="13">
        <f t="shared" si="2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11">
        <f t="shared" si="20"/>
        <v>0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42584.123865740738</v>
      </c>
      <c r="T201" s="13">
        <f t="shared" si="2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11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41867.083368055559</v>
      </c>
      <c r="T202" s="13">
        <f t="shared" si="2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11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42023.818622685183</v>
      </c>
      <c r="T203" s="13">
        <f t="shared" si="2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11">
        <f t="shared" si="20"/>
        <v>0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42255.927824074075</v>
      </c>
      <c r="T204" s="13">
        <f t="shared" si="2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11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41973.847962962958</v>
      </c>
      <c r="T205" s="13">
        <f t="shared" si="2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11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42556.583368055552</v>
      </c>
      <c r="T206" s="13">
        <f t="shared" si="2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11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42248.632199074069</v>
      </c>
      <c r="T207" s="13">
        <f t="shared" si="2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11">
        <f t="shared" si="20"/>
        <v>0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42567.004432870366</v>
      </c>
      <c r="T208" s="13">
        <f t="shared" si="2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11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41978.197199074071</v>
      </c>
      <c r="T209" s="13">
        <f t="shared" si="2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11">
        <f t="shared" si="20"/>
        <v>0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41959.369988425926</v>
      </c>
      <c r="T210" s="13">
        <f t="shared" si="2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11">
        <f t="shared" si="20"/>
        <v>0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42165.922858796301</v>
      </c>
      <c r="T211" s="13">
        <f t="shared" si="2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11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42249.064722222218</v>
      </c>
      <c r="T212" s="13">
        <f t="shared" si="2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11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42236.159918981488</v>
      </c>
      <c r="T213" s="13">
        <f t="shared" si="2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11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42416.881018518514</v>
      </c>
      <c r="T214" s="13">
        <f t="shared" si="2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11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42202.594293981485</v>
      </c>
      <c r="T215" s="13">
        <f t="shared" si="2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11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42009.64061342593</v>
      </c>
      <c r="T216" s="13">
        <f t="shared" si="2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11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42375.230115740742</v>
      </c>
      <c r="T217" s="13">
        <f t="shared" si="2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11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42066.958761574075</v>
      </c>
      <c r="T218" s="13">
        <f t="shared" si="2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11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41970.64061342593</v>
      </c>
      <c r="T219" s="13">
        <f t="shared" si="2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11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42079.628344907411</v>
      </c>
      <c r="T220" s="13">
        <f t="shared" si="2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11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42429.326678240745</v>
      </c>
      <c r="T221" s="13">
        <f t="shared" si="2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11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42195.643865740742</v>
      </c>
      <c r="T222" s="13">
        <f t="shared" si="2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11">
        <f t="shared" si="20"/>
        <v>0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42031.837546296301</v>
      </c>
      <c r="T223" s="13">
        <f t="shared" si="2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11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42031.769884259258</v>
      </c>
      <c r="T224" s="13">
        <f t="shared" si="2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11">
        <f t="shared" si="20"/>
        <v>0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42482.048032407409</v>
      </c>
      <c r="T225" s="13">
        <f t="shared" si="2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11">
        <f t="shared" si="20"/>
        <v>0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42135.235254629632</v>
      </c>
      <c r="T226" s="13">
        <f t="shared" si="2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11">
        <f t="shared" si="20"/>
        <v>0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42438.961273148147</v>
      </c>
      <c r="T227" s="13">
        <f t="shared" si="2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11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42106.666018518517</v>
      </c>
      <c r="T228" s="13">
        <f t="shared" si="2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11">
        <f t="shared" si="20"/>
        <v>0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42164.893993055557</v>
      </c>
      <c r="T229" s="13">
        <f t="shared" si="2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11">
        <f t="shared" si="20"/>
        <v>0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42096.686400462961</v>
      </c>
      <c r="T230" s="13">
        <f t="shared" si="2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11">
        <f t="shared" si="20"/>
        <v>0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42383.933993055558</v>
      </c>
      <c r="T231" s="13">
        <f t="shared" si="2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11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42129.777210648142</v>
      </c>
      <c r="T232" s="13">
        <f t="shared" si="2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11">
        <f t="shared" si="20"/>
        <v>0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42341.958923611113</v>
      </c>
      <c r="T233" s="13">
        <f t="shared" si="2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11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42032.82576388889</v>
      </c>
      <c r="T234" s="13">
        <f t="shared" si="2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11">
        <f t="shared" si="20"/>
        <v>0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42612.911712962959</v>
      </c>
      <c r="T235" s="13">
        <f t="shared" si="2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11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42136.035405092596</v>
      </c>
      <c r="T236" s="13">
        <f t="shared" si="2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11">
        <f t="shared" si="20"/>
        <v>0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42164.908530092594</v>
      </c>
      <c r="T237" s="13">
        <f t="shared" si="2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11">
        <f t="shared" si="20"/>
        <v>0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42321.08447916666</v>
      </c>
      <c r="T238" s="13">
        <f t="shared" si="2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11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42377.577187499999</v>
      </c>
      <c r="T239" s="13">
        <f t="shared" si="2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11">
        <f t="shared" si="20"/>
        <v>0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42713.962499999994</v>
      </c>
      <c r="T240" s="13">
        <f t="shared" si="2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11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42297.110300925924</v>
      </c>
      <c r="T241" s="13">
        <f t="shared" si="2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11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41354.708460648151</v>
      </c>
      <c r="T242" s="13">
        <f t="shared" si="2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11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41949.697962962964</v>
      </c>
      <c r="T243" s="13">
        <f t="shared" si="2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11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40862.492939814816</v>
      </c>
      <c r="T244" s="13">
        <f t="shared" si="2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11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41662.047500000001</v>
      </c>
      <c r="T245" s="13">
        <f t="shared" si="2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11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40213.323599537034</v>
      </c>
      <c r="T246" s="13">
        <f t="shared" si="2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11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41107.053067129629</v>
      </c>
      <c r="T247" s="13">
        <f t="shared" si="2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11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40480.363483796296</v>
      </c>
      <c r="T248" s="13">
        <f t="shared" si="2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11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40430.604328703703</v>
      </c>
      <c r="T249" s="13">
        <f t="shared" si="2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11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40870.774409722224</v>
      </c>
      <c r="T250" s="13">
        <f t="shared" si="2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11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40332.923842592594</v>
      </c>
      <c r="T251" s="13">
        <f t="shared" si="2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11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41401.565868055557</v>
      </c>
      <c r="T252" s="13">
        <f t="shared" si="2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11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41013.787569444445</v>
      </c>
      <c r="T253" s="13">
        <f t="shared" si="2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11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40266.662708333337</v>
      </c>
      <c r="T254" s="13">
        <f t="shared" si="2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11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40924.650868055556</v>
      </c>
      <c r="T255" s="13">
        <f t="shared" si="2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11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42263.952662037031</v>
      </c>
      <c r="T256" s="13">
        <f t="shared" si="2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11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40588.526412037041</v>
      </c>
      <c r="T257" s="13">
        <f t="shared" si="2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11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41319.769293981481</v>
      </c>
      <c r="T258" s="13">
        <f t="shared" si="2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11">
        <f t="shared" ref="P259:P322" si="26">IF(L259,E259/L259,0)</f>
        <v>66.70405357142856</v>
      </c>
      <c r="Q259" t="str">
        <f t="shared" ref="Q259:Q322" si="27">LEFT(N259,FIND("/",N259) -1)</f>
        <v>film &amp; video</v>
      </c>
      <c r="R259" t="str">
        <f t="shared" ref="R259:R322" si="28">RIGHT(N259, LEN(N259)- FIND("/", N259))</f>
        <v>documentary</v>
      </c>
      <c r="S259" s="13">
        <f t="shared" ref="S259:S322" si="29">(((J259/60)/60)/24)+DATE(1970,1,1)</f>
        <v>42479.626875000002</v>
      </c>
      <c r="T259" s="13">
        <f t="shared" ref="T259:T322" si="30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11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si="29"/>
        <v>40682.051689814813</v>
      </c>
      <c r="T260" s="13">
        <f t="shared" si="3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11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42072.738067129627</v>
      </c>
      <c r="T261" s="13">
        <f t="shared" si="3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11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40330.755543981482</v>
      </c>
      <c r="T262" s="13">
        <f t="shared" si="3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11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41017.885462962964</v>
      </c>
      <c r="T263" s="13">
        <f t="shared" si="3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11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40555.24800925926</v>
      </c>
      <c r="T264" s="13">
        <f t="shared" si="3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11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41149.954791666663</v>
      </c>
      <c r="T265" s="13">
        <f t="shared" si="3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11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41010.620312500003</v>
      </c>
      <c r="T266" s="13">
        <f t="shared" si="3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11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40267.245717592588</v>
      </c>
      <c r="T267" s="13">
        <f t="shared" si="3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11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40205.174849537041</v>
      </c>
      <c r="T268" s="13">
        <f t="shared" si="3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11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41785.452534722222</v>
      </c>
      <c r="T269" s="13">
        <f t="shared" si="3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11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40809.15252314815</v>
      </c>
      <c r="T270" s="13">
        <f t="shared" si="3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11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42758.197013888886</v>
      </c>
      <c r="T271" s="13">
        <f t="shared" si="3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11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40637.866550925923</v>
      </c>
      <c r="T272" s="13">
        <f t="shared" si="3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11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41612.10024305556</v>
      </c>
      <c r="T273" s="13">
        <f t="shared" si="3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11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40235.900358796294</v>
      </c>
      <c r="T274" s="13">
        <f t="shared" si="3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11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40697.498449074075</v>
      </c>
      <c r="T275" s="13">
        <f t="shared" si="3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11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40969.912372685183</v>
      </c>
      <c r="T276" s="13">
        <f t="shared" si="3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11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41193.032013888893</v>
      </c>
      <c r="T277" s="13">
        <f t="shared" si="3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11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40967.081874999996</v>
      </c>
      <c r="T278" s="13">
        <f t="shared" si="3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11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42117.891423611116</v>
      </c>
      <c r="T279" s="13">
        <f t="shared" si="3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11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41164.040960648148</v>
      </c>
      <c r="T280" s="13">
        <f t="shared" si="3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11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42759.244166666671</v>
      </c>
      <c r="T281" s="13">
        <f t="shared" si="3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11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41744.590682870366</v>
      </c>
      <c r="T282" s="13">
        <f t="shared" si="3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11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39950.163344907407</v>
      </c>
      <c r="T283" s="13">
        <f t="shared" si="3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11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40194.920046296298</v>
      </c>
      <c r="T284" s="13">
        <f t="shared" si="3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11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40675.71</v>
      </c>
      <c r="T285" s="13">
        <f t="shared" si="3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11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40904.738194444442</v>
      </c>
      <c r="T286" s="13">
        <f t="shared" si="3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11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41506.756111111114</v>
      </c>
      <c r="T287" s="13">
        <f t="shared" si="3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11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41313.816249999996</v>
      </c>
      <c r="T288" s="13">
        <f t="shared" si="3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11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41184.277986111112</v>
      </c>
      <c r="T289" s="13">
        <f t="shared" si="3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11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41051.168900462959</v>
      </c>
      <c r="T290" s="13">
        <f t="shared" si="3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11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41550.456412037034</v>
      </c>
      <c r="T291" s="13">
        <f t="shared" si="3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11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40526.36917824074</v>
      </c>
      <c r="T292" s="13">
        <f t="shared" si="3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11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41376.769050925926</v>
      </c>
      <c r="T293" s="13">
        <f t="shared" si="3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11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40812.803229166668</v>
      </c>
      <c r="T294" s="13">
        <f t="shared" si="3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11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41719.667986111112</v>
      </c>
      <c r="T295" s="13">
        <f t="shared" si="3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11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40343.084421296298</v>
      </c>
      <c r="T296" s="13">
        <f t="shared" si="3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11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41519.004733796297</v>
      </c>
      <c r="T297" s="13">
        <f t="shared" si="3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11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41134.475497685184</v>
      </c>
      <c r="T298" s="13">
        <f t="shared" si="3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11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42089.72802083334</v>
      </c>
      <c r="T299" s="13">
        <f t="shared" si="3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11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41709.463518518518</v>
      </c>
      <c r="T300" s="13">
        <f t="shared" si="3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11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40469.225231481483</v>
      </c>
      <c r="T301" s="13">
        <f t="shared" si="3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11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40626.959930555553</v>
      </c>
      <c r="T302" s="13">
        <f t="shared" si="3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11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41312.737673611111</v>
      </c>
      <c r="T303" s="13">
        <f t="shared" si="3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11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40933.856921296298</v>
      </c>
      <c r="T304" s="13">
        <f t="shared" si="3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11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41032.071134259262</v>
      </c>
      <c r="T305" s="13">
        <f t="shared" si="3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11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41114.094872685186</v>
      </c>
      <c r="T306" s="13">
        <f t="shared" si="3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11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40948.630196759259</v>
      </c>
      <c r="T307" s="13">
        <f t="shared" si="3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11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41333.837187500001</v>
      </c>
      <c r="T308" s="13">
        <f t="shared" si="30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11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41282.944456018515</v>
      </c>
      <c r="T309" s="13">
        <f t="shared" si="3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11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40567.694560185184</v>
      </c>
      <c r="T310" s="13">
        <f t="shared" si="3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11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41134.751550925925</v>
      </c>
      <c r="T311" s="13">
        <f t="shared" si="3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11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40821.183136574073</v>
      </c>
      <c r="T312" s="13">
        <f t="shared" si="3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11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40868.219814814816</v>
      </c>
      <c r="T313" s="13">
        <f t="shared" si="3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11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41348.877685185187</v>
      </c>
      <c r="T314" s="13">
        <f t="shared" si="3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11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40357.227939814817</v>
      </c>
      <c r="T315" s="13">
        <f t="shared" si="3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11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41304.833194444444</v>
      </c>
      <c r="T316" s="13">
        <f t="shared" si="3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11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41113.77238425926</v>
      </c>
      <c r="T317" s="13">
        <f t="shared" si="3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11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41950.923576388886</v>
      </c>
      <c r="T318" s="13">
        <f t="shared" si="3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11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41589.676886574074</v>
      </c>
      <c r="T319" s="13">
        <f t="shared" si="3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11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41330.038784722223</v>
      </c>
      <c r="T320" s="13">
        <f t="shared" si="3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11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40123.83829861111</v>
      </c>
      <c r="T321" s="13">
        <f t="shared" si="3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11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42331.551307870366</v>
      </c>
      <c r="T322" s="13">
        <f t="shared" si="3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11">
        <f t="shared" ref="P323:P386" si="32">IF(L323,E323/L323,0)</f>
        <v>106.62314540059347</v>
      </c>
      <c r="Q323" t="str">
        <f t="shared" ref="Q323:Q386" si="33">LEFT(N323,FIND("/",N323) -1)</f>
        <v>film &amp; video</v>
      </c>
      <c r="R323" t="str">
        <f t="shared" ref="R323:R386" si="34">RIGHT(N323, LEN(N323)- FIND("/", N323))</f>
        <v>documentary</v>
      </c>
      <c r="S323" s="13">
        <f t="shared" ref="S323:S386" si="35">(((J323/60)/60)/24)+DATE(1970,1,1)</f>
        <v>42647.446597222224</v>
      </c>
      <c r="T323" s="13">
        <f t="shared" ref="T323:T386" si="36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11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si="35"/>
        <v>42473.57</v>
      </c>
      <c r="T324" s="13">
        <f t="shared" si="36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11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42697.32136574074</v>
      </c>
      <c r="T325" s="13">
        <f t="shared" si="36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11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42184.626250000001</v>
      </c>
      <c r="T326" s="13">
        <f t="shared" si="36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11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42689.187881944439</v>
      </c>
      <c r="T327" s="13">
        <f t="shared" si="36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11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42775.314884259264</v>
      </c>
      <c r="T328" s="13">
        <f t="shared" si="36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11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42058.235289351855</v>
      </c>
      <c r="T329" s="13">
        <f t="shared" si="36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11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42278.946620370371</v>
      </c>
      <c r="T330" s="13">
        <f t="shared" si="36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11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42291.46674768519</v>
      </c>
      <c r="T331" s="13">
        <f t="shared" si="36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11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41379.515775462962</v>
      </c>
      <c r="T332" s="13">
        <f t="shared" si="36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11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42507.581412037034</v>
      </c>
      <c r="T333" s="13">
        <f t="shared" si="36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11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42263.680289351847</v>
      </c>
      <c r="T334" s="13">
        <f t="shared" si="36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11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42437.636469907404</v>
      </c>
      <c r="T335" s="13">
        <f t="shared" si="36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11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42101.682372685187</v>
      </c>
      <c r="T336" s="13">
        <f t="shared" si="36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11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42101.737442129626</v>
      </c>
      <c r="T337" s="13">
        <f t="shared" si="36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11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42291.596273148149</v>
      </c>
      <c r="T338" s="13">
        <f t="shared" si="36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11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42047.128564814819</v>
      </c>
      <c r="T339" s="13">
        <f t="shared" si="36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11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42559.755671296298</v>
      </c>
      <c r="T340" s="13">
        <f t="shared" si="36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11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42093.760046296295</v>
      </c>
      <c r="T341" s="13">
        <f t="shared" si="36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11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42772.669062500005</v>
      </c>
      <c r="T342" s="13">
        <f t="shared" si="36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11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41894.879606481481</v>
      </c>
      <c r="T343" s="13">
        <f t="shared" si="36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11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42459.780844907407</v>
      </c>
      <c r="T344" s="13">
        <f t="shared" si="36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11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41926.73778935185</v>
      </c>
      <c r="T345" s="13">
        <f t="shared" si="36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11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42111.970995370371</v>
      </c>
      <c r="T346" s="13">
        <f t="shared" si="36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11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42114.944328703699</v>
      </c>
      <c r="T347" s="13">
        <f t="shared" si="36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11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42261.500243055561</v>
      </c>
      <c r="T348" s="13">
        <f t="shared" si="36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11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42292.495474537034</v>
      </c>
      <c r="T349" s="13">
        <f t="shared" si="36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11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42207.58699074074</v>
      </c>
      <c r="T350" s="13">
        <f t="shared" si="36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11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42760.498935185184</v>
      </c>
      <c r="T351" s="13">
        <f t="shared" si="36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11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42586.066076388888</v>
      </c>
      <c r="T352" s="13">
        <f t="shared" si="36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11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42427.964745370366</v>
      </c>
      <c r="T353" s="13">
        <f t="shared" si="36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11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41890.167453703703</v>
      </c>
      <c r="T354" s="13">
        <f t="shared" si="36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11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42297.791886574079</v>
      </c>
      <c r="T355" s="13">
        <f t="shared" si="36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11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42438.827789351853</v>
      </c>
      <c r="T356" s="13">
        <f t="shared" si="36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11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41943.293912037036</v>
      </c>
      <c r="T357" s="13">
        <f t="shared" si="36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11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42415.803159722222</v>
      </c>
      <c r="T358" s="13">
        <f t="shared" si="36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11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42078.222187499996</v>
      </c>
      <c r="T359" s="13">
        <f t="shared" si="36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11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42507.860196759255</v>
      </c>
      <c r="T360" s="13">
        <f t="shared" si="36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11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41935.070486111108</v>
      </c>
      <c r="T361" s="13">
        <f t="shared" si="36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11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42163.897916666669</v>
      </c>
      <c r="T362" s="13">
        <f t="shared" si="36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11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41936.001226851848</v>
      </c>
      <c r="T363" s="13">
        <f t="shared" si="36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11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41837.210543981484</v>
      </c>
      <c r="T364" s="13">
        <f t="shared" si="36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11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40255.744629629626</v>
      </c>
      <c r="T365" s="13">
        <f t="shared" si="36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11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41780.859629629631</v>
      </c>
      <c r="T366" s="13">
        <f t="shared" si="36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11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41668.606469907405</v>
      </c>
      <c r="T367" s="13">
        <f t="shared" si="36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11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41019.793032407404</v>
      </c>
      <c r="T368" s="13">
        <f t="shared" si="36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11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41355.577291666668</v>
      </c>
      <c r="T369" s="13">
        <f t="shared" si="36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11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42043.605578703704</v>
      </c>
      <c r="T370" s="13">
        <f t="shared" si="36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11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40893.551724537036</v>
      </c>
      <c r="T371" s="13">
        <f t="shared" si="36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11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42711.795138888891</v>
      </c>
      <c r="T372" s="13">
        <f t="shared" si="36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11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41261.767812500002</v>
      </c>
      <c r="T373" s="13">
        <f t="shared" si="36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11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42425.576898148152</v>
      </c>
      <c r="T374" s="13">
        <f t="shared" si="36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11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41078.91201388889</v>
      </c>
      <c r="T375" s="13">
        <f t="shared" si="36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11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40757.889247685183</v>
      </c>
      <c r="T376" s="13">
        <f t="shared" si="36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11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41657.985081018516</v>
      </c>
      <c r="T377" s="13">
        <f t="shared" si="36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11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42576.452731481477</v>
      </c>
      <c r="T378" s="13">
        <f t="shared" si="36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11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42292.250787037032</v>
      </c>
      <c r="T379" s="13">
        <f t="shared" si="36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11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42370.571851851855</v>
      </c>
      <c r="T380" s="13">
        <f t="shared" si="36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11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40987.688333333332</v>
      </c>
      <c r="T381" s="13">
        <f t="shared" si="36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11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42367.719814814816</v>
      </c>
      <c r="T382" s="13">
        <f t="shared" si="36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11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41085.698113425926</v>
      </c>
      <c r="T383" s="13">
        <f t="shared" si="36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11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41144.709490740745</v>
      </c>
      <c r="T384" s="13">
        <f t="shared" si="36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11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41755.117581018516</v>
      </c>
      <c r="T385" s="13">
        <f t="shared" si="36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11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41980.781793981485</v>
      </c>
      <c r="T386" s="13">
        <f t="shared" si="36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11">
        <f t="shared" ref="P387:P450" si="38">IF(L387,E387/L387,0)</f>
        <v>111.79535864978902</v>
      </c>
      <c r="Q387" t="str">
        <f t="shared" ref="Q387:Q450" si="39">LEFT(N387,FIND("/",N387) -1)</f>
        <v>film &amp; video</v>
      </c>
      <c r="R387" t="str">
        <f t="shared" ref="R387:R450" si="40">RIGHT(N387, LEN(N387)- FIND("/", N387))</f>
        <v>documentary</v>
      </c>
      <c r="S387" s="13">
        <f t="shared" ref="S387:S450" si="41">(((J387/60)/60)/24)+DATE(1970,1,1)</f>
        <v>41934.584502314814</v>
      </c>
      <c r="T387" s="13">
        <f t="shared" ref="T387:T450" si="42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11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si="41"/>
        <v>42211.951284722221</v>
      </c>
      <c r="T388" s="13">
        <f t="shared" si="4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11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42200.67659722222</v>
      </c>
      <c r="T389" s="13">
        <f t="shared" si="4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11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42549.076157407413</v>
      </c>
      <c r="T390" s="13">
        <f t="shared" si="4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11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41674.063078703701</v>
      </c>
      <c r="T391" s="13">
        <f t="shared" si="4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11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42112.036712962959</v>
      </c>
      <c r="T392" s="13">
        <f t="shared" si="4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11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40865.042256944449</v>
      </c>
      <c r="T393" s="13">
        <f t="shared" si="4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11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40763.717256944445</v>
      </c>
      <c r="T394" s="13">
        <f t="shared" si="4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11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41526.708935185183</v>
      </c>
      <c r="T395" s="13">
        <f t="shared" si="4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11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42417.818078703705</v>
      </c>
      <c r="T396" s="13">
        <f t="shared" si="4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11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40990.909259259257</v>
      </c>
      <c r="T397" s="13">
        <f t="shared" si="4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11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41082.564884259256</v>
      </c>
      <c r="T398" s="13">
        <f t="shared" si="4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11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40379.776435185187</v>
      </c>
      <c r="T399" s="13">
        <f t="shared" si="4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11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42078.793124999997</v>
      </c>
      <c r="T400" s="13">
        <f t="shared" si="4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11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42687.875775462962</v>
      </c>
      <c r="T401" s="13">
        <f t="shared" si="4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11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41745.635960648149</v>
      </c>
      <c r="T402" s="13">
        <f t="shared" si="4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11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40732.842245370368</v>
      </c>
      <c r="T403" s="13">
        <f t="shared" si="4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11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42292.539548611108</v>
      </c>
      <c r="T404" s="13">
        <f t="shared" si="4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11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40718.310659722221</v>
      </c>
      <c r="T405" s="13">
        <f t="shared" si="4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11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41646.628032407411</v>
      </c>
      <c r="T406" s="13">
        <f t="shared" si="4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11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41674.08494212963</v>
      </c>
      <c r="T407" s="13">
        <f t="shared" si="4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11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40638.162465277775</v>
      </c>
      <c r="T408" s="13">
        <f t="shared" si="4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11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40806.870949074073</v>
      </c>
      <c r="T409" s="13">
        <f t="shared" si="4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11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41543.735995370371</v>
      </c>
      <c r="T410" s="13">
        <f t="shared" si="4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11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42543.862777777773</v>
      </c>
      <c r="T411" s="13">
        <f t="shared" si="4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11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42113.981446759266</v>
      </c>
      <c r="T412" s="13">
        <f t="shared" si="4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11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41598.17597222222</v>
      </c>
      <c r="T413" s="13">
        <f t="shared" si="4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11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41099.742800925924</v>
      </c>
      <c r="T414" s="13">
        <f t="shared" si="4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11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41079.877442129626</v>
      </c>
      <c r="T415" s="13">
        <f t="shared" si="4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11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41529.063252314816</v>
      </c>
      <c r="T416" s="13">
        <f t="shared" si="4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11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41904.851875</v>
      </c>
      <c r="T417" s="13">
        <f t="shared" si="4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11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41648.396192129629</v>
      </c>
      <c r="T418" s="13">
        <f t="shared" si="4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11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41360.970601851855</v>
      </c>
      <c r="T419" s="13">
        <f t="shared" si="4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11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42178.282372685186</v>
      </c>
      <c r="T420" s="13">
        <f t="shared" si="4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11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41394.842442129629</v>
      </c>
      <c r="T421" s="13">
        <f t="shared" si="4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11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41682.23646990741</v>
      </c>
      <c r="T422" s="13">
        <f t="shared" si="4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11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42177.491388888884</v>
      </c>
      <c r="T423" s="13">
        <f t="shared" si="4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11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41863.260381944441</v>
      </c>
      <c r="T424" s="13">
        <f t="shared" si="4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11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41400.92627314815</v>
      </c>
      <c r="T425" s="13">
        <f t="shared" si="4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11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40934.376145833332</v>
      </c>
      <c r="T426" s="13">
        <f t="shared" si="4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11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42275.861157407402</v>
      </c>
      <c r="T427" s="13">
        <f t="shared" si="4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11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42400.711967592593</v>
      </c>
      <c r="T428" s="13">
        <f t="shared" si="4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11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42285.909027777772</v>
      </c>
      <c r="T429" s="13">
        <f t="shared" si="4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11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41778.766724537039</v>
      </c>
      <c r="T430" s="13">
        <f t="shared" si="4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11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40070.901412037041</v>
      </c>
      <c r="T431" s="13">
        <f t="shared" si="4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11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41513.107256944444</v>
      </c>
      <c r="T432" s="13">
        <f t="shared" si="4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11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42526.871331018512</v>
      </c>
      <c r="T433" s="13">
        <f t="shared" si="4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11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42238.726631944446</v>
      </c>
      <c r="T434" s="13">
        <f t="shared" si="4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11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42228.629884259266</v>
      </c>
      <c r="T435" s="13">
        <f t="shared" si="4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11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41576.834513888891</v>
      </c>
      <c r="T436" s="13">
        <f t="shared" si="4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11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41500.747453703705</v>
      </c>
      <c r="T437" s="13">
        <f t="shared" si="4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11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41456.36241898148</v>
      </c>
      <c r="T438" s="13">
        <f t="shared" si="4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11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42591.31858796296</v>
      </c>
      <c r="T439" s="13">
        <f t="shared" si="4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11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42296.261087962965</v>
      </c>
      <c r="T440" s="13">
        <f t="shared" si="4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11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41919.761782407404</v>
      </c>
      <c r="T441" s="13">
        <f t="shared" si="4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11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42423.985567129625</v>
      </c>
      <c r="T442" s="13">
        <f t="shared" si="4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11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41550.793935185182</v>
      </c>
      <c r="T443" s="13">
        <f t="shared" si="42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11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42024.888692129629</v>
      </c>
      <c r="T444" s="13">
        <f t="shared" si="4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11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41650.015057870369</v>
      </c>
      <c r="T445" s="13">
        <f t="shared" si="4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11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40894.906956018516</v>
      </c>
      <c r="T446" s="13">
        <f t="shared" si="4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11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42130.335358796292</v>
      </c>
      <c r="T447" s="13">
        <f t="shared" si="4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11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42037.083564814813</v>
      </c>
      <c r="T448" s="13">
        <f t="shared" si="4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11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41331.555127314816</v>
      </c>
      <c r="T449" s="13">
        <f t="shared" si="4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11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41753.758043981477</v>
      </c>
      <c r="T450" s="13">
        <f t="shared" si="4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11">
        <f t="shared" ref="P451:P514" si="44">IF(L451,E451/L451,0)</f>
        <v>9</v>
      </c>
      <c r="Q451" t="str">
        <f t="shared" ref="Q451:Q514" si="45">LEFT(N451,FIND("/",N451) -1)</f>
        <v>film &amp; video</v>
      </c>
      <c r="R451" t="str">
        <f t="shared" ref="R451:R514" si="46">RIGHT(N451, LEN(N451)- FIND("/", N451))</f>
        <v>animation</v>
      </c>
      <c r="S451" s="13">
        <f t="shared" ref="S451:S514" si="47">(((J451/60)/60)/24)+DATE(1970,1,1)</f>
        <v>41534.568113425928</v>
      </c>
      <c r="T451" s="13">
        <f t="shared" ref="T451:T514" si="48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11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si="47"/>
        <v>41654.946759259255</v>
      </c>
      <c r="T452" s="13">
        <f t="shared" si="4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11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13">
        <f t="shared" si="47"/>
        <v>41634.715173611112</v>
      </c>
      <c r="T453" s="13">
        <f t="shared" si="4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3"/>
        <v>0.64</v>
      </c>
      <c r="P454" s="11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7"/>
        <v>42107.703877314809</v>
      </c>
      <c r="T454" s="13">
        <f t="shared" si="48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11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7"/>
        <v>42038.824988425928</v>
      </c>
      <c r="T455" s="13">
        <f t="shared" si="4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11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7"/>
        <v>41938.717256944445</v>
      </c>
      <c r="T456" s="13">
        <f t="shared" si="4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11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7"/>
        <v>40971.002569444441</v>
      </c>
      <c r="T457" s="13">
        <f t="shared" si="4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11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7"/>
        <v>41547.694456018515</v>
      </c>
      <c r="T458" s="13">
        <f t="shared" si="4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11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13">
        <f t="shared" si="47"/>
        <v>41837.767500000002</v>
      </c>
      <c r="T459" s="13">
        <f t="shared" si="4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11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7"/>
        <v>41378.69976851852</v>
      </c>
      <c r="T460" s="13">
        <f t="shared" si="4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11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7"/>
        <v>40800.6403587963</v>
      </c>
      <c r="T461" s="13">
        <f t="shared" si="4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11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7"/>
        <v>41759.542534722219</v>
      </c>
      <c r="T462" s="13">
        <f t="shared" si="4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11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13">
        <f t="shared" si="47"/>
        <v>41407.84684027778</v>
      </c>
      <c r="T463" s="13">
        <f t="shared" si="4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11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13">
        <f t="shared" si="47"/>
        <v>40705.126631944448</v>
      </c>
      <c r="T464" s="13">
        <f t="shared" si="48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11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7"/>
        <v>40750.710104166668</v>
      </c>
      <c r="T465" s="13">
        <f t="shared" si="4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11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7"/>
        <v>42488.848784722228</v>
      </c>
      <c r="T466" s="13">
        <f t="shared" si="48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11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7"/>
        <v>41801.120069444441</v>
      </c>
      <c r="T467" s="13">
        <f t="shared" si="4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11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7"/>
        <v>41129.942870370374</v>
      </c>
      <c r="T468" s="13">
        <f t="shared" si="4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11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7"/>
        <v>41135.679791666669</v>
      </c>
      <c r="T469" s="13">
        <f t="shared" si="4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11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13">
        <f t="shared" si="47"/>
        <v>41041.167627314811</v>
      </c>
      <c r="T470" s="13">
        <f t="shared" si="4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11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13">
        <f t="shared" si="47"/>
        <v>41827.989861111113</v>
      </c>
      <c r="T471" s="13">
        <f t="shared" si="4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11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7"/>
        <v>41605.167696759258</v>
      </c>
      <c r="T472" s="13">
        <f t="shared" si="4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11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7"/>
        <v>41703.721979166665</v>
      </c>
      <c r="T473" s="13">
        <f t="shared" si="4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11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7"/>
        <v>41844.922662037039</v>
      </c>
      <c r="T474" s="13">
        <f t="shared" si="4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11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7"/>
        <v>41869.698136574072</v>
      </c>
      <c r="T475" s="13">
        <f t="shared" si="4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11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7"/>
        <v>42753.329039351855</v>
      </c>
      <c r="T476" s="13">
        <f t="shared" si="4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11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13">
        <f t="shared" si="47"/>
        <v>42100.086145833338</v>
      </c>
      <c r="T477" s="13">
        <f t="shared" si="4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11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7"/>
        <v>41757.975011574075</v>
      </c>
      <c r="T478" s="13">
        <f t="shared" si="4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11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13">
        <f t="shared" si="47"/>
        <v>40987.83488425926</v>
      </c>
      <c r="T479" s="13">
        <f t="shared" si="4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11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13">
        <f t="shared" si="47"/>
        <v>42065.910983796297</v>
      </c>
      <c r="T480" s="13">
        <f t="shared" si="4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11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7"/>
        <v>41904.407812500001</v>
      </c>
      <c r="T481" s="13">
        <f t="shared" si="4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11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7"/>
        <v>41465.500173611108</v>
      </c>
      <c r="T482" s="13">
        <f t="shared" si="48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11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7"/>
        <v>41162.672326388885</v>
      </c>
      <c r="T483" s="13">
        <f t="shared" si="4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11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7"/>
        <v>42447.896875000006</v>
      </c>
      <c r="T484" s="13">
        <f t="shared" si="4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11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7"/>
        <v>41243.197592592594</v>
      </c>
      <c r="T485" s="13">
        <f t="shared" si="4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11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7"/>
        <v>42272.93949074074</v>
      </c>
      <c r="T486" s="13">
        <f t="shared" si="4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11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7"/>
        <v>41381.50577546296</v>
      </c>
      <c r="T487" s="13">
        <f t="shared" si="48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11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7"/>
        <v>41761.94258101852</v>
      </c>
      <c r="T488" s="13">
        <f t="shared" si="4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11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13">
        <f t="shared" si="47"/>
        <v>42669.594837962963</v>
      </c>
      <c r="T489" s="13">
        <f t="shared" si="4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11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13">
        <f t="shared" si="47"/>
        <v>42714.054398148146</v>
      </c>
      <c r="T490" s="13">
        <f t="shared" si="4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11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7"/>
        <v>40882.481666666667</v>
      </c>
      <c r="T491" s="13">
        <f t="shared" si="48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11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13">
        <f t="shared" si="47"/>
        <v>41113.968576388892</v>
      </c>
      <c r="T492" s="13">
        <f t="shared" si="48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11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13">
        <f t="shared" si="47"/>
        <v>42366.982627314821</v>
      </c>
      <c r="T493" s="13">
        <f t="shared" si="48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11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13">
        <f t="shared" si="47"/>
        <v>42596.03506944445</v>
      </c>
      <c r="T494" s="13">
        <f t="shared" si="4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11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13">
        <f t="shared" si="47"/>
        <v>42114.726134259254</v>
      </c>
      <c r="T495" s="13">
        <f t="shared" si="48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11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7"/>
        <v>41799.830613425926</v>
      </c>
      <c r="T496" s="13">
        <f t="shared" si="4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11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13">
        <f t="shared" si="47"/>
        <v>42171.827604166669</v>
      </c>
      <c r="T497" s="13">
        <f t="shared" si="4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11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7"/>
        <v>41620.93141203704</v>
      </c>
      <c r="T498" s="13">
        <f t="shared" si="48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11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7"/>
        <v>41945.037789351853</v>
      </c>
      <c r="T499" s="13">
        <f t="shared" si="4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11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7"/>
        <v>40858.762141203704</v>
      </c>
      <c r="T500" s="13">
        <f t="shared" si="4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11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7"/>
        <v>40043.895462962959</v>
      </c>
      <c r="T501" s="13">
        <f t="shared" si="4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11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7"/>
        <v>40247.886006944449</v>
      </c>
      <c r="T502" s="13">
        <f t="shared" si="4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11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13">
        <f t="shared" si="47"/>
        <v>40703.234386574077</v>
      </c>
      <c r="T503" s="13">
        <f t="shared" si="4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11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7"/>
        <v>40956.553530092591</v>
      </c>
      <c r="T504" s="13">
        <f t="shared" si="4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11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7"/>
        <v>41991.526655092588</v>
      </c>
      <c r="T505" s="13">
        <f t="shared" si="4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11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7"/>
        <v>40949.98364583333</v>
      </c>
      <c r="T506" s="13">
        <f t="shared" si="4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11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7"/>
        <v>42318.098217592589</v>
      </c>
      <c r="T507" s="13">
        <f t="shared" si="4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11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7"/>
        <v>41466.552314814813</v>
      </c>
      <c r="T508" s="13">
        <f t="shared" si="4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11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7"/>
        <v>41156.958993055552</v>
      </c>
      <c r="T509" s="13">
        <f t="shared" si="4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11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7"/>
        <v>40995.024317129632</v>
      </c>
      <c r="T510" s="13">
        <f t="shared" si="4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11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7"/>
        <v>42153.631597222222</v>
      </c>
      <c r="T511" s="13">
        <f t="shared" si="4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11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13">
        <f t="shared" si="47"/>
        <v>42400.176377314812</v>
      </c>
      <c r="T512" s="13">
        <f t="shared" si="4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11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7"/>
        <v>41340.303032407406</v>
      </c>
      <c r="T513" s="13">
        <f t="shared" si="4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11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si="47"/>
        <v>42649.742210648154</v>
      </c>
      <c r="T514" s="13">
        <f t="shared" si="48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11">
        <f t="shared" ref="P515:P578" si="50">IF(L515,E515/L515,0)</f>
        <v>102.38235294117646</v>
      </c>
      <c r="Q515" t="str">
        <f t="shared" ref="Q515:Q578" si="51">LEFT(N515,FIND("/",N515) -1)</f>
        <v>film &amp; video</v>
      </c>
      <c r="R515" t="str">
        <f t="shared" ref="R515:R578" si="52">RIGHT(N515, LEN(N515)- FIND("/", N515))</f>
        <v>animation</v>
      </c>
      <c r="S515" s="13">
        <f t="shared" ref="S515:S578" si="53">(((J515/60)/60)/24)+DATE(1970,1,1)</f>
        <v>42552.653993055559</v>
      </c>
      <c r="T515" s="13">
        <f t="shared" ref="T515:T578" si="5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11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si="53"/>
        <v>41830.613969907405</v>
      </c>
      <c r="T516" s="13">
        <f t="shared" si="5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11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53"/>
        <v>42327.490752314814</v>
      </c>
      <c r="T517" s="13">
        <f t="shared" si="5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11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13">
        <f t="shared" si="53"/>
        <v>42091.778703703705</v>
      </c>
      <c r="T518" s="13">
        <f t="shared" si="5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11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53"/>
        <v>42738.615289351852</v>
      </c>
      <c r="T519" s="13">
        <f t="shared" si="5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11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13">
        <f t="shared" si="53"/>
        <v>42223.616018518514</v>
      </c>
      <c r="T520" s="13">
        <f t="shared" si="5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11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53"/>
        <v>41218.391446759262</v>
      </c>
      <c r="T521" s="13">
        <f t="shared" si="5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11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53"/>
        <v>42318.702094907407</v>
      </c>
      <c r="T522" s="13">
        <f t="shared" si="5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11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53"/>
        <v>42646.092812499999</v>
      </c>
      <c r="T523" s="13">
        <f t="shared" si="5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11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53"/>
        <v>42430.040798611109</v>
      </c>
      <c r="T524" s="13">
        <f t="shared" si="5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11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53"/>
        <v>42238.13282407407</v>
      </c>
      <c r="T525" s="13">
        <f t="shared" si="5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11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53"/>
        <v>42492.717233796298</v>
      </c>
      <c r="T526" s="13">
        <f t="shared" si="5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11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53"/>
        <v>41850.400937500002</v>
      </c>
      <c r="T527" s="13">
        <f t="shared" si="5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11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53"/>
        <v>42192.591944444444</v>
      </c>
      <c r="T528" s="13">
        <f t="shared" si="5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11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53"/>
        <v>42753.205625000002</v>
      </c>
      <c r="T529" s="13">
        <f t="shared" si="5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11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53"/>
        <v>42155.920219907406</v>
      </c>
      <c r="T530" s="13">
        <f t="shared" si="5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11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53"/>
        <v>42725.031180555554</v>
      </c>
      <c r="T531" s="13">
        <f t="shared" si="5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11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53"/>
        <v>42157.591064814813</v>
      </c>
      <c r="T532" s="13">
        <f t="shared" si="5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11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53"/>
        <v>42676.065150462964</v>
      </c>
      <c r="T533" s="13">
        <f t="shared" si="5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11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53"/>
        <v>42473.007037037038</v>
      </c>
      <c r="T534" s="13">
        <f t="shared" si="5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11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53"/>
        <v>42482.43478009259</v>
      </c>
      <c r="T535" s="13">
        <f t="shared" si="5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11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53"/>
        <v>42270.810995370368</v>
      </c>
      <c r="T536" s="13">
        <f t="shared" si="5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11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53"/>
        <v>42711.545196759253</v>
      </c>
      <c r="T537" s="13">
        <f t="shared" si="5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11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53"/>
        <v>42179.344988425932</v>
      </c>
      <c r="T538" s="13">
        <f t="shared" si="5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11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53"/>
        <v>42282.768414351856</v>
      </c>
      <c r="T539" s="13">
        <f t="shared" si="5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11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53"/>
        <v>42473.794710648144</v>
      </c>
      <c r="T540" s="13">
        <f t="shared" si="5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11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53"/>
        <v>42535.049849537041</v>
      </c>
      <c r="T541" s="13">
        <f t="shared" si="5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11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53"/>
        <v>42009.817199074074</v>
      </c>
      <c r="T542" s="13">
        <f t="shared" si="5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11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53"/>
        <v>42276.046689814815</v>
      </c>
      <c r="T543" s="13">
        <f t="shared" si="5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11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53"/>
        <v>42433.737453703703</v>
      </c>
      <c r="T544" s="13">
        <f t="shared" si="5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11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53"/>
        <v>41914.092152777775</v>
      </c>
      <c r="T545" s="13">
        <f t="shared" si="5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11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53"/>
        <v>42525.656944444447</v>
      </c>
      <c r="T546" s="13">
        <f t="shared" si="5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11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53"/>
        <v>42283.592465277776</v>
      </c>
      <c r="T547" s="13">
        <f t="shared" si="5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11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53"/>
        <v>42249.667997685188</v>
      </c>
      <c r="T548" s="13">
        <f t="shared" si="5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11">
        <f t="shared" si="50"/>
        <v>0</v>
      </c>
      <c r="Q549" t="str">
        <f t="shared" si="51"/>
        <v>technology</v>
      </c>
      <c r="R549" t="str">
        <f t="shared" si="52"/>
        <v>web</v>
      </c>
      <c r="S549" s="13">
        <f t="shared" si="53"/>
        <v>42380.696342592593</v>
      </c>
      <c r="T549" s="13">
        <f t="shared" si="5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11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53"/>
        <v>42276.903333333335</v>
      </c>
      <c r="T550" s="13">
        <f t="shared" si="5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11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53"/>
        <v>42163.636828703704</v>
      </c>
      <c r="T551" s="13">
        <f t="shared" si="5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11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53"/>
        <v>42753.678761574076</v>
      </c>
      <c r="T552" s="13">
        <f t="shared" si="5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11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53"/>
        <v>42173.275740740741</v>
      </c>
      <c r="T553" s="13">
        <f t="shared" si="5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11">
        <f t="shared" si="50"/>
        <v>0</v>
      </c>
      <c r="Q554" t="str">
        <f t="shared" si="51"/>
        <v>technology</v>
      </c>
      <c r="R554" t="str">
        <f t="shared" si="52"/>
        <v>web</v>
      </c>
      <c r="S554" s="13">
        <f t="shared" si="53"/>
        <v>42318.616851851853</v>
      </c>
      <c r="T554" s="13">
        <f t="shared" si="5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11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53"/>
        <v>41927.71980324074</v>
      </c>
      <c r="T555" s="13">
        <f t="shared" si="5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11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53"/>
        <v>41901.684861111113</v>
      </c>
      <c r="T556" s="13">
        <f t="shared" si="5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11">
        <f t="shared" si="50"/>
        <v>0</v>
      </c>
      <c r="Q557" t="str">
        <f t="shared" si="51"/>
        <v>technology</v>
      </c>
      <c r="R557" t="str">
        <f t="shared" si="52"/>
        <v>web</v>
      </c>
      <c r="S557" s="13">
        <f t="shared" si="53"/>
        <v>42503.353506944448</v>
      </c>
      <c r="T557" s="13">
        <f t="shared" si="5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11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53"/>
        <v>42345.860150462962</v>
      </c>
      <c r="T558" s="13">
        <f t="shared" si="5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11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53"/>
        <v>42676.942164351851</v>
      </c>
      <c r="T559" s="13">
        <f t="shared" si="5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11">
        <f t="shared" si="50"/>
        <v>0</v>
      </c>
      <c r="Q560" t="str">
        <f t="shared" si="51"/>
        <v>technology</v>
      </c>
      <c r="R560" t="str">
        <f t="shared" si="52"/>
        <v>web</v>
      </c>
      <c r="S560" s="13">
        <f t="shared" si="53"/>
        <v>42057.883159722223</v>
      </c>
      <c r="T560" s="13">
        <f t="shared" si="5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11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53"/>
        <v>42321.283101851848</v>
      </c>
      <c r="T561" s="13">
        <f t="shared" si="5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11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53"/>
        <v>41960.771354166667</v>
      </c>
      <c r="T562" s="13">
        <f t="shared" si="5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11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53"/>
        <v>42268.658715277779</v>
      </c>
      <c r="T563" s="13">
        <f t="shared" si="5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11">
        <f t="shared" si="50"/>
        <v>0</v>
      </c>
      <c r="Q564" t="str">
        <f t="shared" si="51"/>
        <v>technology</v>
      </c>
      <c r="R564" t="str">
        <f t="shared" si="52"/>
        <v>web</v>
      </c>
      <c r="S564" s="13">
        <f t="shared" si="53"/>
        <v>42692.389062500006</v>
      </c>
      <c r="T564" s="13">
        <f t="shared" si="5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11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53"/>
        <v>42022.069988425923</v>
      </c>
      <c r="T565" s="13">
        <f t="shared" si="5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11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53"/>
        <v>42411.942997685182</v>
      </c>
      <c r="T566" s="13">
        <f t="shared" si="5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11">
        <f t="shared" si="50"/>
        <v>0</v>
      </c>
      <c r="Q567" t="str">
        <f t="shared" si="51"/>
        <v>technology</v>
      </c>
      <c r="R567" t="str">
        <f t="shared" si="52"/>
        <v>web</v>
      </c>
      <c r="S567" s="13">
        <f t="shared" si="53"/>
        <v>42165.785289351858</v>
      </c>
      <c r="T567" s="13">
        <f t="shared" si="5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11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53"/>
        <v>42535.68440972222</v>
      </c>
      <c r="T568" s="13">
        <f t="shared" si="5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11">
        <f t="shared" si="50"/>
        <v>0</v>
      </c>
      <c r="Q569" t="str">
        <f t="shared" si="51"/>
        <v>technology</v>
      </c>
      <c r="R569" t="str">
        <f t="shared" si="52"/>
        <v>web</v>
      </c>
      <c r="S569" s="13">
        <f t="shared" si="53"/>
        <v>41975.842523148152</v>
      </c>
      <c r="T569" s="13">
        <f t="shared" si="5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11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53"/>
        <v>42348.9215625</v>
      </c>
      <c r="T570" s="13">
        <f t="shared" si="5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11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53"/>
        <v>42340.847361111111</v>
      </c>
      <c r="T571" s="13">
        <f t="shared" si="5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11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53"/>
        <v>42388.798252314817</v>
      </c>
      <c r="T572" s="13">
        <f t="shared" si="5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11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53"/>
        <v>42192.816238425927</v>
      </c>
      <c r="T573" s="13">
        <f t="shared" si="5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11">
        <f t="shared" si="50"/>
        <v>0</v>
      </c>
      <c r="Q574" t="str">
        <f t="shared" si="51"/>
        <v>technology</v>
      </c>
      <c r="R574" t="str">
        <f t="shared" si="52"/>
        <v>web</v>
      </c>
      <c r="S574" s="13">
        <f t="shared" si="53"/>
        <v>42282.71629629629</v>
      </c>
      <c r="T574" s="13">
        <f t="shared" si="5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11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53"/>
        <v>41963.050127314811</v>
      </c>
      <c r="T575" s="13">
        <f t="shared" si="5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11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53"/>
        <v>42632.443368055552</v>
      </c>
      <c r="T576" s="13">
        <f t="shared" si="5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11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53"/>
        <v>42138.692627314813</v>
      </c>
      <c r="T577" s="13">
        <f t="shared" si="5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11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si="53"/>
        <v>42031.471666666665</v>
      </c>
      <c r="T578" s="13">
        <f t="shared" si="5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11">
        <f t="shared" ref="P579:P642" si="56">IF(L579,E579/L579,0)</f>
        <v>10</v>
      </c>
      <c r="Q579" t="str">
        <f t="shared" ref="Q579:Q642" si="57">LEFT(N579,FIND("/",N579) -1)</f>
        <v>technology</v>
      </c>
      <c r="R579" t="str">
        <f t="shared" ref="R579:R642" si="58">RIGHT(N579, LEN(N579)- FIND("/", N579))</f>
        <v>web</v>
      </c>
      <c r="S579" s="13">
        <f t="shared" ref="S579:S642" si="59">(((J579/60)/60)/24)+DATE(1970,1,1)</f>
        <v>42450.589143518519</v>
      </c>
      <c r="T579" s="13">
        <f t="shared" ref="T579:T642" si="6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11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si="59"/>
        <v>42230.578622685185</v>
      </c>
      <c r="T580" s="13">
        <f t="shared" si="6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11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9"/>
        <v>41968.852118055554</v>
      </c>
      <c r="T581" s="13">
        <f t="shared" si="6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11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9"/>
        <v>42605.908182870371</v>
      </c>
      <c r="T582" s="13">
        <f t="shared" si="6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11">
        <f t="shared" si="56"/>
        <v>0</v>
      </c>
      <c r="Q583" t="str">
        <f t="shared" si="57"/>
        <v>technology</v>
      </c>
      <c r="R583" t="str">
        <f t="shared" si="58"/>
        <v>web</v>
      </c>
      <c r="S583" s="13">
        <f t="shared" si="59"/>
        <v>42188.012777777782</v>
      </c>
      <c r="T583" s="13">
        <f t="shared" si="6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11">
        <f t="shared" si="56"/>
        <v>0</v>
      </c>
      <c r="Q584" t="str">
        <f t="shared" si="57"/>
        <v>technology</v>
      </c>
      <c r="R584" t="str">
        <f t="shared" si="58"/>
        <v>web</v>
      </c>
      <c r="S584" s="13">
        <f t="shared" si="59"/>
        <v>42055.739803240736</v>
      </c>
      <c r="T584" s="13">
        <f t="shared" si="6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11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9"/>
        <v>42052.93850694444</v>
      </c>
      <c r="T585" s="13">
        <f t="shared" si="6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11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9"/>
        <v>42049.716620370367</v>
      </c>
      <c r="T586" s="13">
        <f t="shared" si="6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11">
        <f t="shared" si="56"/>
        <v>0</v>
      </c>
      <c r="Q587" t="str">
        <f t="shared" si="57"/>
        <v>technology</v>
      </c>
      <c r="R587" t="str">
        <f t="shared" si="58"/>
        <v>web</v>
      </c>
      <c r="S587" s="13">
        <f t="shared" si="59"/>
        <v>42283.3909375</v>
      </c>
      <c r="T587" s="13">
        <f t="shared" si="6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11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9"/>
        <v>42020.854247685187</v>
      </c>
      <c r="T588" s="13">
        <f t="shared" si="6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11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9"/>
        <v>42080.757326388892</v>
      </c>
      <c r="T589" s="13">
        <f t="shared" si="6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11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9"/>
        <v>42631.769513888896</v>
      </c>
      <c r="T590" s="13">
        <f t="shared" si="6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11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9"/>
        <v>42178.614571759259</v>
      </c>
      <c r="T591" s="13">
        <f t="shared" si="6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11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9"/>
        <v>42377.554756944446</v>
      </c>
      <c r="T592" s="13">
        <f t="shared" si="6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11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9"/>
        <v>42177.543171296296</v>
      </c>
      <c r="T593" s="13">
        <f t="shared" si="6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11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9"/>
        <v>41946.232175925928</v>
      </c>
      <c r="T594" s="13">
        <f t="shared" si="6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11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9"/>
        <v>42070.677604166667</v>
      </c>
      <c r="T595" s="13">
        <f t="shared" si="6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11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9"/>
        <v>42446.780162037037</v>
      </c>
      <c r="T596" s="13">
        <f t="shared" si="6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11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9"/>
        <v>42083.069884259254</v>
      </c>
      <c r="T597" s="13">
        <f t="shared" si="6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11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9"/>
        <v>42646.896898148145</v>
      </c>
      <c r="T598" s="13">
        <f t="shared" si="6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11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9"/>
        <v>42545.705266203702</v>
      </c>
      <c r="T599" s="13">
        <f t="shared" si="6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11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9"/>
        <v>41948.00209490741</v>
      </c>
      <c r="T600" s="13">
        <f t="shared" si="6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11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9"/>
        <v>42047.812523148154</v>
      </c>
      <c r="T601" s="13">
        <f t="shared" si="6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11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9"/>
        <v>42073.798171296294</v>
      </c>
      <c r="T602" s="13">
        <f t="shared" si="6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11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9"/>
        <v>41969.858090277776</v>
      </c>
      <c r="T603" s="13">
        <f t="shared" si="6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11">
        <f t="shared" si="56"/>
        <v>0</v>
      </c>
      <c r="Q604" t="str">
        <f t="shared" si="57"/>
        <v>technology</v>
      </c>
      <c r="R604" t="str">
        <f t="shared" si="58"/>
        <v>web</v>
      </c>
      <c r="S604" s="13">
        <f t="shared" si="59"/>
        <v>42143.79415509259</v>
      </c>
      <c r="T604" s="13">
        <f t="shared" si="6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11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9"/>
        <v>41835.639155092591</v>
      </c>
      <c r="T605" s="13">
        <f t="shared" si="6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11">
        <f t="shared" si="56"/>
        <v>0</v>
      </c>
      <c r="Q606" t="str">
        <f t="shared" si="57"/>
        <v>technology</v>
      </c>
      <c r="R606" t="str">
        <f t="shared" si="58"/>
        <v>web</v>
      </c>
      <c r="S606" s="13">
        <f t="shared" si="59"/>
        <v>41849.035370370373</v>
      </c>
      <c r="T606" s="13">
        <f t="shared" si="6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11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9"/>
        <v>42194.357731481476</v>
      </c>
      <c r="T607" s="13">
        <f t="shared" si="6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11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9"/>
        <v>42102.650567129633</v>
      </c>
      <c r="T608" s="13">
        <f t="shared" si="6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11">
        <f t="shared" si="56"/>
        <v>0</v>
      </c>
      <c r="Q609" t="str">
        <f t="shared" si="57"/>
        <v>technology</v>
      </c>
      <c r="R609" t="str">
        <f t="shared" si="58"/>
        <v>web</v>
      </c>
      <c r="S609" s="13">
        <f t="shared" si="59"/>
        <v>42300.825648148151</v>
      </c>
      <c r="T609" s="13">
        <f t="shared" si="6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11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9"/>
        <v>42140.921064814815</v>
      </c>
      <c r="T610" s="13">
        <f t="shared" si="6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11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9"/>
        <v>42307.034074074079</v>
      </c>
      <c r="T611" s="13">
        <f t="shared" si="6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11">
        <f t="shared" si="56"/>
        <v>0</v>
      </c>
      <c r="Q612" t="str">
        <f t="shared" si="57"/>
        <v>technology</v>
      </c>
      <c r="R612" t="str">
        <f t="shared" si="58"/>
        <v>web</v>
      </c>
      <c r="S612" s="13">
        <f t="shared" si="59"/>
        <v>42086.83085648148</v>
      </c>
      <c r="T612" s="13">
        <f t="shared" si="6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11">
        <f t="shared" si="56"/>
        <v>0</v>
      </c>
      <c r="Q613" t="str">
        <f t="shared" si="57"/>
        <v>technology</v>
      </c>
      <c r="R613" t="str">
        <f t="shared" si="58"/>
        <v>web</v>
      </c>
      <c r="S613" s="13">
        <f t="shared" si="59"/>
        <v>42328.560613425929</v>
      </c>
      <c r="T613" s="13">
        <f t="shared" si="6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11">
        <f t="shared" si="56"/>
        <v>0</v>
      </c>
      <c r="Q614" t="str">
        <f t="shared" si="57"/>
        <v>technology</v>
      </c>
      <c r="R614" t="str">
        <f t="shared" si="58"/>
        <v>web</v>
      </c>
      <c r="S614" s="13">
        <f t="shared" si="59"/>
        <v>42585.031782407401</v>
      </c>
      <c r="T614" s="13">
        <f t="shared" si="6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11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9"/>
        <v>42247.496759259258</v>
      </c>
      <c r="T615" s="13">
        <f t="shared" si="6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11">
        <f t="shared" si="56"/>
        <v>0</v>
      </c>
      <c r="Q616" t="str">
        <f t="shared" si="57"/>
        <v>technology</v>
      </c>
      <c r="R616" t="str">
        <f t="shared" si="58"/>
        <v>web</v>
      </c>
      <c r="S616" s="13">
        <f t="shared" si="59"/>
        <v>42515.061805555553</v>
      </c>
      <c r="T616" s="13">
        <f t="shared" si="6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11">
        <f t="shared" si="56"/>
        <v>0</v>
      </c>
      <c r="Q617" t="str">
        <f t="shared" si="57"/>
        <v>technology</v>
      </c>
      <c r="R617" t="str">
        <f t="shared" si="58"/>
        <v>web</v>
      </c>
      <c r="S617" s="13">
        <f t="shared" si="59"/>
        <v>42242.122210648144</v>
      </c>
      <c r="T617" s="13">
        <f t="shared" si="6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11">
        <f t="shared" si="56"/>
        <v>0</v>
      </c>
      <c r="Q618" t="str">
        <f t="shared" si="57"/>
        <v>technology</v>
      </c>
      <c r="R618" t="str">
        <f t="shared" si="58"/>
        <v>web</v>
      </c>
      <c r="S618" s="13">
        <f t="shared" si="59"/>
        <v>42761.376238425932</v>
      </c>
      <c r="T618" s="13">
        <f t="shared" si="6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11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9"/>
        <v>42087.343090277776</v>
      </c>
      <c r="T619" s="13">
        <f t="shared" si="6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11">
        <f t="shared" si="56"/>
        <v>0</v>
      </c>
      <c r="Q620" t="str">
        <f t="shared" si="57"/>
        <v>technology</v>
      </c>
      <c r="R620" t="str">
        <f t="shared" si="58"/>
        <v>web</v>
      </c>
      <c r="S620" s="13">
        <f t="shared" si="59"/>
        <v>42317.810219907406</v>
      </c>
      <c r="T620" s="13">
        <f t="shared" si="6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11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9"/>
        <v>41908.650347222225</v>
      </c>
      <c r="T621" s="13">
        <f t="shared" si="6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11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9"/>
        <v>41831.716874999998</v>
      </c>
      <c r="T622" s="13">
        <f t="shared" si="6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11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9"/>
        <v>42528.987696759257</v>
      </c>
      <c r="T623" s="13">
        <f t="shared" si="6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11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9"/>
        <v>42532.774745370371</v>
      </c>
      <c r="T624" s="13">
        <f t="shared" si="6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11">
        <f t="shared" si="56"/>
        <v>0</v>
      </c>
      <c r="Q625" t="str">
        <f t="shared" si="57"/>
        <v>technology</v>
      </c>
      <c r="R625" t="str">
        <f t="shared" si="58"/>
        <v>web</v>
      </c>
      <c r="S625" s="13">
        <f t="shared" si="59"/>
        <v>42122.009224537032</v>
      </c>
      <c r="T625" s="13">
        <f t="shared" si="6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11">
        <f t="shared" si="56"/>
        <v>0</v>
      </c>
      <c r="Q626" t="str">
        <f t="shared" si="57"/>
        <v>technology</v>
      </c>
      <c r="R626" t="str">
        <f t="shared" si="58"/>
        <v>web</v>
      </c>
      <c r="S626" s="13">
        <f t="shared" si="59"/>
        <v>42108.988900462966</v>
      </c>
      <c r="T626" s="13">
        <f t="shared" si="6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11">
        <f t="shared" si="56"/>
        <v>0</v>
      </c>
      <c r="Q627" t="str">
        <f t="shared" si="57"/>
        <v>technology</v>
      </c>
      <c r="R627" t="str">
        <f t="shared" si="58"/>
        <v>web</v>
      </c>
      <c r="S627" s="13">
        <f t="shared" si="59"/>
        <v>42790.895567129628</v>
      </c>
      <c r="T627" s="13">
        <f t="shared" si="6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11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9"/>
        <v>42198.559479166666</v>
      </c>
      <c r="T628" s="13">
        <f t="shared" si="6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11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9"/>
        <v>42384.306840277779</v>
      </c>
      <c r="T629" s="13">
        <f t="shared" si="6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11">
        <f t="shared" si="56"/>
        <v>0</v>
      </c>
      <c r="Q630" t="str">
        <f t="shared" si="57"/>
        <v>technology</v>
      </c>
      <c r="R630" t="str">
        <f t="shared" si="58"/>
        <v>web</v>
      </c>
      <c r="S630" s="13">
        <f t="shared" si="59"/>
        <v>41803.692789351851</v>
      </c>
      <c r="T630" s="13">
        <f t="shared" si="6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11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9"/>
        <v>42474.637824074074</v>
      </c>
      <c r="T631" s="13">
        <f t="shared" si="6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11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9"/>
        <v>42223.619456018518</v>
      </c>
      <c r="T632" s="13">
        <f t="shared" si="6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11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9"/>
        <v>42489.772326388891</v>
      </c>
      <c r="T633" s="13">
        <f t="shared" si="6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11">
        <f t="shared" si="56"/>
        <v>0</v>
      </c>
      <c r="Q634" t="str">
        <f t="shared" si="57"/>
        <v>technology</v>
      </c>
      <c r="R634" t="str">
        <f t="shared" si="58"/>
        <v>web</v>
      </c>
      <c r="S634" s="13">
        <f t="shared" si="59"/>
        <v>42303.659317129626</v>
      </c>
      <c r="T634" s="13">
        <f t="shared" si="6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11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9"/>
        <v>42507.29932870371</v>
      </c>
      <c r="T635" s="13">
        <f t="shared" si="6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11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9"/>
        <v>42031.928576388891</v>
      </c>
      <c r="T636" s="13">
        <f t="shared" si="6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11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9"/>
        <v>42076.092152777783</v>
      </c>
      <c r="T637" s="13">
        <f t="shared" si="6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11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9"/>
        <v>42131.455439814818</v>
      </c>
      <c r="T638" s="13">
        <f t="shared" si="6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11">
        <f t="shared" si="56"/>
        <v>0</v>
      </c>
      <c r="Q639" t="str">
        <f t="shared" si="57"/>
        <v>technology</v>
      </c>
      <c r="R639" t="str">
        <f t="shared" si="58"/>
        <v>web</v>
      </c>
      <c r="S639" s="13">
        <f t="shared" si="59"/>
        <v>42762.962013888886</v>
      </c>
      <c r="T639" s="13">
        <f t="shared" si="6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11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9"/>
        <v>42759.593310185184</v>
      </c>
      <c r="T640" s="13">
        <f t="shared" si="6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11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9"/>
        <v>41865.583275462966</v>
      </c>
      <c r="T641" s="13">
        <f t="shared" si="6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11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si="59"/>
        <v>42683.420312500006</v>
      </c>
      <c r="T642" s="13">
        <f t="shared" si="6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11">
        <f t="shared" ref="P643:P706" si="62">IF(L643,E643/L643,0)</f>
        <v>151.31746031746033</v>
      </c>
      <c r="Q643" t="str">
        <f t="shared" ref="Q643:Q706" si="63">LEFT(N643,FIND("/",N643) -1)</f>
        <v>technology</v>
      </c>
      <c r="R643" t="str">
        <f t="shared" ref="R643:R706" si="64">RIGHT(N643, LEN(N643)- FIND("/", N643))</f>
        <v>wearables</v>
      </c>
      <c r="S643" s="13">
        <f t="shared" ref="S643:S706" si="65">(((J643/60)/60)/24)+DATE(1970,1,1)</f>
        <v>42199.57</v>
      </c>
      <c r="T643" s="13">
        <f t="shared" ref="T643:T706" si="66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11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si="65"/>
        <v>42199.651319444441</v>
      </c>
      <c r="T644" s="13">
        <f t="shared" si="66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11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5"/>
        <v>42100.642071759255</v>
      </c>
      <c r="T645" s="13">
        <f t="shared" si="66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11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5"/>
        <v>41898.665960648148</v>
      </c>
      <c r="T646" s="13">
        <f t="shared" si="66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11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5"/>
        <v>42564.026319444441</v>
      </c>
      <c r="T647" s="13">
        <f t="shared" si="66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11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5"/>
        <v>41832.852627314816</v>
      </c>
      <c r="T648" s="13">
        <f t="shared" si="66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11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5"/>
        <v>42416.767928240741</v>
      </c>
      <c r="T649" s="13">
        <f t="shared" si="66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11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5"/>
        <v>41891.693379629629</v>
      </c>
      <c r="T650" s="13">
        <f t="shared" si="66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11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5"/>
        <v>41877.912187499998</v>
      </c>
      <c r="T651" s="13">
        <f t="shared" si="66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11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5"/>
        <v>41932.036851851852</v>
      </c>
      <c r="T652" s="13">
        <f t="shared" si="66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11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5"/>
        <v>41956.017488425925</v>
      </c>
      <c r="T653" s="13">
        <f t="shared" si="66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11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5"/>
        <v>42675.690393518518</v>
      </c>
      <c r="T654" s="13">
        <f t="shared" si="66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11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5"/>
        <v>42199.618518518517</v>
      </c>
      <c r="T655" s="13">
        <f t="shared" si="66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11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5"/>
        <v>42163.957326388889</v>
      </c>
      <c r="T656" s="13">
        <f t="shared" si="66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11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5"/>
        <v>42045.957314814819</v>
      </c>
      <c r="T657" s="13">
        <f t="shared" si="66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11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5"/>
        <v>42417.804618055554</v>
      </c>
      <c r="T658" s="13">
        <f t="shared" si="66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11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5"/>
        <v>42331.84574074074</v>
      </c>
      <c r="T659" s="13">
        <f t="shared" si="66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11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5"/>
        <v>42179.160752314812</v>
      </c>
      <c r="T660" s="13">
        <f t="shared" si="66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11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5"/>
        <v>42209.593692129631</v>
      </c>
      <c r="T661" s="13">
        <f t="shared" si="66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11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5"/>
        <v>41922.741655092592</v>
      </c>
      <c r="T662" s="13">
        <f t="shared" si="66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11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5"/>
        <v>42636.645358796297</v>
      </c>
      <c r="T663" s="13">
        <f t="shared" si="66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11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5"/>
        <v>41990.438043981485</v>
      </c>
      <c r="T664" s="13">
        <f t="shared" si="66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11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5"/>
        <v>42173.843240740738</v>
      </c>
      <c r="T665" s="13">
        <f t="shared" si="66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11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5"/>
        <v>42077.666377314818</v>
      </c>
      <c r="T666" s="13">
        <f t="shared" si="66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11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5"/>
        <v>42688.711354166662</v>
      </c>
      <c r="T667" s="13">
        <f t="shared" si="66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11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5"/>
        <v>41838.832152777781</v>
      </c>
      <c r="T668" s="13">
        <f t="shared" si="66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11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5"/>
        <v>42632.373414351852</v>
      </c>
      <c r="T669" s="13">
        <f t="shared" si="66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11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5"/>
        <v>42090.831273148149</v>
      </c>
      <c r="T670" s="13">
        <f t="shared" si="66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11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5"/>
        <v>42527.625671296293</v>
      </c>
      <c r="T671" s="13">
        <f t="shared" si="66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11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5"/>
        <v>42506.709722222222</v>
      </c>
      <c r="T672" s="13">
        <f t="shared" si="66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11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5"/>
        <v>41984.692731481482</v>
      </c>
      <c r="T673" s="13">
        <f t="shared" si="66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11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5"/>
        <v>41974.219490740739</v>
      </c>
      <c r="T674" s="13">
        <f t="shared" si="66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11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5"/>
        <v>41838.840474537035</v>
      </c>
      <c r="T675" s="13">
        <f t="shared" si="66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11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5"/>
        <v>41803.116053240738</v>
      </c>
      <c r="T676" s="13">
        <f t="shared" si="66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11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5"/>
        <v>41975.930601851855</v>
      </c>
      <c r="T677" s="13">
        <f t="shared" si="66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11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5"/>
        <v>42012.768298611118</v>
      </c>
      <c r="T678" s="13">
        <f t="shared" si="66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11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5"/>
        <v>42504.403877314813</v>
      </c>
      <c r="T679" s="13">
        <f t="shared" si="66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11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5"/>
        <v>42481.376597222217</v>
      </c>
      <c r="T680" s="13">
        <f t="shared" si="66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11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5"/>
        <v>42556.695706018523</v>
      </c>
      <c r="T681" s="13">
        <f t="shared" si="66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11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5"/>
        <v>41864.501516203702</v>
      </c>
      <c r="T682" s="13">
        <f t="shared" si="66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11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5"/>
        <v>42639.805601851855</v>
      </c>
      <c r="T683" s="13">
        <f t="shared" si="66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11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5"/>
        <v>42778.765300925923</v>
      </c>
      <c r="T684" s="13">
        <f t="shared" si="66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11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5"/>
        <v>42634.900046296301</v>
      </c>
      <c r="T685" s="13">
        <f t="shared" si="66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11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5"/>
        <v>41809.473275462966</v>
      </c>
      <c r="T686" s="13">
        <f t="shared" si="66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11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5"/>
        <v>41971.866574074069</v>
      </c>
      <c r="T687" s="13">
        <f t="shared" si="66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11">
        <f t="shared" si="62"/>
        <v>0</v>
      </c>
      <c r="Q688" t="str">
        <f t="shared" si="63"/>
        <v>technology</v>
      </c>
      <c r="R688" t="str">
        <f t="shared" si="64"/>
        <v>wearables</v>
      </c>
      <c r="S688" s="13">
        <f t="shared" si="65"/>
        <v>42189.673263888893</v>
      </c>
      <c r="T688" s="13">
        <f t="shared" si="66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11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5"/>
        <v>42711.750613425931</v>
      </c>
      <c r="T689" s="13">
        <f t="shared" si="66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11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5"/>
        <v>42262.104780092588</v>
      </c>
      <c r="T690" s="13">
        <f t="shared" si="66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11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5"/>
        <v>42675.66778935185</v>
      </c>
      <c r="T691" s="13">
        <f t="shared" si="66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11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5"/>
        <v>42579.634733796294</v>
      </c>
      <c r="T692" s="13">
        <f t="shared" si="66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11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5"/>
        <v>42158.028310185182</v>
      </c>
      <c r="T693" s="13">
        <f t="shared" si="66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11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5"/>
        <v>42696.37572916667</v>
      </c>
      <c r="T694" s="13">
        <f t="shared" si="66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11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5"/>
        <v>42094.808182870373</v>
      </c>
      <c r="T695" s="13">
        <f t="shared" si="66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11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5"/>
        <v>42737.663877314815</v>
      </c>
      <c r="T696" s="13">
        <f t="shared" si="66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11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5"/>
        <v>41913.521064814813</v>
      </c>
      <c r="T697" s="13">
        <f t="shared" si="66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11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5"/>
        <v>41815.927106481482</v>
      </c>
      <c r="T698" s="13">
        <f t="shared" si="66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11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5"/>
        <v>42388.523020833338</v>
      </c>
      <c r="T699" s="13">
        <f t="shared" si="66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11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5"/>
        <v>41866.931076388886</v>
      </c>
      <c r="T700" s="13">
        <f t="shared" si="66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11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5"/>
        <v>41563.485509259262</v>
      </c>
      <c r="T701" s="13">
        <f t="shared" si="66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11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5"/>
        <v>42715.688437500001</v>
      </c>
      <c r="T702" s="13">
        <f t="shared" si="66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11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5"/>
        <v>41813.662962962961</v>
      </c>
      <c r="T703" s="13">
        <f t="shared" si="66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11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5"/>
        <v>42668.726701388892</v>
      </c>
      <c r="T704" s="13">
        <f t="shared" si="66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11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5"/>
        <v>42711.950798611113</v>
      </c>
      <c r="T705" s="13">
        <f t="shared" si="66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11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si="65"/>
        <v>42726.192916666667</v>
      </c>
      <c r="T706" s="13">
        <f t="shared" si="66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11">
        <f t="shared" ref="P707:P770" si="68">IF(L707,E707/L707,0)</f>
        <v>195.4</v>
      </c>
      <c r="Q707" t="str">
        <f t="shared" ref="Q707:Q770" si="69">LEFT(N707,FIND("/",N707) -1)</f>
        <v>technology</v>
      </c>
      <c r="R707" t="str">
        <f t="shared" ref="R707:R770" si="70">RIGHT(N707, LEN(N707)- FIND("/", N707))</f>
        <v>wearables</v>
      </c>
      <c r="S707" s="13">
        <f t="shared" ref="S707:S770" si="71">(((J707/60)/60)/24)+DATE(1970,1,1)</f>
        <v>42726.491643518515</v>
      </c>
      <c r="T707" s="13">
        <f t="shared" ref="T707:T770" si="72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11">
        <f t="shared" si="68"/>
        <v>0</v>
      </c>
      <c r="Q708" t="str">
        <f t="shared" si="69"/>
        <v>technology</v>
      </c>
      <c r="R708" t="str">
        <f t="shared" si="70"/>
        <v>wearables</v>
      </c>
      <c r="S708" s="13">
        <f t="shared" si="71"/>
        <v>42676.995173611111</v>
      </c>
      <c r="T708" s="13">
        <f t="shared" si="72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11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71"/>
        <v>42696.663506944446</v>
      </c>
      <c r="T709" s="13">
        <f t="shared" si="72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11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71"/>
        <v>41835.581018518518</v>
      </c>
      <c r="T710" s="13">
        <f t="shared" si="72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11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71"/>
        <v>41948.041192129633</v>
      </c>
      <c r="T711" s="13">
        <f t="shared" si="72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11">
        <f t="shared" si="68"/>
        <v>0</v>
      </c>
      <c r="Q712" t="str">
        <f t="shared" si="69"/>
        <v>technology</v>
      </c>
      <c r="R712" t="str">
        <f t="shared" si="70"/>
        <v>wearables</v>
      </c>
      <c r="S712" s="13">
        <f t="shared" si="71"/>
        <v>41837.984976851854</v>
      </c>
      <c r="T712" s="13">
        <f t="shared" si="72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11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71"/>
        <v>42678.459120370375</v>
      </c>
      <c r="T713" s="13">
        <f t="shared" si="72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11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71"/>
        <v>42384.680925925932</v>
      </c>
      <c r="T714" s="13">
        <f t="shared" si="72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11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71"/>
        <v>42496.529305555552</v>
      </c>
      <c r="T715" s="13">
        <f t="shared" si="72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11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71"/>
        <v>42734.787986111114</v>
      </c>
      <c r="T716" s="13">
        <f t="shared" si="72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11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71"/>
        <v>42273.090740740736</v>
      </c>
      <c r="T717" s="13">
        <f t="shared" si="72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11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71"/>
        <v>41940.658645833333</v>
      </c>
      <c r="T718" s="13">
        <f t="shared" si="72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11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71"/>
        <v>41857.854189814818</v>
      </c>
      <c r="T719" s="13">
        <f t="shared" si="72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11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71"/>
        <v>42752.845451388886</v>
      </c>
      <c r="T720" s="13">
        <f t="shared" si="72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11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71"/>
        <v>42409.040231481486</v>
      </c>
      <c r="T721" s="13">
        <f t="shared" si="72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11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71"/>
        <v>40909.649201388893</v>
      </c>
      <c r="T722" s="13">
        <f t="shared" si="72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11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71"/>
        <v>41807.571840277778</v>
      </c>
      <c r="T723" s="13">
        <f t="shared" si="72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11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71"/>
        <v>40977.805300925924</v>
      </c>
      <c r="T724" s="13">
        <f t="shared" si="72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11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71"/>
        <v>42184.816539351858</v>
      </c>
      <c r="T725" s="13">
        <f t="shared" si="72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11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71"/>
        <v>40694.638460648144</v>
      </c>
      <c r="T726" s="13">
        <f t="shared" si="72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11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71"/>
        <v>42321.626296296294</v>
      </c>
      <c r="T727" s="13">
        <f t="shared" si="72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11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71"/>
        <v>41346.042673611111</v>
      </c>
      <c r="T728" s="13">
        <f t="shared" si="72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11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71"/>
        <v>41247.020243055551</v>
      </c>
      <c r="T729" s="13">
        <f t="shared" si="72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11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71"/>
        <v>40731.837465277778</v>
      </c>
      <c r="T730" s="13">
        <f t="shared" si="72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11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71"/>
        <v>41111.185891203706</v>
      </c>
      <c r="T731" s="13">
        <f t="shared" si="72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11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71"/>
        <v>40854.745266203703</v>
      </c>
      <c r="T732" s="13">
        <f t="shared" si="72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11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71"/>
        <v>40879.795682870368</v>
      </c>
      <c r="T733" s="13">
        <f t="shared" si="72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11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71"/>
        <v>41486.424317129626</v>
      </c>
      <c r="T734" s="13">
        <f t="shared" si="72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11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71"/>
        <v>41598.420046296298</v>
      </c>
      <c r="T735" s="13">
        <f t="shared" si="72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11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71"/>
        <v>42102.164583333331</v>
      </c>
      <c r="T736" s="13">
        <f t="shared" si="72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11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71"/>
        <v>41946.029467592591</v>
      </c>
      <c r="T737" s="13">
        <f t="shared" si="72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11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71"/>
        <v>41579.734259259261</v>
      </c>
      <c r="T738" s="13">
        <f t="shared" si="72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11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71"/>
        <v>41667.275312500002</v>
      </c>
      <c r="T739" s="13">
        <f t="shared" si="72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11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71"/>
        <v>41943.604097222218</v>
      </c>
      <c r="T740" s="13">
        <f t="shared" si="72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11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71"/>
        <v>41829.502650462964</v>
      </c>
      <c r="T741" s="13">
        <f t="shared" si="72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11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71"/>
        <v>42162.146782407406</v>
      </c>
      <c r="T742" s="13">
        <f t="shared" si="72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11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71"/>
        <v>41401.648217592592</v>
      </c>
      <c r="T743" s="13">
        <f t="shared" si="72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11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71"/>
        <v>41689.917962962965</v>
      </c>
      <c r="T744" s="13">
        <f t="shared" si="72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11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71"/>
        <v>40990.709317129629</v>
      </c>
      <c r="T745" s="13">
        <f t="shared" si="72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11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71"/>
        <v>41226.95721064815</v>
      </c>
      <c r="T746" s="13">
        <f t="shared" si="72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11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71"/>
        <v>41367.572280092594</v>
      </c>
      <c r="T747" s="13">
        <f t="shared" si="72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11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71"/>
        <v>41157.042928240742</v>
      </c>
      <c r="T748" s="13">
        <f t="shared" si="72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11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71"/>
        <v>41988.548831018517</v>
      </c>
      <c r="T749" s="13">
        <f t="shared" si="72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11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71"/>
        <v>41831.846828703703</v>
      </c>
      <c r="T750" s="13">
        <f t="shared" si="72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11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71"/>
        <v>42733.94131944445</v>
      </c>
      <c r="T751" s="13">
        <f t="shared" si="72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11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71"/>
        <v>41299.878148148149</v>
      </c>
      <c r="T752" s="13">
        <f t="shared" si="72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11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71"/>
        <v>40713.630497685182</v>
      </c>
      <c r="T753" s="13">
        <f t="shared" si="72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11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71"/>
        <v>42639.421493055561</v>
      </c>
      <c r="T754" s="13">
        <f t="shared" si="72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11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71"/>
        <v>42019.590173611112</v>
      </c>
      <c r="T755" s="13">
        <f t="shared" si="72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11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71"/>
        <v>41249.749085648145</v>
      </c>
      <c r="T756" s="13">
        <f t="shared" si="72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11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71"/>
        <v>41383.605057870373</v>
      </c>
      <c r="T757" s="13">
        <f t="shared" si="72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11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71"/>
        <v>40590.766886574071</v>
      </c>
      <c r="T758" s="13">
        <f t="shared" si="72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11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71"/>
        <v>41235.054560185185</v>
      </c>
      <c r="T759" s="13">
        <f t="shared" si="72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11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71"/>
        <v>40429.836435185185</v>
      </c>
      <c r="T760" s="13">
        <f t="shared" si="72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11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71"/>
        <v>41789.330312500002</v>
      </c>
      <c r="T761" s="13">
        <f t="shared" si="72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11">
        <f t="shared" si="68"/>
        <v>0</v>
      </c>
      <c r="Q762" t="str">
        <f t="shared" si="69"/>
        <v>publishing</v>
      </c>
      <c r="R762" t="str">
        <f t="shared" si="70"/>
        <v>fiction</v>
      </c>
      <c r="S762" s="13">
        <f t="shared" si="71"/>
        <v>42670.764039351852</v>
      </c>
      <c r="T762" s="13">
        <f t="shared" si="72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11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71"/>
        <v>41642.751458333332</v>
      </c>
      <c r="T763" s="13">
        <f t="shared" si="72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11">
        <f t="shared" si="68"/>
        <v>0</v>
      </c>
      <c r="Q764" t="str">
        <f t="shared" si="69"/>
        <v>publishing</v>
      </c>
      <c r="R764" t="str">
        <f t="shared" si="70"/>
        <v>fiction</v>
      </c>
      <c r="S764" s="13">
        <f t="shared" si="71"/>
        <v>42690.858449074076</v>
      </c>
      <c r="T764" s="13">
        <f t="shared" si="72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11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71"/>
        <v>41471.446851851848</v>
      </c>
      <c r="T765" s="13">
        <f t="shared" si="72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11">
        <f t="shared" si="68"/>
        <v>0</v>
      </c>
      <c r="Q766" t="str">
        <f t="shared" si="69"/>
        <v>publishing</v>
      </c>
      <c r="R766" t="str">
        <f t="shared" si="70"/>
        <v>fiction</v>
      </c>
      <c r="S766" s="13">
        <f t="shared" si="71"/>
        <v>42227.173159722224</v>
      </c>
      <c r="T766" s="13">
        <f t="shared" si="72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11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71"/>
        <v>41901.542638888888</v>
      </c>
      <c r="T767" s="13">
        <f t="shared" si="72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11">
        <f t="shared" si="68"/>
        <v>0</v>
      </c>
      <c r="Q768" t="str">
        <f t="shared" si="69"/>
        <v>publishing</v>
      </c>
      <c r="R768" t="str">
        <f t="shared" si="70"/>
        <v>fiction</v>
      </c>
      <c r="S768" s="13">
        <f t="shared" si="71"/>
        <v>42021.783368055556</v>
      </c>
      <c r="T768" s="13">
        <f t="shared" si="72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11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71"/>
        <v>42115.143634259264</v>
      </c>
      <c r="T769" s="13">
        <f t="shared" si="72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11">
        <f t="shared" si="68"/>
        <v>0</v>
      </c>
      <c r="Q770" t="str">
        <f t="shared" si="69"/>
        <v>publishing</v>
      </c>
      <c r="R770" t="str">
        <f t="shared" si="70"/>
        <v>fiction</v>
      </c>
      <c r="S770" s="13">
        <f t="shared" si="71"/>
        <v>41594.207060185188</v>
      </c>
      <c r="T770" s="13">
        <f t="shared" si="72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11">
        <f t="shared" ref="P771:P834" si="74">IF(L771,E771/L771,0)</f>
        <v>31.846153846153847</v>
      </c>
      <c r="Q771" t="str">
        <f t="shared" ref="Q771:Q834" si="75">LEFT(N771,FIND("/",N771) -1)</f>
        <v>publishing</v>
      </c>
      <c r="R771" t="str">
        <f t="shared" ref="R771:R834" si="76">RIGHT(N771, LEN(N771)- FIND("/", N771))</f>
        <v>fiction</v>
      </c>
      <c r="S771" s="13">
        <f t="shared" ref="S771:S834" si="77">(((J771/60)/60)/24)+DATE(1970,1,1)</f>
        <v>41604.996458333335</v>
      </c>
      <c r="T771" s="13">
        <f t="shared" ref="T771:T834" si="7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11">
        <f t="shared" si="74"/>
        <v>0</v>
      </c>
      <c r="Q772" t="str">
        <f t="shared" si="75"/>
        <v>publishing</v>
      </c>
      <c r="R772" t="str">
        <f t="shared" si="76"/>
        <v>fiction</v>
      </c>
      <c r="S772" s="13">
        <f t="shared" si="77"/>
        <v>41289.999641203707</v>
      </c>
      <c r="T772" s="13">
        <f t="shared" si="7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11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7"/>
        <v>42349.824097222227</v>
      </c>
      <c r="T773" s="13">
        <f t="shared" si="7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11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7"/>
        <v>40068.056932870371</v>
      </c>
      <c r="T774" s="13">
        <f t="shared" si="7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11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7"/>
        <v>42100.735937499994</v>
      </c>
      <c r="T775" s="13">
        <f t="shared" si="7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11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7"/>
        <v>41663.780300925922</v>
      </c>
      <c r="T776" s="13">
        <f t="shared" si="7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11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7"/>
        <v>40863.060127314813</v>
      </c>
      <c r="T777" s="13">
        <f t="shared" si="7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11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7"/>
        <v>42250.685706018514</v>
      </c>
      <c r="T778" s="13">
        <f t="shared" si="7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11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7"/>
        <v>41456.981215277774</v>
      </c>
      <c r="T779" s="13">
        <f t="shared" si="7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11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7"/>
        <v>41729.702314814815</v>
      </c>
      <c r="T780" s="13">
        <f t="shared" si="7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11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7"/>
        <v>40436.68408564815</v>
      </c>
      <c r="T781" s="13">
        <f t="shared" si="7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11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7"/>
        <v>40636.673900462964</v>
      </c>
      <c r="T782" s="13">
        <f t="shared" si="7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11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7"/>
        <v>41403.000856481485</v>
      </c>
      <c r="T783" s="13">
        <f t="shared" si="7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11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7"/>
        <v>41116.758125</v>
      </c>
      <c r="T784" s="13">
        <f t="shared" si="7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11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7"/>
        <v>40987.773715277777</v>
      </c>
      <c r="T785" s="13">
        <f t="shared" si="7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11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7"/>
        <v>41675.149525462963</v>
      </c>
      <c r="T786" s="13">
        <f t="shared" si="7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11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7"/>
        <v>41303.593923611108</v>
      </c>
      <c r="T787" s="13">
        <f t="shared" si="7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11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7"/>
        <v>40983.055949074071</v>
      </c>
      <c r="T788" s="13">
        <f t="shared" si="7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11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7"/>
        <v>41549.627615740741</v>
      </c>
      <c r="T789" s="13">
        <f t="shared" si="7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11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7"/>
        <v>41059.006805555553</v>
      </c>
      <c r="T790" s="13">
        <f t="shared" si="7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11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7"/>
        <v>41277.186111111114</v>
      </c>
      <c r="T791" s="13">
        <f t="shared" si="7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11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7"/>
        <v>41276.047905092593</v>
      </c>
      <c r="T792" s="13">
        <f t="shared" si="7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11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7"/>
        <v>41557.780624999999</v>
      </c>
      <c r="T793" s="13">
        <f t="shared" si="7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11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7"/>
        <v>41555.873645833337</v>
      </c>
      <c r="T794" s="13">
        <f t="shared" si="7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11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7"/>
        <v>41442.741249999999</v>
      </c>
      <c r="T795" s="13">
        <f t="shared" si="7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11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7"/>
        <v>40736.115011574075</v>
      </c>
      <c r="T796" s="13">
        <f t="shared" si="7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11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7"/>
        <v>40963.613032407404</v>
      </c>
      <c r="T797" s="13">
        <f t="shared" si="7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11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7"/>
        <v>41502.882928240739</v>
      </c>
      <c r="T798" s="13">
        <f t="shared" si="7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11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7"/>
        <v>40996.994074074071</v>
      </c>
      <c r="T799" s="13">
        <f t="shared" si="7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11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7"/>
        <v>41882.590127314819</v>
      </c>
      <c r="T800" s="13">
        <f t="shared" si="7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11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7"/>
        <v>40996.667199074072</v>
      </c>
      <c r="T801" s="13">
        <f t="shared" si="7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11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7"/>
        <v>41863.433495370373</v>
      </c>
      <c r="T802" s="13">
        <f t="shared" si="7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11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7"/>
        <v>40695.795370370368</v>
      </c>
      <c r="T803" s="13">
        <f t="shared" si="7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11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7"/>
        <v>41123.022268518522</v>
      </c>
      <c r="T804" s="13">
        <f t="shared" si="7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11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7"/>
        <v>40665.949976851851</v>
      </c>
      <c r="T805" s="13">
        <f t="shared" si="7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11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7"/>
        <v>40730.105625000004</v>
      </c>
      <c r="T806" s="13">
        <f t="shared" si="7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11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7"/>
        <v>40690.823055555556</v>
      </c>
      <c r="T807" s="13">
        <f t="shared" si="7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11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7"/>
        <v>40763.691423611112</v>
      </c>
      <c r="T808" s="13">
        <f t="shared" si="7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11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7"/>
        <v>42759.628599537042</v>
      </c>
      <c r="T809" s="13">
        <f t="shared" si="7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11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7"/>
        <v>41962.100532407407</v>
      </c>
      <c r="T810" s="13">
        <f t="shared" si="7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11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7"/>
        <v>41628.833680555559</v>
      </c>
      <c r="T811" s="13">
        <f t="shared" si="7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11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7"/>
        <v>41123.056273148148</v>
      </c>
      <c r="T812" s="13">
        <f t="shared" si="7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11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7"/>
        <v>41443.643541666665</v>
      </c>
      <c r="T813" s="13">
        <f t="shared" si="7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11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7"/>
        <v>41282.017962962964</v>
      </c>
      <c r="T814" s="13">
        <f t="shared" si="7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11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7"/>
        <v>41080.960243055553</v>
      </c>
      <c r="T815" s="13">
        <f t="shared" si="7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11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7"/>
        <v>40679.743067129632</v>
      </c>
      <c r="T816" s="13">
        <f t="shared" si="7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11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7"/>
        <v>41914.917858796296</v>
      </c>
      <c r="T817" s="13">
        <f t="shared" si="7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11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7"/>
        <v>41341.870868055557</v>
      </c>
      <c r="T818" s="13">
        <f t="shared" si="7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11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7"/>
        <v>40925.599664351852</v>
      </c>
      <c r="T819" s="13">
        <f t="shared" si="7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11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7"/>
        <v>41120.882881944446</v>
      </c>
      <c r="T820" s="13">
        <f t="shared" si="7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11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7"/>
        <v>41619.998310185183</v>
      </c>
      <c r="T821" s="13">
        <f t="shared" si="7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11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7"/>
        <v>41768.841921296298</v>
      </c>
      <c r="T822" s="13">
        <f t="shared" si="7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11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7"/>
        <v>42093.922048611115</v>
      </c>
      <c r="T823" s="13">
        <f t="shared" si="7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11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7"/>
        <v>41157.947337962964</v>
      </c>
      <c r="T824" s="13">
        <f t="shared" si="7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11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7"/>
        <v>42055.972824074073</v>
      </c>
      <c r="T825" s="13">
        <f t="shared" si="7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11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7"/>
        <v>40250.242106481484</v>
      </c>
      <c r="T826" s="13">
        <f t="shared" si="7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11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7"/>
        <v>41186.306527777779</v>
      </c>
      <c r="T827" s="13">
        <f t="shared" si="7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11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7"/>
        <v>40973.038541666669</v>
      </c>
      <c r="T828" s="13">
        <f t="shared" si="7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11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7"/>
        <v>40927.473460648151</v>
      </c>
      <c r="T829" s="13">
        <f t="shared" si="7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11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7"/>
        <v>41073.050717592596</v>
      </c>
      <c r="T830" s="13">
        <f t="shared" si="7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11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7"/>
        <v>42504.801388888889</v>
      </c>
      <c r="T831" s="13">
        <f t="shared" si="7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11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7"/>
        <v>41325.525752314818</v>
      </c>
      <c r="T832" s="13">
        <f t="shared" si="7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11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7"/>
        <v>40996.646921296298</v>
      </c>
      <c r="T833" s="13">
        <f t="shared" si="7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11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si="77"/>
        <v>40869.675173611111</v>
      </c>
      <c r="T834" s="13">
        <f t="shared" si="78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11">
        <f t="shared" ref="P835:P898" si="80">IF(L835,E835/L835,0)</f>
        <v>148.78048780487805</v>
      </c>
      <c r="Q835" t="str">
        <f t="shared" ref="Q835:Q898" si="81">LEFT(N835,FIND("/",N835) -1)</f>
        <v>music</v>
      </c>
      <c r="R835" t="str">
        <f t="shared" ref="R835:R898" si="82">RIGHT(N835, LEN(N835)- FIND("/", N835))</f>
        <v>rock</v>
      </c>
      <c r="S835" s="13">
        <f t="shared" ref="S835:S898" si="83">(((J835/60)/60)/24)+DATE(1970,1,1)</f>
        <v>41718.878182870372</v>
      </c>
      <c r="T835" s="13">
        <f t="shared" ref="T835:T898" si="8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11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si="83"/>
        <v>41422.822824074072</v>
      </c>
      <c r="T836" s="13">
        <f t="shared" si="8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11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83"/>
        <v>41005.45784722222</v>
      </c>
      <c r="T837" s="13">
        <f t="shared" si="8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11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83"/>
        <v>41524.056921296295</v>
      </c>
      <c r="T838" s="13">
        <f t="shared" si="8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11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83"/>
        <v>41730.998402777775</v>
      </c>
      <c r="T839" s="13">
        <f t="shared" si="8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11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83"/>
        <v>40895.897974537038</v>
      </c>
      <c r="T840" s="13">
        <f t="shared" si="8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11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83"/>
        <v>41144.763379629629</v>
      </c>
      <c r="T841" s="13">
        <f t="shared" si="8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11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83"/>
        <v>42607.226701388892</v>
      </c>
      <c r="T842" s="13">
        <f t="shared" si="8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11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83"/>
        <v>41923.838692129626</v>
      </c>
      <c r="T843" s="13">
        <f t="shared" si="8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11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83"/>
        <v>41526.592395833337</v>
      </c>
      <c r="T844" s="13">
        <f t="shared" si="8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11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83"/>
        <v>42695.257870370369</v>
      </c>
      <c r="T845" s="13">
        <f t="shared" si="8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11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83"/>
        <v>41905.684629629628</v>
      </c>
      <c r="T846" s="13">
        <f t="shared" si="8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11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83"/>
        <v>42578.205972222218</v>
      </c>
      <c r="T847" s="13">
        <f t="shared" si="8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11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83"/>
        <v>41694.391840277778</v>
      </c>
      <c r="T848" s="13">
        <f t="shared" si="8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11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83"/>
        <v>42165.79833333334</v>
      </c>
      <c r="T849" s="13">
        <f t="shared" si="8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11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83"/>
        <v>42078.792048611111</v>
      </c>
      <c r="T850" s="13">
        <f t="shared" si="8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11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83"/>
        <v>42051.148888888885</v>
      </c>
      <c r="T851" s="13">
        <f t="shared" si="8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11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83"/>
        <v>42452.827743055561</v>
      </c>
      <c r="T852" s="13">
        <f t="shared" si="8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11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83"/>
        <v>42522.880243055552</v>
      </c>
      <c r="T853" s="13">
        <f t="shared" si="8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11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83"/>
        <v>42656.805497685185</v>
      </c>
      <c r="T854" s="13">
        <f t="shared" si="8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11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83"/>
        <v>42021.832280092596</v>
      </c>
      <c r="T855" s="13">
        <f t="shared" si="8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11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83"/>
        <v>42702.212337962963</v>
      </c>
      <c r="T856" s="13">
        <f t="shared" si="8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11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83"/>
        <v>42545.125196759262</v>
      </c>
      <c r="T857" s="13">
        <f t="shared" si="8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11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83"/>
        <v>42609.311990740738</v>
      </c>
      <c r="T858" s="13">
        <f t="shared" si="8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11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83"/>
        <v>42291.581377314811</v>
      </c>
      <c r="T859" s="13">
        <f t="shared" si="8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11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83"/>
        <v>42079.745578703703</v>
      </c>
      <c r="T860" s="13">
        <f t="shared" si="8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11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83"/>
        <v>42128.820231481484</v>
      </c>
      <c r="T861" s="13">
        <f t="shared" si="8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11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83"/>
        <v>41570.482789351852</v>
      </c>
      <c r="T862" s="13">
        <f t="shared" si="8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11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83"/>
        <v>42599.965324074074</v>
      </c>
      <c r="T863" s="13">
        <f t="shared" si="8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11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83"/>
        <v>41559.5549537037</v>
      </c>
      <c r="T864" s="13">
        <f t="shared" si="8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11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83"/>
        <v>40921.117662037039</v>
      </c>
      <c r="T865" s="13">
        <f t="shared" si="8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11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83"/>
        <v>41541.106921296298</v>
      </c>
      <c r="T866" s="13">
        <f t="shared" si="8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11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83"/>
        <v>41230.77311342593</v>
      </c>
      <c r="T867" s="13">
        <f t="shared" si="8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11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83"/>
        <v>42025.637939814813</v>
      </c>
      <c r="T868" s="13">
        <f t="shared" si="8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11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83"/>
        <v>40088.105393518519</v>
      </c>
      <c r="T869" s="13">
        <f t="shared" si="8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11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83"/>
        <v>41616.027754629627</v>
      </c>
      <c r="T870" s="13">
        <f t="shared" si="8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11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83"/>
        <v>41342.845567129632</v>
      </c>
      <c r="T871" s="13">
        <f t="shared" si="8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11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83"/>
        <v>41488.022256944445</v>
      </c>
      <c r="T872" s="13">
        <f t="shared" si="8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11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83"/>
        <v>41577.561284722222</v>
      </c>
      <c r="T873" s="13">
        <f t="shared" si="8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11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83"/>
        <v>40567.825543981482</v>
      </c>
      <c r="T874" s="13">
        <f t="shared" si="8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11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83"/>
        <v>41184.167129629634</v>
      </c>
      <c r="T875" s="13">
        <f t="shared" si="8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11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83"/>
        <v>41368.583726851852</v>
      </c>
      <c r="T876" s="13">
        <f t="shared" si="8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11">
        <f t="shared" si="80"/>
        <v>0</v>
      </c>
      <c r="Q877" t="str">
        <f t="shared" si="81"/>
        <v>music</v>
      </c>
      <c r="R877" t="str">
        <f t="shared" si="82"/>
        <v>jazz</v>
      </c>
      <c r="S877" s="13">
        <f t="shared" si="83"/>
        <v>42248.723738425921</v>
      </c>
      <c r="T877" s="13">
        <f t="shared" si="8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11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83"/>
        <v>41276.496840277774</v>
      </c>
      <c r="T878" s="13">
        <f t="shared" si="8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11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83"/>
        <v>41597.788888888892</v>
      </c>
      <c r="T879" s="13">
        <f t="shared" si="8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11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83"/>
        <v>40505.232916666668</v>
      </c>
      <c r="T880" s="13">
        <f t="shared" si="8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11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83"/>
        <v>41037.829918981479</v>
      </c>
      <c r="T881" s="13">
        <f t="shared" si="8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11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83"/>
        <v>41179.32104166667</v>
      </c>
      <c r="T882" s="13">
        <f t="shared" si="8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11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83"/>
        <v>40877.25099537037</v>
      </c>
      <c r="T883" s="13">
        <f t="shared" si="8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11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83"/>
        <v>40759.860532407409</v>
      </c>
      <c r="T884" s="13">
        <f t="shared" si="8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11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83"/>
        <v>42371.935590277775</v>
      </c>
      <c r="T885" s="13">
        <f t="shared" si="8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11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83"/>
        <v>40981.802615740737</v>
      </c>
      <c r="T886" s="13">
        <f t="shared" si="8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11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83"/>
        <v>42713.941099537042</v>
      </c>
      <c r="T887" s="13">
        <f t="shared" si="8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11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83"/>
        <v>42603.870520833334</v>
      </c>
      <c r="T888" s="13">
        <f t="shared" si="8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11">
        <f t="shared" si="80"/>
        <v>0</v>
      </c>
      <c r="Q889" t="str">
        <f t="shared" si="81"/>
        <v>music</v>
      </c>
      <c r="R889" t="str">
        <f t="shared" si="82"/>
        <v>indie rock</v>
      </c>
      <c r="S889" s="13">
        <f t="shared" si="83"/>
        <v>41026.958969907406</v>
      </c>
      <c r="T889" s="13">
        <f t="shared" si="8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11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83"/>
        <v>40751.753298611111</v>
      </c>
      <c r="T890" s="13">
        <f t="shared" si="8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11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83"/>
        <v>41887.784062500003</v>
      </c>
      <c r="T891" s="13">
        <f t="shared" si="8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11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83"/>
        <v>41569.698831018519</v>
      </c>
      <c r="T892" s="13">
        <f t="shared" si="8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11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83"/>
        <v>41842.031597222223</v>
      </c>
      <c r="T893" s="13">
        <f t="shared" si="8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11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83"/>
        <v>40304.20003472222</v>
      </c>
      <c r="T894" s="13">
        <f t="shared" si="8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11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83"/>
        <v>42065.897719907407</v>
      </c>
      <c r="T895" s="13">
        <f t="shared" si="8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11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83"/>
        <v>42496.981597222228</v>
      </c>
      <c r="T896" s="13">
        <f t="shared" si="8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11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83"/>
        <v>40431.127650462964</v>
      </c>
      <c r="T897" s="13">
        <f t="shared" si="8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11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si="83"/>
        <v>42218.872986111113</v>
      </c>
      <c r="T898" s="13">
        <f t="shared" si="8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11">
        <f t="shared" ref="P899:P962" si="86">IF(L899,E899/L899,0)</f>
        <v>0</v>
      </c>
      <c r="Q899" t="str">
        <f t="shared" ref="Q899:Q962" si="87">LEFT(N899,FIND("/",N899) -1)</f>
        <v>music</v>
      </c>
      <c r="R899" t="str">
        <f t="shared" ref="R899:R962" si="88">RIGHT(N899, LEN(N899)- FIND("/", N899))</f>
        <v>indie rock</v>
      </c>
      <c r="S899" s="13">
        <f t="shared" ref="S899:S962" si="89">(((J899/60)/60)/24)+DATE(1970,1,1)</f>
        <v>41211.688750000001</v>
      </c>
      <c r="T899" s="13">
        <f t="shared" ref="T899:T962" si="9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11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si="89"/>
        <v>40878.758217592593</v>
      </c>
      <c r="T900" s="13">
        <f t="shared" si="9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11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9"/>
        <v>40646.099097222221</v>
      </c>
      <c r="T901" s="13">
        <f t="shared" si="9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11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9"/>
        <v>42429.84956018519</v>
      </c>
      <c r="T902" s="13">
        <f t="shared" si="9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11">
        <f t="shared" si="86"/>
        <v>0</v>
      </c>
      <c r="Q903" t="str">
        <f t="shared" si="87"/>
        <v>music</v>
      </c>
      <c r="R903" t="str">
        <f t="shared" si="88"/>
        <v>jazz</v>
      </c>
      <c r="S903" s="13">
        <f t="shared" si="89"/>
        <v>40291.81150462963</v>
      </c>
      <c r="T903" s="13">
        <f t="shared" si="9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11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9"/>
        <v>41829.965532407405</v>
      </c>
      <c r="T904" s="13">
        <f t="shared" si="9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11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9"/>
        <v>41149.796064814815</v>
      </c>
      <c r="T905" s="13">
        <f t="shared" si="9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11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9"/>
        <v>42342.080289351856</v>
      </c>
      <c r="T906" s="13">
        <f t="shared" si="9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11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9"/>
        <v>40507.239884259259</v>
      </c>
      <c r="T907" s="13">
        <f t="shared" si="9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11">
        <f t="shared" si="86"/>
        <v>0</v>
      </c>
      <c r="Q908" t="str">
        <f t="shared" si="87"/>
        <v>music</v>
      </c>
      <c r="R908" t="str">
        <f t="shared" si="88"/>
        <v>jazz</v>
      </c>
      <c r="S908" s="13">
        <f t="shared" si="89"/>
        <v>41681.189699074072</v>
      </c>
      <c r="T908" s="13">
        <f t="shared" si="9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11">
        <f t="shared" si="86"/>
        <v>0</v>
      </c>
      <c r="Q909" t="str">
        <f t="shared" si="87"/>
        <v>music</v>
      </c>
      <c r="R909" t="str">
        <f t="shared" si="88"/>
        <v>jazz</v>
      </c>
      <c r="S909" s="13">
        <f t="shared" si="89"/>
        <v>40767.192395833335</v>
      </c>
      <c r="T909" s="13">
        <f t="shared" si="9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11">
        <f t="shared" si="86"/>
        <v>0</v>
      </c>
      <c r="Q910" t="str">
        <f t="shared" si="87"/>
        <v>music</v>
      </c>
      <c r="R910" t="str">
        <f t="shared" si="88"/>
        <v>jazz</v>
      </c>
      <c r="S910" s="13">
        <f t="shared" si="89"/>
        <v>40340.801562499997</v>
      </c>
      <c r="T910" s="13">
        <f t="shared" si="9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11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9"/>
        <v>41081.69027777778</v>
      </c>
      <c r="T911" s="13">
        <f t="shared" si="9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11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9"/>
        <v>42737.545358796298</v>
      </c>
      <c r="T912" s="13">
        <f t="shared" si="9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11">
        <f t="shared" si="86"/>
        <v>0</v>
      </c>
      <c r="Q913" t="str">
        <f t="shared" si="87"/>
        <v>music</v>
      </c>
      <c r="R913" t="str">
        <f t="shared" si="88"/>
        <v>jazz</v>
      </c>
      <c r="S913" s="13">
        <f t="shared" si="89"/>
        <v>41642.005150462966</v>
      </c>
      <c r="T913" s="13">
        <f t="shared" si="9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11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9"/>
        <v>41194.109340277777</v>
      </c>
      <c r="T914" s="13">
        <f t="shared" si="9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11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9"/>
        <v>41004.139108796298</v>
      </c>
      <c r="T915" s="13">
        <f t="shared" si="9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11">
        <f t="shared" si="86"/>
        <v>0</v>
      </c>
      <c r="Q916" t="str">
        <f t="shared" si="87"/>
        <v>music</v>
      </c>
      <c r="R916" t="str">
        <f t="shared" si="88"/>
        <v>jazz</v>
      </c>
      <c r="S916" s="13">
        <f t="shared" si="89"/>
        <v>41116.763275462967</v>
      </c>
      <c r="T916" s="13">
        <f t="shared" si="9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11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9"/>
        <v>40937.679560185185</v>
      </c>
      <c r="T917" s="13">
        <f t="shared" si="9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11">
        <f t="shared" si="86"/>
        <v>0</v>
      </c>
      <c r="Q918" t="str">
        <f t="shared" si="87"/>
        <v>music</v>
      </c>
      <c r="R918" t="str">
        <f t="shared" si="88"/>
        <v>jazz</v>
      </c>
      <c r="S918" s="13">
        <f t="shared" si="89"/>
        <v>40434.853402777779</v>
      </c>
      <c r="T918" s="13">
        <f t="shared" si="9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11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9"/>
        <v>41802.94363425926</v>
      </c>
      <c r="T919" s="13">
        <f t="shared" si="9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11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9"/>
        <v>41944.916215277779</v>
      </c>
      <c r="T920" s="13">
        <f t="shared" si="9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11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9"/>
        <v>41227.641724537039</v>
      </c>
      <c r="T921" s="13">
        <f t="shared" si="9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11">
        <f t="shared" si="86"/>
        <v>0</v>
      </c>
      <c r="Q922" t="str">
        <f t="shared" si="87"/>
        <v>music</v>
      </c>
      <c r="R922" t="str">
        <f t="shared" si="88"/>
        <v>jazz</v>
      </c>
      <c r="S922" s="13">
        <f t="shared" si="89"/>
        <v>41562.67155092593</v>
      </c>
      <c r="T922" s="13">
        <f t="shared" si="9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11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9"/>
        <v>40847.171018518515</v>
      </c>
      <c r="T923" s="13">
        <f t="shared" si="9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11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9"/>
        <v>41878.530011574076</v>
      </c>
      <c r="T924" s="13">
        <f t="shared" si="9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11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9"/>
        <v>41934.959756944445</v>
      </c>
      <c r="T925" s="13">
        <f t="shared" si="9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11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9"/>
        <v>41288.942928240744</v>
      </c>
      <c r="T926" s="13">
        <f t="shared" si="9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11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9"/>
        <v>41575.880914351852</v>
      </c>
      <c r="T927" s="13">
        <f t="shared" si="9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11">
        <f t="shared" si="86"/>
        <v>0</v>
      </c>
      <c r="Q928" t="str">
        <f t="shared" si="87"/>
        <v>music</v>
      </c>
      <c r="R928" t="str">
        <f t="shared" si="88"/>
        <v>jazz</v>
      </c>
      <c r="S928" s="13">
        <f t="shared" si="89"/>
        <v>40338.02002314815</v>
      </c>
      <c r="T928" s="13">
        <f t="shared" si="9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11">
        <f t="shared" si="86"/>
        <v>0</v>
      </c>
      <c r="Q929" t="str">
        <f t="shared" si="87"/>
        <v>music</v>
      </c>
      <c r="R929" t="str">
        <f t="shared" si="88"/>
        <v>jazz</v>
      </c>
      <c r="S929" s="13">
        <f t="shared" si="89"/>
        <v>41013.822858796295</v>
      </c>
      <c r="T929" s="13">
        <f t="shared" si="9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11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9"/>
        <v>41180.86241898148</v>
      </c>
      <c r="T930" s="13">
        <f t="shared" si="9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11">
        <f t="shared" si="86"/>
        <v>0</v>
      </c>
      <c r="Q931" t="str">
        <f t="shared" si="87"/>
        <v>music</v>
      </c>
      <c r="R931" t="str">
        <f t="shared" si="88"/>
        <v>jazz</v>
      </c>
      <c r="S931" s="13">
        <f t="shared" si="89"/>
        <v>40978.238067129627</v>
      </c>
      <c r="T931" s="13">
        <f t="shared" si="9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11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9"/>
        <v>40312.915578703702</v>
      </c>
      <c r="T932" s="13">
        <f t="shared" si="9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11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9"/>
        <v>41680.359976851854</v>
      </c>
      <c r="T933" s="13">
        <f t="shared" si="9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11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9"/>
        <v>41310.969270833331</v>
      </c>
      <c r="T934" s="13">
        <f t="shared" si="9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11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9"/>
        <v>41711.169085648151</v>
      </c>
      <c r="T935" s="13">
        <f t="shared" si="9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11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9"/>
        <v>41733.737083333333</v>
      </c>
      <c r="T936" s="13">
        <f t="shared" si="9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11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9"/>
        <v>42368.333668981482</v>
      </c>
      <c r="T937" s="13">
        <f t="shared" si="9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11">
        <f t="shared" si="86"/>
        <v>0</v>
      </c>
      <c r="Q938" t="str">
        <f t="shared" si="87"/>
        <v>music</v>
      </c>
      <c r="R938" t="str">
        <f t="shared" si="88"/>
        <v>jazz</v>
      </c>
      <c r="S938" s="13">
        <f t="shared" si="89"/>
        <v>40883.024178240739</v>
      </c>
      <c r="T938" s="13">
        <f t="shared" si="9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11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9"/>
        <v>41551.798113425924</v>
      </c>
      <c r="T939" s="13">
        <f t="shared" si="9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11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9"/>
        <v>41124.479722222226</v>
      </c>
      <c r="T940" s="13">
        <f t="shared" si="9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11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9"/>
        <v>41416.763171296298</v>
      </c>
      <c r="T941" s="13">
        <f t="shared" si="9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11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9"/>
        <v>42182.008402777778</v>
      </c>
      <c r="T942" s="13">
        <f t="shared" si="9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11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9"/>
        <v>42746.096585648149</v>
      </c>
      <c r="T943" s="13">
        <f t="shared" si="9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11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9"/>
        <v>42382.843287037031</v>
      </c>
      <c r="T944" s="13">
        <f t="shared" si="9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11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9"/>
        <v>42673.66788194445</v>
      </c>
      <c r="T945" s="13">
        <f t="shared" si="9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11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9"/>
        <v>42444.583912037036</v>
      </c>
      <c r="T946" s="13">
        <f t="shared" si="9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11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9"/>
        <v>42732.872986111113</v>
      </c>
      <c r="T947" s="13">
        <f t="shared" si="9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11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9"/>
        <v>42592.750555555554</v>
      </c>
      <c r="T948" s="13">
        <f t="shared" si="9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11">
        <f t="shared" si="86"/>
        <v>0</v>
      </c>
      <c r="Q949" t="str">
        <f t="shared" si="87"/>
        <v>technology</v>
      </c>
      <c r="R949" t="str">
        <f t="shared" si="88"/>
        <v>wearables</v>
      </c>
      <c r="S949" s="13">
        <f t="shared" si="89"/>
        <v>42491.781319444446</v>
      </c>
      <c r="T949" s="13">
        <f t="shared" si="9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11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9"/>
        <v>42411.828287037039</v>
      </c>
      <c r="T950" s="13">
        <f t="shared" si="9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11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9"/>
        <v>42361.043703703705</v>
      </c>
      <c r="T951" s="13">
        <f t="shared" si="9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11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9"/>
        <v>42356.750706018516</v>
      </c>
      <c r="T952" s="13">
        <f t="shared" si="9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11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9"/>
        <v>42480.653611111105</v>
      </c>
      <c r="T953" s="13">
        <f t="shared" si="9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11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9"/>
        <v>42662.613564814819</v>
      </c>
      <c r="T954" s="13">
        <f t="shared" si="9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11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9"/>
        <v>41999.164340277777</v>
      </c>
      <c r="T955" s="13">
        <f t="shared" si="9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11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9"/>
        <v>42194.833784722221</v>
      </c>
      <c r="T956" s="13">
        <f t="shared" si="9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11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9"/>
        <v>42586.295138888891</v>
      </c>
      <c r="T957" s="13">
        <f t="shared" si="9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11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9"/>
        <v>42060.913877314815</v>
      </c>
      <c r="T958" s="13">
        <f t="shared" si="9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11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9"/>
        <v>42660.552465277782</v>
      </c>
      <c r="T959" s="13">
        <f t="shared" si="9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11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9"/>
        <v>42082.802812499998</v>
      </c>
      <c r="T960" s="13">
        <f t="shared" si="9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11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9"/>
        <v>41993.174363425926</v>
      </c>
      <c r="T961" s="13">
        <f t="shared" si="9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11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si="89"/>
        <v>42766.626793981486</v>
      </c>
      <c r="T962" s="13">
        <f t="shared" si="9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11">
        <f t="shared" ref="P963:P1026" si="92">IF(L963,E963/L963,0)</f>
        <v>364.35454545454547</v>
      </c>
      <c r="Q963" t="str">
        <f t="shared" ref="Q963:Q1026" si="93">LEFT(N963,FIND("/",N963) -1)</f>
        <v>technology</v>
      </c>
      <c r="R963" t="str">
        <f t="shared" ref="R963:R1026" si="94">RIGHT(N963, LEN(N963)- FIND("/", N963))</f>
        <v>wearables</v>
      </c>
      <c r="S963" s="13">
        <f t="shared" ref="S963:S1026" si="95">(((J963/60)/60)/24)+DATE(1970,1,1)</f>
        <v>42740.693692129629</v>
      </c>
      <c r="T963" s="13">
        <f t="shared" ref="T963:T1026" si="96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11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si="95"/>
        <v>42373.712418981479</v>
      </c>
      <c r="T964" s="13">
        <f t="shared" si="96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11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5"/>
        <v>42625.635636574079</v>
      </c>
      <c r="T965" s="13">
        <f t="shared" si="96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11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5"/>
        <v>42208.628692129627</v>
      </c>
      <c r="T966" s="13">
        <f t="shared" si="96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11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5"/>
        <v>42637.016736111109</v>
      </c>
      <c r="T967" s="13">
        <f t="shared" si="96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11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5"/>
        <v>42619.635787037041</v>
      </c>
      <c r="T968" s="13">
        <f t="shared" si="96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11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5"/>
        <v>42422.254328703704</v>
      </c>
      <c r="T969" s="13">
        <f t="shared" si="96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11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5"/>
        <v>41836.847615740742</v>
      </c>
      <c r="T970" s="13">
        <f t="shared" si="96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11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5"/>
        <v>42742.30332175926</v>
      </c>
      <c r="T971" s="13">
        <f t="shared" si="96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11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5"/>
        <v>42721.220520833333</v>
      </c>
      <c r="T972" s="13">
        <f t="shared" si="96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11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5"/>
        <v>42111.709027777775</v>
      </c>
      <c r="T973" s="13">
        <f t="shared" si="96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11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5"/>
        <v>41856.865717592591</v>
      </c>
      <c r="T974" s="13">
        <f t="shared" si="96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11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5"/>
        <v>42257.014965277776</v>
      </c>
      <c r="T975" s="13">
        <f t="shared" si="96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11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5"/>
        <v>42424.749490740738</v>
      </c>
      <c r="T976" s="13">
        <f t="shared" si="96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11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5"/>
        <v>42489.696585648147</v>
      </c>
      <c r="T977" s="13">
        <f t="shared" si="96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11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5"/>
        <v>42185.058993055558</v>
      </c>
      <c r="T978" s="13">
        <f t="shared" si="96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11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5"/>
        <v>42391.942094907412</v>
      </c>
      <c r="T979" s="13">
        <f t="shared" si="96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11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5"/>
        <v>42395.309039351851</v>
      </c>
      <c r="T980" s="13">
        <f t="shared" si="96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11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5"/>
        <v>42506.416990740734</v>
      </c>
      <c r="T981" s="13">
        <f t="shared" si="9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11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5"/>
        <v>41928.904189814813</v>
      </c>
      <c r="T982" s="13">
        <f t="shared" si="9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11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5"/>
        <v>41830.947013888886</v>
      </c>
      <c r="T983" s="13">
        <f t="shared" si="9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11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5"/>
        <v>42615.753310185188</v>
      </c>
      <c r="T984" s="13">
        <f t="shared" si="9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11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5"/>
        <v>42574.667650462965</v>
      </c>
      <c r="T985" s="13">
        <f t="shared" si="9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11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5"/>
        <v>42061.11583333333</v>
      </c>
      <c r="T986" s="13">
        <f t="shared" si="96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11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5"/>
        <v>42339.967708333337</v>
      </c>
      <c r="T987" s="13">
        <f t="shared" si="9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11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5"/>
        <v>42324.767361111109</v>
      </c>
      <c r="T988" s="13">
        <f t="shared" si="9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11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5"/>
        <v>41773.294560185182</v>
      </c>
      <c r="T989" s="13">
        <f t="shared" si="9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11">
        <f t="shared" si="92"/>
        <v>0</v>
      </c>
      <c r="Q990" t="str">
        <f t="shared" si="93"/>
        <v>technology</v>
      </c>
      <c r="R990" t="str">
        <f t="shared" si="94"/>
        <v>wearables</v>
      </c>
      <c r="S990" s="13">
        <f t="shared" si="95"/>
        <v>42614.356770833328</v>
      </c>
      <c r="T990" s="13">
        <f t="shared" si="96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11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5"/>
        <v>42611.933969907404</v>
      </c>
      <c r="T991" s="13">
        <f t="shared" si="9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11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5"/>
        <v>41855.784305555557</v>
      </c>
      <c r="T992" s="13">
        <f t="shared" si="9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11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5"/>
        <v>42538.75680555556</v>
      </c>
      <c r="T993" s="13">
        <f t="shared" si="9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11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5"/>
        <v>42437.924988425926</v>
      </c>
      <c r="T994" s="13">
        <f t="shared" si="9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11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5"/>
        <v>42652.964907407411</v>
      </c>
      <c r="T995" s="13">
        <f t="shared" si="9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11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5"/>
        <v>41921.263078703705</v>
      </c>
      <c r="T996" s="13">
        <f t="shared" si="9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11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5"/>
        <v>41947.940740740742</v>
      </c>
      <c r="T997" s="13">
        <f t="shared" si="9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11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5"/>
        <v>41817.866435185184</v>
      </c>
      <c r="T998" s="13">
        <f t="shared" si="9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11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5"/>
        <v>41941.10297453704</v>
      </c>
      <c r="T999" s="13">
        <f t="shared" si="9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11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5"/>
        <v>42282.168993055559</v>
      </c>
      <c r="T1000" s="13">
        <f t="shared" si="9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11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5"/>
        <v>41926.29965277778</v>
      </c>
      <c r="T1001" s="13">
        <f t="shared" si="9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11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5"/>
        <v>42749.059722222228</v>
      </c>
      <c r="T1002" s="13">
        <f t="shared" si="9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11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5"/>
        <v>42720.720057870371</v>
      </c>
      <c r="T1003" s="13">
        <f t="shared" si="9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11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5"/>
        <v>42325.684189814812</v>
      </c>
      <c r="T1004" s="13">
        <f t="shared" si="9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11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5"/>
        <v>42780.709039351852</v>
      </c>
      <c r="T1005" s="13">
        <f t="shared" si="9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11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5"/>
        <v>42388.708645833336</v>
      </c>
      <c r="T1006" s="13">
        <f t="shared" si="9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11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5"/>
        <v>42276.624803240738</v>
      </c>
      <c r="T1007" s="13">
        <f t="shared" si="96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11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5"/>
        <v>41977.040185185186</v>
      </c>
      <c r="T1008" s="13">
        <f t="shared" si="9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11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5"/>
        <v>42676.583599537036</v>
      </c>
      <c r="T1009" s="13">
        <f t="shared" si="9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11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5"/>
        <v>42702.809201388889</v>
      </c>
      <c r="T1010" s="13">
        <f t="shared" si="9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5"/>
        <v>42510.604699074072</v>
      </c>
      <c r="T1011" s="13">
        <f t="shared" si="9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11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5"/>
        <v>42561.829421296294</v>
      </c>
      <c r="T1012" s="13">
        <f t="shared" si="9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11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5"/>
        <v>41946.898090277777</v>
      </c>
      <c r="T1013" s="13">
        <f t="shared" si="9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11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5"/>
        <v>42714.440416666665</v>
      </c>
      <c r="T1014" s="13">
        <f t="shared" si="9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11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5"/>
        <v>42339.833981481483</v>
      </c>
      <c r="T1015" s="13">
        <f t="shared" si="9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11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5"/>
        <v>41955.002488425926</v>
      </c>
      <c r="T1016" s="13">
        <f t="shared" si="9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11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5"/>
        <v>42303.878414351857</v>
      </c>
      <c r="T1017" s="13">
        <f t="shared" si="9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11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5"/>
        <v>42422.107129629629</v>
      </c>
      <c r="T1018" s="13">
        <f t="shared" si="96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11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5"/>
        <v>42289.675173611111</v>
      </c>
      <c r="T1019" s="13">
        <f t="shared" si="9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11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5"/>
        <v>42535.492280092592</v>
      </c>
      <c r="T1020" s="13">
        <f t="shared" si="9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11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5"/>
        <v>42009.973946759259</v>
      </c>
      <c r="T1021" s="13">
        <f t="shared" si="9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11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5"/>
        <v>42127.069548611107</v>
      </c>
      <c r="T1022" s="13">
        <f t="shared" si="9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11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5"/>
        <v>42271.251979166671</v>
      </c>
      <c r="T1023" s="13">
        <f t="shared" si="9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11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5"/>
        <v>42111.646724537044</v>
      </c>
      <c r="T1024" s="13">
        <f t="shared" si="96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11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5"/>
        <v>42145.919687500005</v>
      </c>
      <c r="T1025" s="13">
        <f t="shared" si="96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11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si="95"/>
        <v>42370.580590277779</v>
      </c>
      <c r="T1026" s="13">
        <f t="shared" si="96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11">
        <f t="shared" ref="P1027:P1090" si="98">IF(L1027,E1027/L1027,0)</f>
        <v>71.848571428571432</v>
      </c>
      <c r="Q1027" t="str">
        <f t="shared" ref="Q1027:Q1090" si="99">LEFT(N1027,FIND("/",N1027) -1)</f>
        <v>music</v>
      </c>
      <c r="R1027" t="str">
        <f t="shared" ref="R1027:R1090" si="100">RIGHT(N1027, LEN(N1027)- FIND("/", N1027))</f>
        <v>electronic music</v>
      </c>
      <c r="S1027" s="13">
        <f t="shared" ref="S1027:S1090" si="101">(((J1027/60)/60)/24)+DATE(1970,1,1)</f>
        <v>42049.833761574075</v>
      </c>
      <c r="T1027" s="13">
        <f t="shared" ref="T1027:T1090" si="102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11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si="101"/>
        <v>42426.407592592594</v>
      </c>
      <c r="T1028" s="13">
        <f t="shared" si="102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11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101"/>
        <v>41905.034108796295</v>
      </c>
      <c r="T1029" s="13">
        <f t="shared" si="102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11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101"/>
        <v>42755.627372685187</v>
      </c>
      <c r="T1030" s="13">
        <f t="shared" si="102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11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101"/>
        <v>42044.711886574078</v>
      </c>
      <c r="T1031" s="13">
        <f t="shared" si="102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11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101"/>
        <v>42611.483206018514</v>
      </c>
      <c r="T1032" s="13">
        <f t="shared" si="102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11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101"/>
        <v>42324.764004629629</v>
      </c>
      <c r="T1033" s="13">
        <f t="shared" si="102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11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101"/>
        <v>42514.666956018518</v>
      </c>
      <c r="T1034" s="13">
        <f t="shared" si="102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11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101"/>
        <v>42688.732407407413</v>
      </c>
      <c r="T1035" s="13">
        <f t="shared" si="102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11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101"/>
        <v>42555.166712962964</v>
      </c>
      <c r="T1036" s="13">
        <f t="shared" si="102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11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101"/>
        <v>42016.641435185185</v>
      </c>
      <c r="T1037" s="13">
        <f t="shared" si="102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11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101"/>
        <v>41249.448958333334</v>
      </c>
      <c r="T1038" s="13">
        <f t="shared" si="102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11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101"/>
        <v>42119.822476851856</v>
      </c>
      <c r="T1039" s="13">
        <f t="shared" si="102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11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101"/>
        <v>42418.231747685189</v>
      </c>
      <c r="T1040" s="13">
        <f t="shared" si="102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11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101"/>
        <v>42692.109328703707</v>
      </c>
      <c r="T1041" s="13">
        <f t="shared" si="102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11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101"/>
        <v>42579.708437499998</v>
      </c>
      <c r="T1042" s="13">
        <f t="shared" si="102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11">
        <f t="shared" si="98"/>
        <v>0</v>
      </c>
      <c r="Q1043" t="str">
        <f t="shared" si="99"/>
        <v>journalism</v>
      </c>
      <c r="R1043" t="str">
        <f t="shared" si="100"/>
        <v>audio</v>
      </c>
      <c r="S1043" s="13">
        <f t="shared" si="101"/>
        <v>41831.060092592597</v>
      </c>
      <c r="T1043" s="13">
        <f t="shared" si="102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11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101"/>
        <v>41851.696157407408</v>
      </c>
      <c r="T1044" s="13">
        <f t="shared" si="102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11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101"/>
        <v>42114.252951388888</v>
      </c>
      <c r="T1045" s="13">
        <f t="shared" si="102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11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101"/>
        <v>42011.925937499997</v>
      </c>
      <c r="T1046" s="13">
        <f t="shared" si="102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11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101"/>
        <v>41844.874421296299</v>
      </c>
      <c r="T1047" s="13">
        <f t="shared" si="102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11">
        <f t="shared" si="98"/>
        <v>0</v>
      </c>
      <c r="Q1048" t="str">
        <f t="shared" si="99"/>
        <v>journalism</v>
      </c>
      <c r="R1048" t="str">
        <f t="shared" si="100"/>
        <v>audio</v>
      </c>
      <c r="S1048" s="13">
        <f t="shared" si="101"/>
        <v>42319.851388888885</v>
      </c>
      <c r="T1048" s="13">
        <f t="shared" si="102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11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101"/>
        <v>41918.818460648145</v>
      </c>
      <c r="T1049" s="13">
        <f t="shared" si="102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11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101"/>
        <v>42598.053113425922</v>
      </c>
      <c r="T1050" s="13">
        <f t="shared" si="102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11">
        <f t="shared" si="98"/>
        <v>0</v>
      </c>
      <c r="Q1051" t="str">
        <f t="shared" si="99"/>
        <v>journalism</v>
      </c>
      <c r="R1051" t="str">
        <f t="shared" si="100"/>
        <v>audio</v>
      </c>
      <c r="S1051" s="13">
        <f t="shared" si="101"/>
        <v>42382.431076388893</v>
      </c>
      <c r="T1051" s="13">
        <f t="shared" si="102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11">
        <f t="shared" si="98"/>
        <v>0</v>
      </c>
      <c r="Q1052" t="str">
        <f t="shared" si="99"/>
        <v>journalism</v>
      </c>
      <c r="R1052" t="str">
        <f t="shared" si="100"/>
        <v>audio</v>
      </c>
      <c r="S1052" s="13">
        <f t="shared" si="101"/>
        <v>42231.7971875</v>
      </c>
      <c r="T1052" s="13">
        <f t="shared" si="102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11">
        <f t="shared" si="98"/>
        <v>0</v>
      </c>
      <c r="Q1053" t="str">
        <f t="shared" si="99"/>
        <v>journalism</v>
      </c>
      <c r="R1053" t="str">
        <f t="shared" si="100"/>
        <v>audio</v>
      </c>
      <c r="S1053" s="13">
        <f t="shared" si="101"/>
        <v>41850.014178240745</v>
      </c>
      <c r="T1053" s="13">
        <f t="shared" si="102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11">
        <f t="shared" si="98"/>
        <v>0</v>
      </c>
      <c r="Q1054" t="str">
        <f t="shared" si="99"/>
        <v>journalism</v>
      </c>
      <c r="R1054" t="str">
        <f t="shared" si="100"/>
        <v>audio</v>
      </c>
      <c r="S1054" s="13">
        <f t="shared" si="101"/>
        <v>42483.797395833331</v>
      </c>
      <c r="T1054" s="13">
        <f t="shared" si="102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11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101"/>
        <v>42775.172824074078</v>
      </c>
      <c r="T1055" s="13">
        <f t="shared" si="102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11">
        <f t="shared" si="98"/>
        <v>0</v>
      </c>
      <c r="Q1056" t="str">
        <f t="shared" si="99"/>
        <v>journalism</v>
      </c>
      <c r="R1056" t="str">
        <f t="shared" si="100"/>
        <v>audio</v>
      </c>
      <c r="S1056" s="13">
        <f t="shared" si="101"/>
        <v>41831.851840277777</v>
      </c>
      <c r="T1056" s="13">
        <f t="shared" si="102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11">
        <f t="shared" si="98"/>
        <v>0</v>
      </c>
      <c r="Q1057" t="str">
        <f t="shared" si="99"/>
        <v>journalism</v>
      </c>
      <c r="R1057" t="str">
        <f t="shared" si="100"/>
        <v>audio</v>
      </c>
      <c r="S1057" s="13">
        <f t="shared" si="101"/>
        <v>42406.992418981477</v>
      </c>
      <c r="T1057" s="13">
        <f t="shared" si="102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11">
        <f t="shared" si="98"/>
        <v>0</v>
      </c>
      <c r="Q1058" t="str">
        <f t="shared" si="99"/>
        <v>journalism</v>
      </c>
      <c r="R1058" t="str">
        <f t="shared" si="100"/>
        <v>audio</v>
      </c>
      <c r="S1058" s="13">
        <f t="shared" si="101"/>
        <v>42058.719641203701</v>
      </c>
      <c r="T1058" s="13">
        <f t="shared" si="102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11">
        <f t="shared" si="98"/>
        <v>0</v>
      </c>
      <c r="Q1059" t="str">
        <f t="shared" si="99"/>
        <v>journalism</v>
      </c>
      <c r="R1059" t="str">
        <f t="shared" si="100"/>
        <v>audio</v>
      </c>
      <c r="S1059" s="13">
        <f t="shared" si="101"/>
        <v>42678.871331018512</v>
      </c>
      <c r="T1059" s="13">
        <f t="shared" si="102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11">
        <f t="shared" si="98"/>
        <v>0</v>
      </c>
      <c r="Q1060" t="str">
        <f t="shared" si="99"/>
        <v>journalism</v>
      </c>
      <c r="R1060" t="str">
        <f t="shared" si="100"/>
        <v>audio</v>
      </c>
      <c r="S1060" s="13">
        <f t="shared" si="101"/>
        <v>42047.900960648149</v>
      </c>
      <c r="T1060" s="13">
        <f t="shared" si="102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11">
        <f t="shared" si="98"/>
        <v>0</v>
      </c>
      <c r="Q1061" t="str">
        <f t="shared" si="99"/>
        <v>journalism</v>
      </c>
      <c r="R1061" t="str">
        <f t="shared" si="100"/>
        <v>audio</v>
      </c>
      <c r="S1061" s="13">
        <f t="shared" si="101"/>
        <v>42046.79</v>
      </c>
      <c r="T1061" s="13">
        <f t="shared" si="102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11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101"/>
        <v>42079.913113425922</v>
      </c>
      <c r="T1062" s="13">
        <f t="shared" si="102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11">
        <f t="shared" si="98"/>
        <v>0</v>
      </c>
      <c r="Q1063" t="str">
        <f t="shared" si="99"/>
        <v>journalism</v>
      </c>
      <c r="R1063" t="str">
        <f t="shared" si="100"/>
        <v>audio</v>
      </c>
      <c r="S1063" s="13">
        <f t="shared" si="101"/>
        <v>42432.276712962965</v>
      </c>
      <c r="T1063" s="13">
        <f t="shared" si="102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11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101"/>
        <v>42556.807187500002</v>
      </c>
      <c r="T1064" s="13">
        <f t="shared" si="102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11">
        <f t="shared" si="98"/>
        <v>0</v>
      </c>
      <c r="Q1065" t="str">
        <f t="shared" si="99"/>
        <v>journalism</v>
      </c>
      <c r="R1065" t="str">
        <f t="shared" si="100"/>
        <v>audio</v>
      </c>
      <c r="S1065" s="13">
        <f t="shared" si="101"/>
        <v>42583.030810185184</v>
      </c>
      <c r="T1065" s="13">
        <f t="shared" si="102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11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101"/>
        <v>41417.228043981479</v>
      </c>
      <c r="T1066" s="13">
        <f t="shared" si="102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11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101"/>
        <v>41661.381041666667</v>
      </c>
      <c r="T1067" s="13">
        <f t="shared" si="102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11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101"/>
        <v>41445.962754629632</v>
      </c>
      <c r="T1068" s="13">
        <f t="shared" si="102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11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101"/>
        <v>41599.855682870373</v>
      </c>
      <c r="T1069" s="13">
        <f t="shared" si="102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11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101"/>
        <v>42440.371111111104</v>
      </c>
      <c r="T1070" s="13">
        <f t="shared" si="102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11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101"/>
        <v>41572.229849537034</v>
      </c>
      <c r="T1071" s="13">
        <f t="shared" si="102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11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101"/>
        <v>41163.011828703704</v>
      </c>
      <c r="T1072" s="13">
        <f t="shared" si="102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11">
        <f t="shared" si="98"/>
        <v>0</v>
      </c>
      <c r="Q1073" t="str">
        <f t="shared" si="99"/>
        <v>games</v>
      </c>
      <c r="R1073" t="str">
        <f t="shared" si="100"/>
        <v>video games</v>
      </c>
      <c r="S1073" s="13">
        <f t="shared" si="101"/>
        <v>42295.753391203703</v>
      </c>
      <c r="T1073" s="13">
        <f t="shared" si="102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11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101"/>
        <v>41645.832141203704</v>
      </c>
      <c r="T1074" s="13">
        <f t="shared" si="102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11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101"/>
        <v>40802.964594907404</v>
      </c>
      <c r="T1075" s="13">
        <f t="shared" si="102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11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101"/>
        <v>41613.172974537039</v>
      </c>
      <c r="T1076" s="13">
        <f t="shared" si="102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11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101"/>
        <v>41005.904120370367</v>
      </c>
      <c r="T1077" s="13">
        <f t="shared" si="102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11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101"/>
        <v>41838.377893518518</v>
      </c>
      <c r="T1078" s="13">
        <f t="shared" si="102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11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101"/>
        <v>42353.16679398148</v>
      </c>
      <c r="T1079" s="13">
        <f t="shared" si="102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11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101"/>
        <v>40701.195844907408</v>
      </c>
      <c r="T1080" s="13">
        <f t="shared" si="102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11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101"/>
        <v>42479.566388888896</v>
      </c>
      <c r="T1081" s="13">
        <f t="shared" si="102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11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101"/>
        <v>41740.138113425928</v>
      </c>
      <c r="T1082" s="13">
        <f t="shared" si="102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11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101"/>
        <v>42002.926990740743</v>
      </c>
      <c r="T1083" s="13">
        <f t="shared" si="102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11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101"/>
        <v>41101.906111111115</v>
      </c>
      <c r="T1084" s="13">
        <f t="shared" si="102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11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101"/>
        <v>41793.659525462965</v>
      </c>
      <c r="T1085" s="13">
        <f t="shared" si="102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11">
        <f t="shared" si="98"/>
        <v>0</v>
      </c>
      <c r="Q1086" t="str">
        <f t="shared" si="99"/>
        <v>games</v>
      </c>
      <c r="R1086" t="str">
        <f t="shared" si="100"/>
        <v>video games</v>
      </c>
      <c r="S1086" s="13">
        <f t="shared" si="101"/>
        <v>41829.912083333329</v>
      </c>
      <c r="T1086" s="13">
        <f t="shared" si="102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11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101"/>
        <v>42413.671006944445</v>
      </c>
      <c r="T1087" s="13">
        <f t="shared" si="102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11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101"/>
        <v>41845.866793981484</v>
      </c>
      <c r="T1088" s="13">
        <f t="shared" si="102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11">
        <f t="shared" si="98"/>
        <v>0</v>
      </c>
      <c r="Q1089" t="str">
        <f t="shared" si="99"/>
        <v>games</v>
      </c>
      <c r="R1089" t="str">
        <f t="shared" si="100"/>
        <v>video games</v>
      </c>
      <c r="S1089" s="13">
        <f t="shared" si="101"/>
        <v>41775.713969907411</v>
      </c>
      <c r="T1089" s="13">
        <f t="shared" si="102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11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si="101"/>
        <v>41723.799386574072</v>
      </c>
      <c r="T1090" s="13">
        <f t="shared" si="102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11">
        <f t="shared" ref="P1091:P1154" si="104">IF(L1091,E1091/L1091,0)</f>
        <v>23.959183673469386</v>
      </c>
      <c r="Q1091" t="str">
        <f t="shared" ref="Q1091:Q1154" si="105">LEFT(N1091,FIND("/",N1091) -1)</f>
        <v>games</v>
      </c>
      <c r="R1091" t="str">
        <f t="shared" ref="R1091:R1154" si="106">RIGHT(N1091, LEN(N1091)- FIND("/", N1091))</f>
        <v>video games</v>
      </c>
      <c r="S1091" s="13">
        <f t="shared" ref="S1091:S1154" si="107">(((J1091/60)/60)/24)+DATE(1970,1,1)</f>
        <v>42151.189525462964</v>
      </c>
      <c r="T1091" s="13">
        <f t="shared" ref="T1091:T1154" si="108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11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si="107"/>
        <v>42123.185798611114</v>
      </c>
      <c r="T1092" s="13">
        <f t="shared" si="108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11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7"/>
        <v>42440.820277777777</v>
      </c>
      <c r="T1093" s="13">
        <f t="shared" si="108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11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7"/>
        <v>41250.025902777779</v>
      </c>
      <c r="T1094" s="13">
        <f t="shared" si="108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11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7"/>
        <v>42396.973807870367</v>
      </c>
      <c r="T1095" s="13">
        <f t="shared" si="108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11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7"/>
        <v>40795.713344907403</v>
      </c>
      <c r="T1096" s="13">
        <f t="shared" si="108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11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7"/>
        <v>41486.537268518521</v>
      </c>
      <c r="T1097" s="13">
        <f t="shared" si="108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11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7"/>
        <v>41885.51798611111</v>
      </c>
      <c r="T1098" s="13">
        <f t="shared" si="108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11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7"/>
        <v>41660.792557870373</v>
      </c>
      <c r="T1099" s="13">
        <f t="shared" si="108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11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7"/>
        <v>41712.762673611112</v>
      </c>
      <c r="T1100" s="13">
        <f t="shared" si="108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1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7"/>
        <v>42107.836435185185</v>
      </c>
      <c r="T1101" s="13">
        <f t="shared" si="108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11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7"/>
        <v>42384.110775462963</v>
      </c>
      <c r="T1102" s="13">
        <f t="shared" si="108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11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7"/>
        <v>42538.77243055556</v>
      </c>
      <c r="T1103" s="13">
        <f t="shared" si="108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11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7"/>
        <v>41577.045428240745</v>
      </c>
      <c r="T1104" s="13">
        <f t="shared" si="108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11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7"/>
        <v>42479.22210648148</v>
      </c>
      <c r="T1105" s="13">
        <f t="shared" si="108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11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7"/>
        <v>41771.40996527778</v>
      </c>
      <c r="T1106" s="13">
        <f t="shared" si="108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11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7"/>
        <v>41692.135729166665</v>
      </c>
      <c r="T1107" s="13">
        <f t="shared" si="108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11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7"/>
        <v>40973.740451388891</v>
      </c>
      <c r="T1108" s="13">
        <f t="shared" si="108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11">
        <f t="shared" si="104"/>
        <v>0</v>
      </c>
      <c r="Q1109" t="str">
        <f t="shared" si="105"/>
        <v>games</v>
      </c>
      <c r="R1109" t="str">
        <f t="shared" si="106"/>
        <v>video games</v>
      </c>
      <c r="S1109" s="13">
        <f t="shared" si="107"/>
        <v>41813.861388888887</v>
      </c>
      <c r="T1109" s="13">
        <f t="shared" si="108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11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7"/>
        <v>40952.636979166666</v>
      </c>
      <c r="T1110" s="13">
        <f t="shared" si="108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7"/>
        <v>42662.752199074079</v>
      </c>
      <c r="T1111" s="13">
        <f t="shared" si="108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11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7"/>
        <v>41220.933124999996</v>
      </c>
      <c r="T1112" s="13">
        <f t="shared" si="108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11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7"/>
        <v>42347.203587962969</v>
      </c>
      <c r="T1113" s="13">
        <f t="shared" si="108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11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7"/>
        <v>41963.759386574078</v>
      </c>
      <c r="T1114" s="13">
        <f t="shared" si="108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11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7"/>
        <v>41835.977083333331</v>
      </c>
      <c r="T1115" s="13">
        <f t="shared" si="108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11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7"/>
        <v>41526.345914351856</v>
      </c>
      <c r="T1116" s="13">
        <f t="shared" si="108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11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7"/>
        <v>42429.695543981477</v>
      </c>
      <c r="T1117" s="13">
        <f t="shared" si="108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11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7"/>
        <v>41009.847314814811</v>
      </c>
      <c r="T1118" s="13">
        <f t="shared" si="108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11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7"/>
        <v>42333.598530092597</v>
      </c>
      <c r="T1119" s="13">
        <f t="shared" si="108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11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7"/>
        <v>41704.16642361111</v>
      </c>
      <c r="T1120" s="13">
        <f t="shared" si="108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11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7"/>
        <v>41722.792407407411</v>
      </c>
      <c r="T1121" s="13">
        <f t="shared" si="108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11">
        <f t="shared" si="104"/>
        <v>0</v>
      </c>
      <c r="Q1122" t="str">
        <f t="shared" si="105"/>
        <v>games</v>
      </c>
      <c r="R1122" t="str">
        <f t="shared" si="106"/>
        <v>video games</v>
      </c>
      <c r="S1122" s="13">
        <f t="shared" si="107"/>
        <v>40799.872685185182</v>
      </c>
      <c r="T1122" s="13">
        <f t="shared" si="108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11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7"/>
        <v>42412.934212962966</v>
      </c>
      <c r="T1123" s="13">
        <f t="shared" si="108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11">
        <f t="shared" si="104"/>
        <v>0</v>
      </c>
      <c r="Q1124" t="str">
        <f t="shared" si="105"/>
        <v>games</v>
      </c>
      <c r="R1124" t="str">
        <f t="shared" si="106"/>
        <v>video games</v>
      </c>
      <c r="S1124" s="13">
        <f t="shared" si="107"/>
        <v>41410.703993055555</v>
      </c>
      <c r="T1124" s="13">
        <f t="shared" si="108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11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7"/>
        <v>41718.5237037037</v>
      </c>
      <c r="T1125" s="13">
        <f t="shared" si="108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11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7"/>
        <v>42094.667256944449</v>
      </c>
      <c r="T1126" s="13">
        <f t="shared" si="108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11">
        <f t="shared" si="104"/>
        <v>0</v>
      </c>
      <c r="Q1127" t="str">
        <f t="shared" si="105"/>
        <v>games</v>
      </c>
      <c r="R1127" t="str">
        <f t="shared" si="106"/>
        <v>mobile games</v>
      </c>
      <c r="S1127" s="13">
        <f t="shared" si="107"/>
        <v>42212.624189814815</v>
      </c>
      <c r="T1127" s="13">
        <f t="shared" si="108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11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7"/>
        <v>42535.327476851846</v>
      </c>
      <c r="T1128" s="13">
        <f t="shared" si="108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11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7"/>
        <v>41926.854166666664</v>
      </c>
      <c r="T1129" s="13">
        <f t="shared" si="108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11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7"/>
        <v>41828.649502314816</v>
      </c>
      <c r="T1130" s="13">
        <f t="shared" si="108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11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7"/>
        <v>42496.264965277776</v>
      </c>
      <c r="T1131" s="13">
        <f t="shared" si="108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11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7"/>
        <v>41908.996527777781</v>
      </c>
      <c r="T1132" s="13">
        <f t="shared" si="108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11">
        <f t="shared" si="104"/>
        <v>0</v>
      </c>
      <c r="Q1133" t="str">
        <f t="shared" si="105"/>
        <v>games</v>
      </c>
      <c r="R1133" t="str">
        <f t="shared" si="106"/>
        <v>mobile games</v>
      </c>
      <c r="S1133" s="13">
        <f t="shared" si="107"/>
        <v>42332.908194444448</v>
      </c>
      <c r="T1133" s="13">
        <f t="shared" si="108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11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7"/>
        <v>42706.115405092598</v>
      </c>
      <c r="T1134" s="13">
        <f t="shared" si="108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11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7"/>
        <v>41821.407187500001</v>
      </c>
      <c r="T1135" s="13">
        <f t="shared" si="108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11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7"/>
        <v>41958.285046296296</v>
      </c>
      <c r="T1136" s="13">
        <f t="shared" si="108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11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7"/>
        <v>42558.989513888882</v>
      </c>
      <c r="T1137" s="13">
        <f t="shared" si="108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11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7"/>
        <v>42327.671631944439</v>
      </c>
      <c r="T1138" s="13">
        <f t="shared" si="108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11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7"/>
        <v>42453.819687499999</v>
      </c>
      <c r="T1139" s="13">
        <f t="shared" si="108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11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7"/>
        <v>42736.9066087963</v>
      </c>
      <c r="T1140" s="13">
        <f t="shared" si="108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1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7"/>
        <v>41975.347523148142</v>
      </c>
      <c r="T1141" s="13">
        <f t="shared" si="108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11">
        <f t="shared" si="104"/>
        <v>0</v>
      </c>
      <c r="Q1142" t="str">
        <f t="shared" si="105"/>
        <v>games</v>
      </c>
      <c r="R1142" t="str">
        <f t="shared" si="106"/>
        <v>mobile games</v>
      </c>
      <c r="S1142" s="13">
        <f t="shared" si="107"/>
        <v>42192.462048611109</v>
      </c>
      <c r="T1142" s="13">
        <f t="shared" si="108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11">
        <f t="shared" si="104"/>
        <v>0</v>
      </c>
      <c r="Q1143" t="str">
        <f t="shared" si="105"/>
        <v>games</v>
      </c>
      <c r="R1143" t="str">
        <f t="shared" si="106"/>
        <v>mobile games</v>
      </c>
      <c r="S1143" s="13">
        <f t="shared" si="107"/>
        <v>42164.699652777781</v>
      </c>
      <c r="T1143" s="13">
        <f t="shared" si="108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11">
        <f t="shared" si="104"/>
        <v>0</v>
      </c>
      <c r="Q1144" t="str">
        <f t="shared" si="105"/>
        <v>games</v>
      </c>
      <c r="R1144" t="str">
        <f t="shared" si="106"/>
        <v>mobile games</v>
      </c>
      <c r="S1144" s="13">
        <f t="shared" si="107"/>
        <v>42022.006099537044</v>
      </c>
      <c r="T1144" s="13">
        <f t="shared" si="108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11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7"/>
        <v>42325.19358796296</v>
      </c>
      <c r="T1145" s="13">
        <f t="shared" si="108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11">
        <f t="shared" si="104"/>
        <v>0</v>
      </c>
      <c r="Q1146" t="str">
        <f t="shared" si="105"/>
        <v>food</v>
      </c>
      <c r="R1146" t="str">
        <f t="shared" si="106"/>
        <v>food trucks</v>
      </c>
      <c r="S1146" s="13">
        <f t="shared" si="107"/>
        <v>42093.181944444441</v>
      </c>
      <c r="T1146" s="13">
        <f t="shared" si="108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11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7"/>
        <v>41854.747592592597</v>
      </c>
      <c r="T1147" s="13">
        <f t="shared" si="108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11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7"/>
        <v>41723.9533912037</v>
      </c>
      <c r="T1148" s="13">
        <f t="shared" si="108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11">
        <f t="shared" si="104"/>
        <v>0</v>
      </c>
      <c r="Q1149" t="str">
        <f t="shared" si="105"/>
        <v>food</v>
      </c>
      <c r="R1149" t="str">
        <f t="shared" si="106"/>
        <v>food trucks</v>
      </c>
      <c r="S1149" s="13">
        <f t="shared" si="107"/>
        <v>41871.972025462965</v>
      </c>
      <c r="T1149" s="13">
        <f t="shared" si="108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11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7"/>
        <v>42675.171076388884</v>
      </c>
      <c r="T1150" s="13">
        <f t="shared" si="108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11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7"/>
        <v>42507.71025462963</v>
      </c>
      <c r="T1151" s="13">
        <f t="shared" si="108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11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7"/>
        <v>42317.954571759255</v>
      </c>
      <c r="T1152" s="13">
        <f t="shared" si="108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11">
        <f t="shared" si="104"/>
        <v>0</v>
      </c>
      <c r="Q1153" t="str">
        <f t="shared" si="105"/>
        <v>food</v>
      </c>
      <c r="R1153" t="str">
        <f t="shared" si="106"/>
        <v>food trucks</v>
      </c>
      <c r="S1153" s="13">
        <f t="shared" si="107"/>
        <v>42224.102581018517</v>
      </c>
      <c r="T1153" s="13">
        <f t="shared" si="108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11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si="107"/>
        <v>42109.709629629629</v>
      </c>
      <c r="T1154" s="13">
        <f t="shared" si="108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11">
        <f t="shared" ref="P1155:P1218" si="110">IF(L1155,E1155/L1155,0)</f>
        <v>50</v>
      </c>
      <c r="Q1155" t="str">
        <f t="shared" ref="Q1155:Q1218" si="111">LEFT(N1155,FIND("/",N1155) -1)</f>
        <v>food</v>
      </c>
      <c r="R1155" t="str">
        <f t="shared" ref="R1155:R1218" si="112">RIGHT(N1155, LEN(N1155)- FIND("/", N1155))</f>
        <v>food trucks</v>
      </c>
      <c r="S1155" s="13">
        <f t="shared" ref="S1155:S1218" si="113">(((J1155/60)/60)/24)+DATE(1970,1,1)</f>
        <v>42143.714178240742</v>
      </c>
      <c r="T1155" s="13">
        <f t="shared" ref="T1155:T1218" si="11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11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si="113"/>
        <v>42223.108865740738</v>
      </c>
      <c r="T1156" s="13">
        <f t="shared" si="11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11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13"/>
        <v>41835.763981481483</v>
      </c>
      <c r="T1157" s="13">
        <f t="shared" si="11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11">
        <f t="shared" si="110"/>
        <v>0</v>
      </c>
      <c r="Q1158" t="str">
        <f t="shared" si="111"/>
        <v>food</v>
      </c>
      <c r="R1158" t="str">
        <f t="shared" si="112"/>
        <v>food trucks</v>
      </c>
      <c r="S1158" s="13">
        <f t="shared" si="113"/>
        <v>42029.07131944444</v>
      </c>
      <c r="T1158" s="13">
        <f t="shared" si="11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11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13"/>
        <v>41918.628240740742</v>
      </c>
      <c r="T1159" s="13">
        <f t="shared" si="11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11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13"/>
        <v>41952.09175925926</v>
      </c>
      <c r="T1160" s="13">
        <f t="shared" si="11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11">
        <f t="shared" si="110"/>
        <v>0</v>
      </c>
      <c r="Q1161" t="str">
        <f t="shared" si="111"/>
        <v>food</v>
      </c>
      <c r="R1161" t="str">
        <f t="shared" si="112"/>
        <v>food trucks</v>
      </c>
      <c r="S1161" s="13">
        <f t="shared" si="113"/>
        <v>42154.726446759261</v>
      </c>
      <c r="T1161" s="13">
        <f t="shared" si="11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11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13"/>
        <v>42061.154930555553</v>
      </c>
      <c r="T1162" s="13">
        <f t="shared" si="11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11">
        <f t="shared" si="110"/>
        <v>0</v>
      </c>
      <c r="Q1163" t="str">
        <f t="shared" si="111"/>
        <v>food</v>
      </c>
      <c r="R1163" t="str">
        <f t="shared" si="112"/>
        <v>food trucks</v>
      </c>
      <c r="S1163" s="13">
        <f t="shared" si="113"/>
        <v>42122.629502314812</v>
      </c>
      <c r="T1163" s="13">
        <f t="shared" si="11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11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13"/>
        <v>41876.683611111112</v>
      </c>
      <c r="T1164" s="13">
        <f t="shared" si="11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11">
        <f t="shared" si="110"/>
        <v>0</v>
      </c>
      <c r="Q1165" t="str">
        <f t="shared" si="111"/>
        <v>food</v>
      </c>
      <c r="R1165" t="str">
        <f t="shared" si="112"/>
        <v>food trucks</v>
      </c>
      <c r="S1165" s="13">
        <f t="shared" si="113"/>
        <v>41830.723611111112</v>
      </c>
      <c r="T1165" s="13">
        <f t="shared" si="11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11">
        <f t="shared" si="110"/>
        <v>0</v>
      </c>
      <c r="Q1166" t="str">
        <f t="shared" si="111"/>
        <v>food</v>
      </c>
      <c r="R1166" t="str">
        <f t="shared" si="112"/>
        <v>food trucks</v>
      </c>
      <c r="S1166" s="13">
        <f t="shared" si="113"/>
        <v>42509.724328703705</v>
      </c>
      <c r="T1166" s="13">
        <f t="shared" si="11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11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13"/>
        <v>41792.214467592588</v>
      </c>
      <c r="T1167" s="13">
        <f t="shared" si="11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11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13"/>
        <v>42150.485439814816</v>
      </c>
      <c r="T1168" s="13">
        <f t="shared" si="11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11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13"/>
        <v>41863.734895833331</v>
      </c>
      <c r="T1169" s="13">
        <f t="shared" si="11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11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13"/>
        <v>42605.053993055553</v>
      </c>
      <c r="T1170" s="13">
        <f t="shared" si="11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11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13"/>
        <v>42027.353738425925</v>
      </c>
      <c r="T1171" s="13">
        <f t="shared" si="11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11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13"/>
        <v>42124.893182870372</v>
      </c>
      <c r="T1172" s="13">
        <f t="shared" si="11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11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13"/>
        <v>41938.804710648146</v>
      </c>
      <c r="T1173" s="13">
        <f t="shared" si="11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11">
        <f t="shared" si="110"/>
        <v>0</v>
      </c>
      <c r="Q1174" t="str">
        <f t="shared" si="111"/>
        <v>food</v>
      </c>
      <c r="R1174" t="str">
        <f t="shared" si="112"/>
        <v>food trucks</v>
      </c>
      <c r="S1174" s="13">
        <f t="shared" si="113"/>
        <v>41841.682314814818</v>
      </c>
      <c r="T1174" s="13">
        <f t="shared" si="11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11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13"/>
        <v>42184.185844907406</v>
      </c>
      <c r="T1175" s="13">
        <f t="shared" si="11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11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13"/>
        <v>42468.84174768519</v>
      </c>
      <c r="T1176" s="13">
        <f t="shared" si="11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11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13"/>
        <v>42170.728460648148</v>
      </c>
      <c r="T1177" s="13">
        <f t="shared" si="11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11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13"/>
        <v>42746.019652777773</v>
      </c>
      <c r="T1178" s="13">
        <f t="shared" si="11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11">
        <f t="shared" si="110"/>
        <v>0</v>
      </c>
      <c r="Q1179" t="str">
        <f t="shared" si="111"/>
        <v>food</v>
      </c>
      <c r="R1179" t="str">
        <f t="shared" si="112"/>
        <v>food trucks</v>
      </c>
      <c r="S1179" s="13">
        <f t="shared" si="113"/>
        <v>41897.660833333335</v>
      </c>
      <c r="T1179" s="13">
        <f t="shared" si="11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11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13"/>
        <v>41837.905694444446</v>
      </c>
      <c r="T1180" s="13">
        <f t="shared" si="11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1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13"/>
        <v>42275.720219907409</v>
      </c>
      <c r="T1181" s="13">
        <f t="shared" si="11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11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13"/>
        <v>41781.806875000002</v>
      </c>
      <c r="T1182" s="13">
        <f t="shared" si="11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11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13"/>
        <v>42034.339363425926</v>
      </c>
      <c r="T1183" s="13">
        <f t="shared" si="11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11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13"/>
        <v>42728.827407407407</v>
      </c>
      <c r="T1184" s="13">
        <f t="shared" si="11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11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13"/>
        <v>42656.86137731481</v>
      </c>
      <c r="T1185" s="13">
        <f t="shared" si="11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11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13"/>
        <v>42741.599664351852</v>
      </c>
      <c r="T1186" s="13">
        <f t="shared" si="11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11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13"/>
        <v>42130.865150462967</v>
      </c>
      <c r="T1187" s="13">
        <f t="shared" si="11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11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13"/>
        <v>42123.86336805555</v>
      </c>
      <c r="T1188" s="13">
        <f t="shared" si="11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11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13"/>
        <v>42109.894942129627</v>
      </c>
      <c r="T1189" s="13">
        <f t="shared" si="11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11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13"/>
        <v>42711.700694444444</v>
      </c>
      <c r="T1190" s="13">
        <f t="shared" si="11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11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13"/>
        <v>42529.979108796295</v>
      </c>
      <c r="T1191" s="13">
        <f t="shared" si="11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11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13"/>
        <v>41852.665798611109</v>
      </c>
      <c r="T1192" s="13">
        <f t="shared" si="11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11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13"/>
        <v>42419.603703703702</v>
      </c>
      <c r="T1193" s="13">
        <f t="shared" si="11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11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13"/>
        <v>42747.506689814814</v>
      </c>
      <c r="T1194" s="13">
        <f t="shared" si="11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11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13"/>
        <v>42409.776076388895</v>
      </c>
      <c r="T1195" s="13">
        <f t="shared" si="11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11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13"/>
        <v>42072.488182870366</v>
      </c>
      <c r="T1196" s="13">
        <f t="shared" si="11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11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13"/>
        <v>42298.34783564815</v>
      </c>
      <c r="T1197" s="13">
        <f t="shared" si="11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11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13"/>
        <v>42326.818738425922</v>
      </c>
      <c r="T1198" s="13">
        <f t="shared" si="11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11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13"/>
        <v>42503.66474537037</v>
      </c>
      <c r="T1199" s="13">
        <f t="shared" si="11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11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13"/>
        <v>42333.619050925925</v>
      </c>
      <c r="T1200" s="13">
        <f t="shared" si="11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11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13"/>
        <v>42161.770833333328</v>
      </c>
      <c r="T1201" s="13">
        <f t="shared" si="11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11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13"/>
        <v>42089.477500000001</v>
      </c>
      <c r="T1202" s="13">
        <f t="shared" si="11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11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13"/>
        <v>42536.60701388889</v>
      </c>
      <c r="T1203" s="13">
        <f t="shared" si="11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11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13"/>
        <v>42152.288819444439</v>
      </c>
      <c r="T1204" s="13">
        <f t="shared" si="11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11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13"/>
        <v>42125.614895833336</v>
      </c>
      <c r="T1205" s="13">
        <f t="shared" si="11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11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13"/>
        <v>42297.748067129629</v>
      </c>
      <c r="T1206" s="13">
        <f t="shared" si="11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11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13"/>
        <v>42138.506377314814</v>
      </c>
      <c r="T1207" s="13">
        <f t="shared" si="11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11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13"/>
        <v>42772.776076388895</v>
      </c>
      <c r="T1208" s="13">
        <f t="shared" si="11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11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13"/>
        <v>42430.430243055554</v>
      </c>
      <c r="T1209" s="13">
        <f t="shared" si="11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11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13"/>
        <v>42423.709074074075</v>
      </c>
      <c r="T1210" s="13">
        <f t="shared" si="11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11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13"/>
        <v>42761.846122685187</v>
      </c>
      <c r="T1211" s="13">
        <f t="shared" si="11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11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13"/>
        <v>42132.941805555558</v>
      </c>
      <c r="T1212" s="13">
        <f t="shared" si="11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11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13"/>
        <v>42515.866446759261</v>
      </c>
      <c r="T1213" s="13">
        <f t="shared" si="11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11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13"/>
        <v>42318.950173611112</v>
      </c>
      <c r="T1214" s="13">
        <f t="shared" si="11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11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13"/>
        <v>42731.755787037036</v>
      </c>
      <c r="T1215" s="13">
        <f t="shared" si="11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11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13"/>
        <v>42104.840335648143</v>
      </c>
      <c r="T1216" s="13">
        <f t="shared" si="11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11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13"/>
        <v>41759.923101851848</v>
      </c>
      <c r="T1217" s="13">
        <f t="shared" si="11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11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si="113"/>
        <v>42247.616400462968</v>
      </c>
      <c r="T1218" s="13">
        <f t="shared" si="11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11">
        <f t="shared" ref="P1219:P1282" si="116">IF(L1219,E1219/L1219,0)</f>
        <v>148.57377049180329</v>
      </c>
      <c r="Q1219" t="str">
        <f t="shared" ref="Q1219:Q1282" si="117">LEFT(N1219,FIND("/",N1219) -1)</f>
        <v>photography</v>
      </c>
      <c r="R1219" t="str">
        <f t="shared" ref="R1219:R1282" si="118">RIGHT(N1219, LEN(N1219)- FIND("/", N1219))</f>
        <v>photobooks</v>
      </c>
      <c r="S1219" s="13">
        <f t="shared" ref="S1219:S1282" si="119">(((J1219/60)/60)/24)+DATE(1970,1,1)</f>
        <v>42535.809490740736</v>
      </c>
      <c r="T1219" s="13">
        <f t="shared" ref="T1219:T1282" si="12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11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si="119"/>
        <v>42278.662037037036</v>
      </c>
      <c r="T1220" s="13">
        <f t="shared" si="12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11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9"/>
        <v>42633.461956018517</v>
      </c>
      <c r="T1221" s="13">
        <f t="shared" si="12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11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9"/>
        <v>42211.628611111111</v>
      </c>
      <c r="T1222" s="13">
        <f t="shared" si="12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11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9"/>
        <v>42680.47555555556</v>
      </c>
      <c r="T1223" s="13">
        <f t="shared" si="12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11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9"/>
        <v>42430.720451388886</v>
      </c>
      <c r="T1224" s="13">
        <f t="shared" si="12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11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9"/>
        <v>42654.177187499998</v>
      </c>
      <c r="T1225" s="13">
        <f t="shared" si="12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11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9"/>
        <v>41736.549791666665</v>
      </c>
      <c r="T1226" s="13">
        <f t="shared" si="12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11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9"/>
        <v>41509.905995370369</v>
      </c>
      <c r="T1227" s="13">
        <f t="shared" si="12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11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9"/>
        <v>41715.874780092592</v>
      </c>
      <c r="T1228" s="13">
        <f t="shared" si="12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11">
        <f t="shared" si="116"/>
        <v>0</v>
      </c>
      <c r="Q1229" t="str">
        <f t="shared" si="117"/>
        <v>music</v>
      </c>
      <c r="R1229" t="str">
        <f t="shared" si="118"/>
        <v>world music</v>
      </c>
      <c r="S1229" s="13">
        <f t="shared" si="119"/>
        <v>41827.919166666667</v>
      </c>
      <c r="T1229" s="13">
        <f t="shared" si="12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11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9"/>
        <v>40754.729259259257</v>
      </c>
      <c r="T1230" s="13">
        <f t="shared" si="12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1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9"/>
        <v>40985.459803240738</v>
      </c>
      <c r="T1231" s="13">
        <f t="shared" si="12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11">
        <f t="shared" si="116"/>
        <v>0</v>
      </c>
      <c r="Q1232" t="str">
        <f t="shared" si="117"/>
        <v>music</v>
      </c>
      <c r="R1232" t="str">
        <f t="shared" si="118"/>
        <v>world music</v>
      </c>
      <c r="S1232" s="13">
        <f t="shared" si="119"/>
        <v>40568.972569444442</v>
      </c>
      <c r="T1232" s="13">
        <f t="shared" si="12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11">
        <f t="shared" si="116"/>
        <v>0</v>
      </c>
      <c r="Q1233" t="str">
        <f t="shared" si="117"/>
        <v>music</v>
      </c>
      <c r="R1233" t="str">
        <f t="shared" si="118"/>
        <v>world music</v>
      </c>
      <c r="S1233" s="13">
        <f t="shared" si="119"/>
        <v>42193.941759259258</v>
      </c>
      <c r="T1233" s="13">
        <f t="shared" si="12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11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9"/>
        <v>41506.848032407412</v>
      </c>
      <c r="T1234" s="13">
        <f t="shared" si="12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11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9"/>
        <v>40939.948773148149</v>
      </c>
      <c r="T1235" s="13">
        <f t="shared" si="12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11">
        <f t="shared" si="116"/>
        <v>0</v>
      </c>
      <c r="Q1236" t="str">
        <f t="shared" si="117"/>
        <v>music</v>
      </c>
      <c r="R1236" t="str">
        <f t="shared" si="118"/>
        <v>world music</v>
      </c>
      <c r="S1236" s="13">
        <f t="shared" si="119"/>
        <v>42007.788680555561</v>
      </c>
      <c r="T1236" s="13">
        <f t="shared" si="12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11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9"/>
        <v>41583.135405092595</v>
      </c>
      <c r="T1237" s="13">
        <f t="shared" si="12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11">
        <f t="shared" si="116"/>
        <v>0</v>
      </c>
      <c r="Q1238" t="str">
        <f t="shared" si="117"/>
        <v>music</v>
      </c>
      <c r="R1238" t="str">
        <f t="shared" si="118"/>
        <v>world music</v>
      </c>
      <c r="S1238" s="13">
        <f t="shared" si="119"/>
        <v>41110.680138888885</v>
      </c>
      <c r="T1238" s="13">
        <f t="shared" si="12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11">
        <f t="shared" si="116"/>
        <v>0</v>
      </c>
      <c r="Q1239" t="str">
        <f t="shared" si="117"/>
        <v>music</v>
      </c>
      <c r="R1239" t="str">
        <f t="shared" si="118"/>
        <v>world music</v>
      </c>
      <c r="S1239" s="13">
        <f t="shared" si="119"/>
        <v>41125.283159722225</v>
      </c>
      <c r="T1239" s="13">
        <f t="shared" si="12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11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9"/>
        <v>40731.61037037037</v>
      </c>
      <c r="T1240" s="13">
        <f t="shared" si="12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11">
        <f t="shared" si="116"/>
        <v>0</v>
      </c>
      <c r="Q1241" t="str">
        <f t="shared" si="117"/>
        <v>music</v>
      </c>
      <c r="R1241" t="str">
        <f t="shared" si="118"/>
        <v>world music</v>
      </c>
      <c r="S1241" s="13">
        <f t="shared" si="119"/>
        <v>40883.962581018517</v>
      </c>
      <c r="T1241" s="13">
        <f t="shared" si="12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11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9"/>
        <v>41409.040011574078</v>
      </c>
      <c r="T1242" s="13">
        <f t="shared" si="12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11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9"/>
        <v>41923.837731481479</v>
      </c>
      <c r="T1243" s="13">
        <f t="shared" si="12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11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9"/>
        <v>40782.165532407409</v>
      </c>
      <c r="T1244" s="13">
        <f t="shared" si="12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11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9"/>
        <v>40671.879293981481</v>
      </c>
      <c r="T1245" s="13">
        <f t="shared" si="12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11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9"/>
        <v>41355.825497685182</v>
      </c>
      <c r="T1246" s="13">
        <f t="shared" si="12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11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9"/>
        <v>41774.599930555552</v>
      </c>
      <c r="T1247" s="13">
        <f t="shared" si="12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11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9"/>
        <v>40838.043391203704</v>
      </c>
      <c r="T1248" s="13">
        <f t="shared" si="12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11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9"/>
        <v>41370.292303240742</v>
      </c>
      <c r="T1249" s="13">
        <f t="shared" si="12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11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9"/>
        <v>41767.656863425924</v>
      </c>
      <c r="T1250" s="13">
        <f t="shared" si="12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11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9"/>
        <v>41067.74086805556</v>
      </c>
      <c r="T1251" s="13">
        <f t="shared" si="12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11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9"/>
        <v>41843.64271990741</v>
      </c>
      <c r="T1252" s="13">
        <f t="shared" si="12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11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9"/>
        <v>40751.814432870371</v>
      </c>
      <c r="T1253" s="13">
        <f t="shared" si="12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11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9"/>
        <v>41543.988067129627</v>
      </c>
      <c r="T1254" s="13">
        <f t="shared" si="12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11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9"/>
        <v>41855.783645833333</v>
      </c>
      <c r="T1255" s="13">
        <f t="shared" si="12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11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9"/>
        <v>40487.621365740742</v>
      </c>
      <c r="T1256" s="13">
        <f t="shared" si="12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11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9"/>
        <v>41579.845509259263</v>
      </c>
      <c r="T1257" s="13">
        <f t="shared" si="12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11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9"/>
        <v>40921.919340277782</v>
      </c>
      <c r="T1258" s="13">
        <f t="shared" si="12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11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9"/>
        <v>40587.085532407407</v>
      </c>
      <c r="T1259" s="13">
        <f t="shared" si="12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11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9"/>
        <v>41487.611250000002</v>
      </c>
      <c r="T1260" s="13">
        <f t="shared" si="12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11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9"/>
        <v>41766.970648148148</v>
      </c>
      <c r="T1261" s="13">
        <f t="shared" si="12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11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9"/>
        <v>41666.842824074076</v>
      </c>
      <c r="T1262" s="13">
        <f t="shared" si="12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11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9"/>
        <v>41638.342905092592</v>
      </c>
      <c r="T1263" s="13">
        <f t="shared" si="12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11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9"/>
        <v>41656.762638888889</v>
      </c>
      <c r="T1264" s="13">
        <f t="shared" si="12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11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9"/>
        <v>41692.084143518521</v>
      </c>
      <c r="T1265" s="13">
        <f t="shared" si="12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11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9"/>
        <v>41547.662997685184</v>
      </c>
      <c r="T1266" s="13">
        <f t="shared" si="12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11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9"/>
        <v>40465.655266203699</v>
      </c>
      <c r="T1267" s="13">
        <f t="shared" si="12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11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9"/>
        <v>41620.87667824074</v>
      </c>
      <c r="T1268" s="13">
        <f t="shared" si="12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11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9"/>
        <v>41449.585162037038</v>
      </c>
      <c r="T1269" s="13">
        <f t="shared" si="12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11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9"/>
        <v>41507.845451388886</v>
      </c>
      <c r="T1270" s="13">
        <f t="shared" si="12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11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9"/>
        <v>42445.823055555549</v>
      </c>
      <c r="T1271" s="13">
        <f t="shared" si="12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11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9"/>
        <v>40933.856967592597</v>
      </c>
      <c r="T1272" s="13">
        <f t="shared" si="12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11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9"/>
        <v>41561.683553240742</v>
      </c>
      <c r="T1273" s="13">
        <f t="shared" si="12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11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9"/>
        <v>40274.745127314818</v>
      </c>
      <c r="T1274" s="13">
        <f t="shared" si="12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11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9"/>
        <v>41852.730219907404</v>
      </c>
      <c r="T1275" s="13">
        <f t="shared" si="12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11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9"/>
        <v>41116.690104166664</v>
      </c>
      <c r="T1276" s="13">
        <f t="shared" si="12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11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9"/>
        <v>41458.867905092593</v>
      </c>
      <c r="T1277" s="13">
        <f t="shared" si="12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11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9"/>
        <v>40007.704247685186</v>
      </c>
      <c r="T1278" s="13">
        <f t="shared" si="12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11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9"/>
        <v>41121.561886574076</v>
      </c>
      <c r="T1279" s="13">
        <f t="shared" si="12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11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9"/>
        <v>41786.555162037039</v>
      </c>
      <c r="T1280" s="13">
        <f t="shared" si="12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11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9"/>
        <v>41682.099189814813</v>
      </c>
      <c r="T1281" s="13">
        <f t="shared" si="12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11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si="119"/>
        <v>40513.757569444446</v>
      </c>
      <c r="T1282" s="13">
        <f t="shared" si="12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11">
        <f t="shared" ref="P1283:P1346" si="122">IF(L1283,E1283/L1283,0)</f>
        <v>104.72972972972973</v>
      </c>
      <c r="Q1283" t="str">
        <f t="shared" ref="Q1283:Q1346" si="123">LEFT(N1283,FIND("/",N1283) -1)</f>
        <v>music</v>
      </c>
      <c r="R1283" t="str">
        <f t="shared" ref="R1283:R1346" si="124">RIGHT(N1283, LEN(N1283)- FIND("/", N1283))</f>
        <v>rock</v>
      </c>
      <c r="S1283" s="13">
        <f t="shared" ref="S1283:S1346" si="125">(((J1283/60)/60)/24)+DATE(1970,1,1)</f>
        <v>41463.743472222224</v>
      </c>
      <c r="T1283" s="13">
        <f t="shared" ref="T1283:T1346" si="126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11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si="125"/>
        <v>41586.475173611114</v>
      </c>
      <c r="T1284" s="13">
        <f t="shared" si="126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11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5"/>
        <v>41320.717465277776</v>
      </c>
      <c r="T1285" s="13">
        <f t="shared" si="126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11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5"/>
        <v>42712.23474537037</v>
      </c>
      <c r="T1286" s="13">
        <f t="shared" si="126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11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5"/>
        <v>42160.583043981482</v>
      </c>
      <c r="T1287" s="13">
        <f t="shared" si="126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11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5"/>
        <v>42039.384571759263</v>
      </c>
      <c r="T1288" s="13">
        <f t="shared" si="126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11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5"/>
        <v>42107.621018518519</v>
      </c>
      <c r="T1289" s="13">
        <f t="shared" si="126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11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5"/>
        <v>42561.154664351852</v>
      </c>
      <c r="T1290" s="13">
        <f t="shared" si="126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11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5"/>
        <v>42709.134780092587</v>
      </c>
      <c r="T1291" s="13">
        <f t="shared" si="126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11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5"/>
        <v>42086.614942129629</v>
      </c>
      <c r="T1292" s="13">
        <f t="shared" si="126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11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5"/>
        <v>42064.652673611112</v>
      </c>
      <c r="T1293" s="13">
        <f t="shared" si="126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11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5"/>
        <v>42256.764212962968</v>
      </c>
      <c r="T1294" s="13">
        <f t="shared" si="126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11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5"/>
        <v>42292.701053240744</v>
      </c>
      <c r="T1295" s="13">
        <f t="shared" si="126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11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5"/>
        <v>42278.453668981485</v>
      </c>
      <c r="T1296" s="13">
        <f t="shared" si="126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11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5"/>
        <v>42184.572881944448</v>
      </c>
      <c r="T1297" s="13">
        <f t="shared" si="126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11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5"/>
        <v>42423.050613425927</v>
      </c>
      <c r="T1298" s="13">
        <f t="shared" si="126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11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5"/>
        <v>42461.747199074074</v>
      </c>
      <c r="T1299" s="13">
        <f t="shared" si="126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11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5"/>
        <v>42458.680925925932</v>
      </c>
      <c r="T1300" s="13">
        <f t="shared" si="126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11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5"/>
        <v>42169.814340277779</v>
      </c>
      <c r="T1301" s="13">
        <f t="shared" si="126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11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5"/>
        <v>42483.675208333334</v>
      </c>
      <c r="T1302" s="13">
        <f t="shared" si="126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11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5"/>
        <v>42195.749745370369</v>
      </c>
      <c r="T1303" s="13">
        <f t="shared" si="126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11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5"/>
        <v>42675.057997685188</v>
      </c>
      <c r="T1304" s="13">
        <f t="shared" si="126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11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5"/>
        <v>42566.441203703704</v>
      </c>
      <c r="T1305" s="13">
        <f t="shared" si="126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11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5"/>
        <v>42747.194502314815</v>
      </c>
      <c r="T1306" s="13">
        <f t="shared" si="126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11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5"/>
        <v>42543.665601851855</v>
      </c>
      <c r="T1307" s="13">
        <f t="shared" si="126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11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5"/>
        <v>41947.457569444443</v>
      </c>
      <c r="T1308" s="13">
        <f t="shared" si="126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11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5"/>
        <v>42387.503229166665</v>
      </c>
      <c r="T1309" s="13">
        <f t="shared" si="126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11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5"/>
        <v>42611.613564814819</v>
      </c>
      <c r="T1310" s="13">
        <f t="shared" si="126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11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5"/>
        <v>42257.882731481484</v>
      </c>
      <c r="T1311" s="13">
        <f t="shared" si="126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11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5"/>
        <v>42556.667245370365</v>
      </c>
      <c r="T1312" s="13">
        <f t="shared" si="12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11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5"/>
        <v>42669.802303240736</v>
      </c>
      <c r="T1313" s="13">
        <f t="shared" si="12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11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5"/>
        <v>42082.702800925923</v>
      </c>
      <c r="T1314" s="13">
        <f t="shared" si="12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11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5"/>
        <v>42402.709652777776</v>
      </c>
      <c r="T1315" s="13">
        <f t="shared" si="12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11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5"/>
        <v>42604.669675925921</v>
      </c>
      <c r="T1316" s="13">
        <f t="shared" si="12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11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5"/>
        <v>42278.498240740737</v>
      </c>
      <c r="T1317" s="13">
        <f t="shared" si="12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11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5"/>
        <v>42393.961909722217</v>
      </c>
      <c r="T1318" s="13">
        <f t="shared" si="126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11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5"/>
        <v>42520.235486111109</v>
      </c>
      <c r="T1319" s="13">
        <f t="shared" si="12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11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5"/>
        <v>41985.043657407412</v>
      </c>
      <c r="T1320" s="13">
        <f t="shared" si="12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11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5"/>
        <v>41816.812094907407</v>
      </c>
      <c r="T1321" s="13">
        <f t="shared" si="12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11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5"/>
        <v>42705.690347222218</v>
      </c>
      <c r="T1322" s="13">
        <f t="shared" si="12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11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5"/>
        <v>42697.74927083333</v>
      </c>
      <c r="T1323" s="13">
        <f t="shared" si="12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11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5"/>
        <v>42115.656539351854</v>
      </c>
      <c r="T1324" s="13">
        <f t="shared" si="12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11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5"/>
        <v>42451.698449074072</v>
      </c>
      <c r="T1325" s="13">
        <f t="shared" si="12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11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5"/>
        <v>42626.633703703701</v>
      </c>
      <c r="T1326" s="13">
        <f t="shared" si="12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11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5"/>
        <v>42704.086053240739</v>
      </c>
      <c r="T1327" s="13">
        <f t="shared" si="12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11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5"/>
        <v>41974.791990740734</v>
      </c>
      <c r="T1328" s="13">
        <f t="shared" si="126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11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5"/>
        <v>42123.678645833337</v>
      </c>
      <c r="T1329" s="13">
        <f t="shared" si="12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11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5"/>
        <v>42612.642754629633</v>
      </c>
      <c r="T1330" s="13">
        <f t="shared" si="12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11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5"/>
        <v>41935.221585648149</v>
      </c>
      <c r="T1331" s="13">
        <f t="shared" si="12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11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5"/>
        <v>42522.276724537034</v>
      </c>
      <c r="T1332" s="13">
        <f t="shared" si="12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11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5"/>
        <v>42569.50409722222</v>
      </c>
      <c r="T1333" s="13">
        <f t="shared" si="12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11">
        <f t="shared" si="122"/>
        <v>0</v>
      </c>
      <c r="Q1334" t="str">
        <f t="shared" si="123"/>
        <v>technology</v>
      </c>
      <c r="R1334" t="str">
        <f t="shared" si="124"/>
        <v>wearables</v>
      </c>
      <c r="S1334" s="13">
        <f t="shared" si="125"/>
        <v>42732.060277777782</v>
      </c>
      <c r="T1334" s="13">
        <f t="shared" si="12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11">
        <f t="shared" si="122"/>
        <v>0</v>
      </c>
      <c r="Q1335" t="str">
        <f t="shared" si="123"/>
        <v>technology</v>
      </c>
      <c r="R1335" t="str">
        <f t="shared" si="124"/>
        <v>wearables</v>
      </c>
      <c r="S1335" s="13">
        <f t="shared" si="125"/>
        <v>41806.106770833336</v>
      </c>
      <c r="T1335" s="13">
        <f t="shared" si="12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11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5"/>
        <v>42410.774155092593</v>
      </c>
      <c r="T1336" s="13">
        <f t="shared" si="12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11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5"/>
        <v>42313.936365740738</v>
      </c>
      <c r="T1337" s="13">
        <f t="shared" si="12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11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5"/>
        <v>41955.863750000004</v>
      </c>
      <c r="T1338" s="13">
        <f t="shared" si="12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11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5"/>
        <v>42767.577303240745</v>
      </c>
      <c r="T1339" s="13">
        <f t="shared" si="12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11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5"/>
        <v>42188.803622685184</v>
      </c>
      <c r="T1340" s="13">
        <f t="shared" si="12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11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5"/>
        <v>41936.647164351853</v>
      </c>
      <c r="T1341" s="13">
        <f t="shared" si="12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11">
        <f t="shared" si="122"/>
        <v>0</v>
      </c>
      <c r="Q1342" t="str">
        <f t="shared" si="123"/>
        <v>technology</v>
      </c>
      <c r="R1342" t="str">
        <f t="shared" si="124"/>
        <v>wearables</v>
      </c>
      <c r="S1342" s="13">
        <f t="shared" si="125"/>
        <v>41836.595520833333</v>
      </c>
      <c r="T1342" s="13">
        <f t="shared" si="12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11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5"/>
        <v>42612.624039351853</v>
      </c>
      <c r="T1343" s="13">
        <f t="shared" si="12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11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5"/>
        <v>42172.816423611104</v>
      </c>
      <c r="T1344" s="13">
        <f t="shared" si="126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11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5"/>
        <v>42542.526423611111</v>
      </c>
      <c r="T1345" s="13">
        <f t="shared" si="12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11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si="125"/>
        <v>42522.789803240739</v>
      </c>
      <c r="T1346" s="13">
        <f t="shared" si="126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11">
        <f t="shared" ref="P1347:P1410" si="128">IF(L1347,E1347/L1347,0)</f>
        <v>53.571428571428569</v>
      </c>
      <c r="Q1347" t="str">
        <f t="shared" ref="Q1347:Q1410" si="129">LEFT(N1347,FIND("/",N1347) -1)</f>
        <v>publishing</v>
      </c>
      <c r="R1347" t="str">
        <f t="shared" ref="R1347:R1410" si="130">RIGHT(N1347, LEN(N1347)- FIND("/", N1347))</f>
        <v>nonfiction</v>
      </c>
      <c r="S1347" s="13">
        <f t="shared" ref="S1347:S1410" si="131">(((J1347/60)/60)/24)+DATE(1970,1,1)</f>
        <v>41799.814340277779</v>
      </c>
      <c r="T1347" s="13">
        <f t="shared" ref="T1347:T1410" si="132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11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si="131"/>
        <v>41422.075821759259</v>
      </c>
      <c r="T1348" s="13">
        <f t="shared" si="13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11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31"/>
        <v>42040.638020833328</v>
      </c>
      <c r="T1349" s="13">
        <f t="shared" si="13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11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31"/>
        <v>41963.506168981476</v>
      </c>
      <c r="T1350" s="13">
        <f t="shared" si="13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11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31"/>
        <v>42317.33258101852</v>
      </c>
      <c r="T1351" s="13">
        <f t="shared" si="13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11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31"/>
        <v>42334.013124999998</v>
      </c>
      <c r="T1352" s="13">
        <f t="shared" si="13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11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31"/>
        <v>42382.74009259259</v>
      </c>
      <c r="T1353" s="13">
        <f t="shared" si="13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11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31"/>
        <v>42200.578310185185</v>
      </c>
      <c r="T1354" s="13">
        <f t="shared" si="13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11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31"/>
        <v>41309.11791666667</v>
      </c>
      <c r="T1355" s="13">
        <f t="shared" si="13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11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31"/>
        <v>42502.807627314818</v>
      </c>
      <c r="T1356" s="13">
        <f t="shared" si="13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11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31"/>
        <v>41213.254687499997</v>
      </c>
      <c r="T1357" s="13">
        <f t="shared" si="13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11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31"/>
        <v>41430.038888888892</v>
      </c>
      <c r="T1358" s="13">
        <f t="shared" si="13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11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31"/>
        <v>41304.962233796294</v>
      </c>
      <c r="T1359" s="13">
        <f t="shared" si="13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11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31"/>
        <v>40689.570868055554</v>
      </c>
      <c r="T1360" s="13">
        <f t="shared" si="13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11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31"/>
        <v>40668.814699074072</v>
      </c>
      <c r="T1361" s="13">
        <f t="shared" si="13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11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31"/>
        <v>41095.900694444441</v>
      </c>
      <c r="T1362" s="13">
        <f t="shared" si="13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11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31"/>
        <v>41781.717268518521</v>
      </c>
      <c r="T1363" s="13">
        <f t="shared" si="13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11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31"/>
        <v>41464.934386574074</v>
      </c>
      <c r="T1364" s="13">
        <f t="shared" si="13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11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31"/>
        <v>42396.8440625</v>
      </c>
      <c r="T1365" s="13">
        <f t="shared" si="13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11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31"/>
        <v>41951.695671296293</v>
      </c>
      <c r="T1366" s="13">
        <f t="shared" si="13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11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31"/>
        <v>42049.733240740738</v>
      </c>
      <c r="T1367" s="13">
        <f t="shared" si="132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11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31"/>
        <v>41924.996099537035</v>
      </c>
      <c r="T1368" s="13">
        <f t="shared" si="13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11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31"/>
        <v>42292.002893518518</v>
      </c>
      <c r="T1369" s="13">
        <f t="shared" si="13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11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31"/>
        <v>42146.190902777773</v>
      </c>
      <c r="T1370" s="13">
        <f t="shared" si="13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11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31"/>
        <v>41710.594282407408</v>
      </c>
      <c r="T1371" s="13">
        <f t="shared" si="13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11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31"/>
        <v>41548.00335648148</v>
      </c>
      <c r="T1372" s="13">
        <f t="shared" si="13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11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31"/>
        <v>42101.758587962962</v>
      </c>
      <c r="T1373" s="13">
        <f t="shared" si="132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11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31"/>
        <v>41072.739953703705</v>
      </c>
      <c r="T1374" s="13">
        <f t="shared" si="13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11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31"/>
        <v>42704.95177083333</v>
      </c>
      <c r="T1375" s="13">
        <f t="shared" si="13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11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31"/>
        <v>42424.161898148144</v>
      </c>
      <c r="T1376" s="13">
        <f t="shared" si="13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11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31"/>
        <v>42720.066192129627</v>
      </c>
      <c r="T1377" s="13">
        <f t="shared" si="13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11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31"/>
        <v>42677.669050925921</v>
      </c>
      <c r="T1378" s="13">
        <f t="shared" si="13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11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31"/>
        <v>42747.219560185185</v>
      </c>
      <c r="T1379" s="13">
        <f t="shared" si="132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11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31"/>
        <v>42568.759374999994</v>
      </c>
      <c r="T1380" s="13">
        <f t="shared" si="13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11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31"/>
        <v>42130.491620370376</v>
      </c>
      <c r="T1381" s="13">
        <f t="shared" si="13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11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31"/>
        <v>42141.762800925921</v>
      </c>
      <c r="T1382" s="13">
        <f t="shared" si="13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11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31"/>
        <v>42703.214409722219</v>
      </c>
      <c r="T1383" s="13">
        <f t="shared" si="13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11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31"/>
        <v>41370.800185185188</v>
      </c>
      <c r="T1384" s="13">
        <f t="shared" si="13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11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31"/>
        <v>42707.074976851851</v>
      </c>
      <c r="T1385" s="13">
        <f t="shared" si="13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11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31"/>
        <v>42160.735208333332</v>
      </c>
      <c r="T1386" s="13">
        <f t="shared" si="13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11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31"/>
        <v>42433.688900462963</v>
      </c>
      <c r="T1387" s="13">
        <f t="shared" si="13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11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31"/>
        <v>42184.646863425922</v>
      </c>
      <c r="T1388" s="13">
        <f t="shared" si="13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11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31"/>
        <v>42126.92123842593</v>
      </c>
      <c r="T1389" s="13">
        <f t="shared" si="13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11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31"/>
        <v>42634.614780092597</v>
      </c>
      <c r="T1390" s="13">
        <f t="shared" si="13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11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31"/>
        <v>42565.480983796297</v>
      </c>
      <c r="T1391" s="13">
        <f t="shared" si="13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11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31"/>
        <v>42087.803310185183</v>
      </c>
      <c r="T1392" s="13">
        <f t="shared" si="13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11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31"/>
        <v>42193.650671296295</v>
      </c>
      <c r="T1393" s="13">
        <f t="shared" si="13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11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31"/>
        <v>42401.154930555553</v>
      </c>
      <c r="T1394" s="13">
        <f t="shared" si="132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11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31"/>
        <v>42553.681979166664</v>
      </c>
      <c r="T1395" s="13">
        <f t="shared" si="13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11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31"/>
        <v>42752.144976851851</v>
      </c>
      <c r="T1396" s="13">
        <f t="shared" si="132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11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31"/>
        <v>42719.90834490741</v>
      </c>
      <c r="T1397" s="13">
        <f t="shared" si="13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11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31"/>
        <v>42018.99863425926</v>
      </c>
      <c r="T1398" s="13">
        <f t="shared" si="13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11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31"/>
        <v>42640.917939814812</v>
      </c>
      <c r="T1399" s="13">
        <f t="shared" si="13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11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31"/>
        <v>42526.874236111107</v>
      </c>
      <c r="T1400" s="13">
        <f t="shared" si="13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11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31"/>
        <v>41889.004317129627</v>
      </c>
      <c r="T1401" s="13">
        <f t="shared" si="13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11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31"/>
        <v>42498.341122685189</v>
      </c>
      <c r="T1402" s="13">
        <f t="shared" si="13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11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31"/>
        <v>41399.99622685185</v>
      </c>
      <c r="T1403" s="13">
        <f t="shared" si="13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11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31"/>
        <v>42065.053368055553</v>
      </c>
      <c r="T1404" s="13">
        <f t="shared" si="13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11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31"/>
        <v>41451.062905092593</v>
      </c>
      <c r="T1405" s="13">
        <f t="shared" si="13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11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31"/>
        <v>42032.510243055556</v>
      </c>
      <c r="T1406" s="13">
        <f t="shared" si="13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11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31"/>
        <v>41941.680567129632</v>
      </c>
      <c r="T1407" s="13">
        <f t="shared" si="132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11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31"/>
        <v>42297.432951388888</v>
      </c>
      <c r="T1408" s="13">
        <f t="shared" si="13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11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31"/>
        <v>41838.536782407406</v>
      </c>
      <c r="T1409" s="13">
        <f t="shared" si="13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11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si="131"/>
        <v>42291.872175925921</v>
      </c>
      <c r="T1410" s="13">
        <f t="shared" si="132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11">
        <f t="shared" ref="P1411:P1474" si="134">IF(L1411,E1411/L1411,0)</f>
        <v>0</v>
      </c>
      <c r="Q1411" t="str">
        <f t="shared" ref="Q1411:Q1474" si="135">LEFT(N1411,FIND("/",N1411) -1)</f>
        <v>publishing</v>
      </c>
      <c r="R1411" t="str">
        <f t="shared" ref="R1411:R1474" si="136">RIGHT(N1411, LEN(N1411)- FIND("/", N1411))</f>
        <v>translations</v>
      </c>
      <c r="S1411" s="13">
        <f t="shared" ref="S1411:S1474" si="137">(((J1411/60)/60)/24)+DATE(1970,1,1)</f>
        <v>41945.133506944447</v>
      </c>
      <c r="T1411" s="13">
        <f t="shared" ref="T1411:T1474" si="13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11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si="137"/>
        <v>42479.318518518514</v>
      </c>
      <c r="T1412" s="13">
        <f t="shared" si="13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11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7"/>
        <v>42013.059027777781</v>
      </c>
      <c r="T1413" s="13">
        <f t="shared" si="13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11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7"/>
        <v>41947.063645833332</v>
      </c>
      <c r="T1414" s="13">
        <f t="shared" si="13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11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7"/>
        <v>42360.437152777777</v>
      </c>
      <c r="T1415" s="13">
        <f t="shared" si="13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11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7"/>
        <v>42708.25309027778</v>
      </c>
      <c r="T1416" s="13">
        <f t="shared" si="13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11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7"/>
        <v>42192.675821759258</v>
      </c>
      <c r="T1417" s="13">
        <f t="shared" si="13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11">
        <f t="shared" si="134"/>
        <v>0</v>
      </c>
      <c r="Q1418" t="str">
        <f t="shared" si="135"/>
        <v>publishing</v>
      </c>
      <c r="R1418" t="str">
        <f t="shared" si="136"/>
        <v>translations</v>
      </c>
      <c r="S1418" s="13">
        <f t="shared" si="137"/>
        <v>42299.926145833335</v>
      </c>
      <c r="T1418" s="13">
        <f t="shared" si="13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11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7"/>
        <v>42232.15016203704</v>
      </c>
      <c r="T1419" s="13">
        <f t="shared" si="13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11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7"/>
        <v>42395.456412037034</v>
      </c>
      <c r="T1420" s="13">
        <f t="shared" si="13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11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7"/>
        <v>42622.456238425926</v>
      </c>
      <c r="T1421" s="13">
        <f t="shared" si="13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11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7"/>
        <v>42524.667662037042</v>
      </c>
      <c r="T1422" s="13">
        <f t="shared" si="13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11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7"/>
        <v>42013.915613425925</v>
      </c>
      <c r="T1423" s="13">
        <f t="shared" si="13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11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7"/>
        <v>42604.239629629628</v>
      </c>
      <c r="T1424" s="13">
        <f t="shared" si="13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11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7"/>
        <v>42340.360312500001</v>
      </c>
      <c r="T1425" s="13">
        <f t="shared" si="13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11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7"/>
        <v>42676.717615740738</v>
      </c>
      <c r="T1426" s="13">
        <f t="shared" si="13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11">
        <f t="shared" si="134"/>
        <v>0</v>
      </c>
      <c r="Q1427" t="str">
        <f t="shared" si="135"/>
        <v>publishing</v>
      </c>
      <c r="R1427" t="str">
        <f t="shared" si="136"/>
        <v>translations</v>
      </c>
      <c r="S1427" s="13">
        <f t="shared" si="137"/>
        <v>42093.131469907406</v>
      </c>
      <c r="T1427" s="13">
        <f t="shared" si="13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11">
        <f t="shared" si="134"/>
        <v>0</v>
      </c>
      <c r="Q1428" t="str">
        <f t="shared" si="135"/>
        <v>publishing</v>
      </c>
      <c r="R1428" t="str">
        <f t="shared" si="136"/>
        <v>translations</v>
      </c>
      <c r="S1428" s="13">
        <f t="shared" si="137"/>
        <v>42180.390277777777</v>
      </c>
      <c r="T1428" s="13">
        <f t="shared" si="13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11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7"/>
        <v>42601.851678240739</v>
      </c>
      <c r="T1429" s="13">
        <f t="shared" si="13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11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7"/>
        <v>42432.379826388889</v>
      </c>
      <c r="T1430" s="13">
        <f t="shared" si="13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11">
        <f t="shared" si="134"/>
        <v>0</v>
      </c>
      <c r="Q1431" t="str">
        <f t="shared" si="135"/>
        <v>publishing</v>
      </c>
      <c r="R1431" t="str">
        <f t="shared" si="136"/>
        <v>translations</v>
      </c>
      <c r="S1431" s="13">
        <f t="shared" si="137"/>
        <v>42074.060671296291</v>
      </c>
      <c r="T1431" s="13">
        <f t="shared" si="13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11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7"/>
        <v>41961.813518518517</v>
      </c>
      <c r="T1432" s="13">
        <f t="shared" si="13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11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7"/>
        <v>42304.210833333331</v>
      </c>
      <c r="T1433" s="13">
        <f t="shared" si="13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11">
        <f t="shared" si="134"/>
        <v>0</v>
      </c>
      <c r="Q1434" t="str">
        <f t="shared" si="135"/>
        <v>publishing</v>
      </c>
      <c r="R1434" t="str">
        <f t="shared" si="136"/>
        <v>translations</v>
      </c>
      <c r="S1434" s="13">
        <f t="shared" si="137"/>
        <v>42175.780416666668</v>
      </c>
      <c r="T1434" s="13">
        <f t="shared" si="13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11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7"/>
        <v>42673.625868055555</v>
      </c>
      <c r="T1435" s="13">
        <f t="shared" si="13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11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7"/>
        <v>42142.767106481479</v>
      </c>
      <c r="T1436" s="13">
        <f t="shared" si="13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11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7"/>
        <v>42258.780324074076</v>
      </c>
      <c r="T1437" s="13">
        <f t="shared" si="13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11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7"/>
        <v>42391.35019675926</v>
      </c>
      <c r="T1438" s="13">
        <f t="shared" si="13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11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7"/>
        <v>41796.531701388885</v>
      </c>
      <c r="T1439" s="13">
        <f t="shared" si="13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11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7"/>
        <v>42457.871516203704</v>
      </c>
      <c r="T1440" s="13">
        <f t="shared" si="13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1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7"/>
        <v>42040.829872685179</v>
      </c>
      <c r="T1441" s="13">
        <f t="shared" si="13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11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7"/>
        <v>42486.748414351852</v>
      </c>
      <c r="T1442" s="13">
        <f t="shared" si="13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11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7"/>
        <v>42198.765844907408</v>
      </c>
      <c r="T1443" s="13">
        <f t="shared" si="13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11">
        <f t="shared" si="134"/>
        <v>0</v>
      </c>
      <c r="Q1444" t="str">
        <f t="shared" si="135"/>
        <v>publishing</v>
      </c>
      <c r="R1444" t="str">
        <f t="shared" si="136"/>
        <v>translations</v>
      </c>
      <c r="S1444" s="13">
        <f t="shared" si="137"/>
        <v>42485.64534722222</v>
      </c>
      <c r="T1444" s="13">
        <f t="shared" si="13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11">
        <f t="shared" si="134"/>
        <v>0</v>
      </c>
      <c r="Q1445" t="str">
        <f t="shared" si="135"/>
        <v>publishing</v>
      </c>
      <c r="R1445" t="str">
        <f t="shared" si="136"/>
        <v>translations</v>
      </c>
      <c r="S1445" s="13">
        <f t="shared" si="137"/>
        <v>42707.926030092596</v>
      </c>
      <c r="T1445" s="13">
        <f t="shared" si="13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11">
        <f t="shared" si="134"/>
        <v>0</v>
      </c>
      <c r="Q1446" t="str">
        <f t="shared" si="135"/>
        <v>publishing</v>
      </c>
      <c r="R1446" t="str">
        <f t="shared" si="136"/>
        <v>translations</v>
      </c>
      <c r="S1446" s="13">
        <f t="shared" si="137"/>
        <v>42199.873402777783</v>
      </c>
      <c r="T1446" s="13">
        <f t="shared" si="13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11">
        <f t="shared" si="134"/>
        <v>0</v>
      </c>
      <c r="Q1447" t="str">
        <f t="shared" si="135"/>
        <v>publishing</v>
      </c>
      <c r="R1447" t="str">
        <f t="shared" si="136"/>
        <v>translations</v>
      </c>
      <c r="S1447" s="13">
        <f t="shared" si="137"/>
        <v>42139.542303240742</v>
      </c>
      <c r="T1447" s="13">
        <f t="shared" si="13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11">
        <f t="shared" si="134"/>
        <v>0</v>
      </c>
      <c r="Q1448" t="str">
        <f t="shared" si="135"/>
        <v>publishing</v>
      </c>
      <c r="R1448" t="str">
        <f t="shared" si="136"/>
        <v>translations</v>
      </c>
      <c r="S1448" s="13">
        <f t="shared" si="137"/>
        <v>42461.447662037041</v>
      </c>
      <c r="T1448" s="13">
        <f t="shared" si="13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11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7"/>
        <v>42529.730717592596</v>
      </c>
      <c r="T1449" s="13">
        <f t="shared" si="13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11">
        <f t="shared" si="134"/>
        <v>0</v>
      </c>
      <c r="Q1450" t="str">
        <f t="shared" si="135"/>
        <v>publishing</v>
      </c>
      <c r="R1450" t="str">
        <f t="shared" si="136"/>
        <v>translations</v>
      </c>
      <c r="S1450" s="13">
        <f t="shared" si="137"/>
        <v>42115.936550925922</v>
      </c>
      <c r="T1450" s="13">
        <f t="shared" si="13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11">
        <f t="shared" si="134"/>
        <v>0</v>
      </c>
      <c r="Q1451" t="str">
        <f t="shared" si="135"/>
        <v>publishing</v>
      </c>
      <c r="R1451" t="str">
        <f t="shared" si="136"/>
        <v>translations</v>
      </c>
      <c r="S1451" s="13">
        <f t="shared" si="137"/>
        <v>42086.811400462961</v>
      </c>
      <c r="T1451" s="13">
        <f t="shared" si="13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11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7"/>
        <v>42390.171261574069</v>
      </c>
      <c r="T1452" s="13">
        <f t="shared" si="13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11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7"/>
        <v>41931.959016203706</v>
      </c>
      <c r="T1453" s="13">
        <f t="shared" si="13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11">
        <f t="shared" si="134"/>
        <v>0</v>
      </c>
      <c r="Q1454" t="str">
        <f t="shared" si="135"/>
        <v>publishing</v>
      </c>
      <c r="R1454" t="str">
        <f t="shared" si="136"/>
        <v>translations</v>
      </c>
      <c r="S1454" s="13">
        <f t="shared" si="137"/>
        <v>41818.703275462962</v>
      </c>
      <c r="T1454" s="13">
        <f t="shared" si="13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11">
        <f t="shared" si="134"/>
        <v>0</v>
      </c>
      <c r="Q1455" t="str">
        <f t="shared" si="135"/>
        <v>publishing</v>
      </c>
      <c r="R1455" t="str">
        <f t="shared" si="136"/>
        <v>translations</v>
      </c>
      <c r="S1455" s="13">
        <f t="shared" si="137"/>
        <v>42795.696145833332</v>
      </c>
      <c r="T1455" s="13">
        <f t="shared" si="13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11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7"/>
        <v>42463.866666666669</v>
      </c>
      <c r="T1456" s="13">
        <f t="shared" si="13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11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7"/>
        <v>41832.672685185185</v>
      </c>
      <c r="T1457" s="13">
        <f t="shared" si="13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11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7"/>
        <v>42708.668576388889</v>
      </c>
      <c r="T1458" s="13">
        <f t="shared" si="13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11">
        <f t="shared" si="134"/>
        <v>0</v>
      </c>
      <c r="Q1459" t="str">
        <f t="shared" si="135"/>
        <v>publishing</v>
      </c>
      <c r="R1459" t="str">
        <f t="shared" si="136"/>
        <v>translations</v>
      </c>
      <c r="S1459" s="13">
        <f t="shared" si="137"/>
        <v>42289.89634259259</v>
      </c>
      <c r="T1459" s="13">
        <f t="shared" si="13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11">
        <f t="shared" si="134"/>
        <v>0</v>
      </c>
      <c r="Q1460" t="str">
        <f t="shared" si="135"/>
        <v>publishing</v>
      </c>
      <c r="R1460" t="str">
        <f t="shared" si="136"/>
        <v>translations</v>
      </c>
      <c r="S1460" s="13">
        <f t="shared" si="137"/>
        <v>41831.705555555556</v>
      </c>
      <c r="T1460" s="13">
        <f t="shared" si="13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11">
        <f t="shared" si="134"/>
        <v>0</v>
      </c>
      <c r="Q1461" t="str">
        <f t="shared" si="135"/>
        <v>publishing</v>
      </c>
      <c r="R1461" t="str">
        <f t="shared" si="136"/>
        <v>translations</v>
      </c>
      <c r="S1461" s="13">
        <f t="shared" si="137"/>
        <v>42312.204814814817</v>
      </c>
      <c r="T1461" s="13">
        <f t="shared" si="13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11">
        <f t="shared" si="134"/>
        <v>0</v>
      </c>
      <c r="Q1462" t="str">
        <f t="shared" si="135"/>
        <v>publishing</v>
      </c>
      <c r="R1462" t="str">
        <f t="shared" si="136"/>
        <v>translations</v>
      </c>
      <c r="S1462" s="13">
        <f t="shared" si="137"/>
        <v>41915.896967592591</v>
      </c>
      <c r="T1462" s="13">
        <f t="shared" si="13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11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7"/>
        <v>41899.645300925928</v>
      </c>
      <c r="T1463" s="13">
        <f t="shared" si="13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11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7"/>
        <v>41344.662858796299</v>
      </c>
      <c r="T1464" s="13">
        <f t="shared" si="13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11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7"/>
        <v>41326.911319444444</v>
      </c>
      <c r="T1465" s="13">
        <f t="shared" si="13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11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7"/>
        <v>41291.661550925928</v>
      </c>
      <c r="T1466" s="13">
        <f t="shared" si="13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11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7"/>
        <v>40959.734398148146</v>
      </c>
      <c r="T1467" s="13">
        <f t="shared" si="13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11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7"/>
        <v>42340.172060185185</v>
      </c>
      <c r="T1468" s="13">
        <f t="shared" si="13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11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7"/>
        <v>40933.80190972222</v>
      </c>
      <c r="T1469" s="13">
        <f t="shared" si="13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11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7"/>
        <v>40646.014456018522</v>
      </c>
      <c r="T1470" s="13">
        <f t="shared" si="13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11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7"/>
        <v>41290.598483796297</v>
      </c>
      <c r="T1471" s="13">
        <f t="shared" si="13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11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7"/>
        <v>41250.827118055553</v>
      </c>
      <c r="T1472" s="13">
        <f t="shared" si="13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11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7"/>
        <v>42073.957569444443</v>
      </c>
      <c r="T1473" s="13">
        <f t="shared" si="13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11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si="137"/>
        <v>41533.542858796296</v>
      </c>
      <c r="T1474" s="13">
        <f t="shared" si="13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11">
        <f t="shared" ref="P1475:P1538" si="140">IF(L1475,E1475/L1475,0)</f>
        <v>38.462553191489363</v>
      </c>
      <c r="Q1475" t="str">
        <f t="shared" ref="Q1475:Q1538" si="141">LEFT(N1475,FIND("/",N1475) -1)</f>
        <v>publishing</v>
      </c>
      <c r="R1475" t="str">
        <f t="shared" ref="R1475:R1538" si="142">RIGHT(N1475, LEN(N1475)- FIND("/", N1475))</f>
        <v>radio &amp; podcasts</v>
      </c>
      <c r="S1475" s="13">
        <f t="shared" ref="S1475:S1538" si="143">(((J1475/60)/60)/24)+DATE(1970,1,1)</f>
        <v>40939.979618055557</v>
      </c>
      <c r="T1475" s="13">
        <f t="shared" ref="T1475:T1538" si="14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11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si="143"/>
        <v>41500.727916666663</v>
      </c>
      <c r="T1476" s="13">
        <f t="shared" si="14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11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43"/>
        <v>41960.722951388889</v>
      </c>
      <c r="T1477" s="13">
        <f t="shared" si="14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11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43"/>
        <v>40766.041921296295</v>
      </c>
      <c r="T1478" s="13">
        <f t="shared" si="14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11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43"/>
        <v>40840.615787037037</v>
      </c>
      <c r="T1479" s="13">
        <f t="shared" si="14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11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43"/>
        <v>41394.871678240743</v>
      </c>
      <c r="T1480" s="13">
        <f t="shared" si="14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11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43"/>
        <v>41754.745243055557</v>
      </c>
      <c r="T1481" s="13">
        <f t="shared" si="14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11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43"/>
        <v>41464.934016203704</v>
      </c>
      <c r="T1482" s="13">
        <f t="shared" si="14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11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43"/>
        <v>41550.922974537039</v>
      </c>
      <c r="T1483" s="13">
        <f t="shared" si="14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11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43"/>
        <v>41136.85805555556</v>
      </c>
      <c r="T1484" s="13">
        <f t="shared" si="14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11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43"/>
        <v>42548.192997685182</v>
      </c>
      <c r="T1485" s="13">
        <f t="shared" si="14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11">
        <f t="shared" si="140"/>
        <v>0</v>
      </c>
      <c r="Q1486" t="str">
        <f t="shared" si="141"/>
        <v>publishing</v>
      </c>
      <c r="R1486" t="str">
        <f t="shared" si="142"/>
        <v>fiction</v>
      </c>
      <c r="S1486" s="13">
        <f t="shared" si="143"/>
        <v>41053.200960648144</v>
      </c>
      <c r="T1486" s="13">
        <f t="shared" si="14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11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43"/>
        <v>42130.795983796299</v>
      </c>
      <c r="T1487" s="13">
        <f t="shared" si="14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11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43"/>
        <v>42032.168530092589</v>
      </c>
      <c r="T1488" s="13">
        <f t="shared" si="14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11">
        <f t="shared" si="140"/>
        <v>0</v>
      </c>
      <c r="Q1489" t="str">
        <f t="shared" si="141"/>
        <v>publishing</v>
      </c>
      <c r="R1489" t="str">
        <f t="shared" si="142"/>
        <v>fiction</v>
      </c>
      <c r="S1489" s="13">
        <f t="shared" si="143"/>
        <v>42554.917488425926</v>
      </c>
      <c r="T1489" s="13">
        <f t="shared" si="14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11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43"/>
        <v>41614.563194444447</v>
      </c>
      <c r="T1490" s="13">
        <f t="shared" si="14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11">
        <f t="shared" si="140"/>
        <v>0</v>
      </c>
      <c r="Q1491" t="str">
        <f t="shared" si="141"/>
        <v>publishing</v>
      </c>
      <c r="R1491" t="str">
        <f t="shared" si="142"/>
        <v>fiction</v>
      </c>
      <c r="S1491" s="13">
        <f t="shared" si="143"/>
        <v>41198.611712962964</v>
      </c>
      <c r="T1491" s="13">
        <f t="shared" si="14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11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43"/>
        <v>41520.561041666668</v>
      </c>
      <c r="T1492" s="13">
        <f t="shared" si="14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11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43"/>
        <v>41991.713460648149</v>
      </c>
      <c r="T1493" s="13">
        <f t="shared" si="14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11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43"/>
        <v>40682.884791666671</v>
      </c>
      <c r="T1494" s="13">
        <f t="shared" si="14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11">
        <f t="shared" si="140"/>
        <v>0</v>
      </c>
      <c r="Q1495" t="str">
        <f t="shared" si="141"/>
        <v>publishing</v>
      </c>
      <c r="R1495" t="str">
        <f t="shared" si="142"/>
        <v>fiction</v>
      </c>
      <c r="S1495" s="13">
        <f t="shared" si="143"/>
        <v>41411.866608796299</v>
      </c>
      <c r="T1495" s="13">
        <f t="shared" si="14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11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43"/>
        <v>42067.722372685181</v>
      </c>
      <c r="T1496" s="13">
        <f t="shared" si="14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11">
        <f t="shared" si="140"/>
        <v>0</v>
      </c>
      <c r="Q1497" t="str">
        <f t="shared" si="141"/>
        <v>publishing</v>
      </c>
      <c r="R1497" t="str">
        <f t="shared" si="142"/>
        <v>fiction</v>
      </c>
      <c r="S1497" s="13">
        <f t="shared" si="143"/>
        <v>40752.789710648147</v>
      </c>
      <c r="T1497" s="13">
        <f t="shared" si="14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11">
        <f t="shared" si="140"/>
        <v>0</v>
      </c>
      <c r="Q1498" t="str">
        <f t="shared" si="141"/>
        <v>publishing</v>
      </c>
      <c r="R1498" t="str">
        <f t="shared" si="142"/>
        <v>fiction</v>
      </c>
      <c r="S1498" s="13">
        <f t="shared" si="143"/>
        <v>41838.475219907406</v>
      </c>
      <c r="T1498" s="13">
        <f t="shared" si="14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11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43"/>
        <v>41444.64261574074</v>
      </c>
      <c r="T1499" s="13">
        <f t="shared" si="14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11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43"/>
        <v>41840.983541666668</v>
      </c>
      <c r="T1500" s="13">
        <f t="shared" si="14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1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43"/>
        <v>42527.007326388892</v>
      </c>
      <c r="T1501" s="13">
        <f t="shared" si="14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11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43"/>
        <v>41365.904594907406</v>
      </c>
      <c r="T1502" s="13">
        <f t="shared" si="14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11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43"/>
        <v>42163.583599537036</v>
      </c>
      <c r="T1503" s="13">
        <f t="shared" si="14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11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43"/>
        <v>42426.542592592596</v>
      </c>
      <c r="T1504" s="13">
        <f t="shared" si="14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11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43"/>
        <v>42606.347233796296</v>
      </c>
      <c r="T1505" s="13">
        <f t="shared" si="14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11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43"/>
        <v>41772.657685185186</v>
      </c>
      <c r="T1506" s="13">
        <f t="shared" si="14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11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43"/>
        <v>42414.44332175926</v>
      </c>
      <c r="T1507" s="13">
        <f t="shared" si="14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11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43"/>
        <v>41814.785925925928</v>
      </c>
      <c r="T1508" s="13">
        <f t="shared" si="14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11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43"/>
        <v>40254.450335648151</v>
      </c>
      <c r="T1509" s="13">
        <f t="shared" si="14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11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43"/>
        <v>41786.614363425928</v>
      </c>
      <c r="T1510" s="13">
        <f t="shared" si="14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11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43"/>
        <v>42751.533391203702</v>
      </c>
      <c r="T1511" s="13">
        <f t="shared" si="14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11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43"/>
        <v>41809.385162037033</v>
      </c>
      <c r="T1512" s="13">
        <f t="shared" si="14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11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43"/>
        <v>42296.583379629628</v>
      </c>
      <c r="T1513" s="13">
        <f t="shared" si="14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11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43"/>
        <v>42741.684479166666</v>
      </c>
      <c r="T1514" s="13">
        <f t="shared" si="14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11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43"/>
        <v>41806.637337962966</v>
      </c>
      <c r="T1515" s="13">
        <f t="shared" si="14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11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43"/>
        <v>42234.597685185188</v>
      </c>
      <c r="T1516" s="13">
        <f t="shared" si="14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11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43"/>
        <v>42415.253437499996</v>
      </c>
      <c r="T1517" s="13">
        <f t="shared" si="14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11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43"/>
        <v>42619.466342592597</v>
      </c>
      <c r="T1518" s="13">
        <f t="shared" si="14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11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43"/>
        <v>41948.56658564815</v>
      </c>
      <c r="T1519" s="13">
        <f t="shared" si="14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11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43"/>
        <v>41760.8200462963</v>
      </c>
      <c r="T1520" s="13">
        <f t="shared" si="14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11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43"/>
        <v>41782.741701388892</v>
      </c>
      <c r="T1521" s="13">
        <f t="shared" si="14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11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43"/>
        <v>41955.857789351852</v>
      </c>
      <c r="T1522" s="13">
        <f t="shared" si="14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11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43"/>
        <v>42493.167719907404</v>
      </c>
      <c r="T1523" s="13">
        <f t="shared" si="14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11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43"/>
        <v>41899.830312500002</v>
      </c>
      <c r="T1524" s="13">
        <f t="shared" si="14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11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43"/>
        <v>41964.751342592594</v>
      </c>
      <c r="T1525" s="13">
        <f t="shared" si="14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11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43"/>
        <v>42756.501041666663</v>
      </c>
      <c r="T1526" s="13">
        <f t="shared" si="14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11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43"/>
        <v>42570.702986111108</v>
      </c>
      <c r="T1527" s="13">
        <f t="shared" si="14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11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43"/>
        <v>42339.276006944448</v>
      </c>
      <c r="T1528" s="13">
        <f t="shared" si="14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11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43"/>
        <v>42780.600532407407</v>
      </c>
      <c r="T1529" s="13">
        <f t="shared" si="14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11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43"/>
        <v>42736.732893518521</v>
      </c>
      <c r="T1530" s="13">
        <f t="shared" si="14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11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43"/>
        <v>42052.628703703704</v>
      </c>
      <c r="T1531" s="13">
        <f t="shared" si="14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11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43"/>
        <v>42275.767303240747</v>
      </c>
      <c r="T1532" s="13">
        <f t="shared" si="14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11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43"/>
        <v>41941.802384259259</v>
      </c>
      <c r="T1533" s="13">
        <f t="shared" si="14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11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43"/>
        <v>42391.475289351853</v>
      </c>
      <c r="T1534" s="13">
        <f t="shared" si="14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11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43"/>
        <v>42443.00204861111</v>
      </c>
      <c r="T1535" s="13">
        <f t="shared" si="14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11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43"/>
        <v>42221.67432870371</v>
      </c>
      <c r="T1536" s="13">
        <f t="shared" si="14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11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43"/>
        <v>42484.829062500001</v>
      </c>
      <c r="T1537" s="13">
        <f t="shared" si="14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11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si="143"/>
        <v>42213.802199074074</v>
      </c>
      <c r="T1538" s="13">
        <f t="shared" si="14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11">
        <f t="shared" ref="P1539:P1602" si="146">IF(L1539,E1539/L1539,0)</f>
        <v>96.375</v>
      </c>
      <c r="Q1539" t="str">
        <f t="shared" ref="Q1539:Q1602" si="147">LEFT(N1539,FIND("/",N1539) -1)</f>
        <v>photography</v>
      </c>
      <c r="R1539" t="str">
        <f t="shared" ref="R1539:R1602" si="148">RIGHT(N1539, LEN(N1539)- FIND("/", N1539))</f>
        <v>photobooks</v>
      </c>
      <c r="S1539" s="13">
        <f t="shared" ref="S1539:S1602" si="149">(((J1539/60)/60)/24)+DATE(1970,1,1)</f>
        <v>42552.315127314811</v>
      </c>
      <c r="T1539" s="13">
        <f t="shared" ref="T1539:T1602" si="15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11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si="149"/>
        <v>41981.782060185185</v>
      </c>
      <c r="T1540" s="13">
        <f t="shared" si="15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11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9"/>
        <v>42705.919201388882</v>
      </c>
      <c r="T1541" s="13">
        <f t="shared" si="15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11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9"/>
        <v>41939.00712962963</v>
      </c>
      <c r="T1542" s="13">
        <f t="shared" si="15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11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9"/>
        <v>41974.712245370371</v>
      </c>
      <c r="T1543" s="13">
        <f t="shared" si="15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11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9"/>
        <v>42170.996527777781</v>
      </c>
      <c r="T1544" s="13">
        <f t="shared" si="15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11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9"/>
        <v>41935.509652777779</v>
      </c>
      <c r="T1545" s="13">
        <f t="shared" si="15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11">
        <f t="shared" si="146"/>
        <v>0</v>
      </c>
      <c r="Q1546" t="str">
        <f t="shared" si="147"/>
        <v>photography</v>
      </c>
      <c r="R1546" t="str">
        <f t="shared" si="148"/>
        <v>nature</v>
      </c>
      <c r="S1546" s="13">
        <f t="shared" si="149"/>
        <v>42053.051203703704</v>
      </c>
      <c r="T1546" s="13">
        <f t="shared" si="15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11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9"/>
        <v>42031.884652777779</v>
      </c>
      <c r="T1547" s="13">
        <f t="shared" si="15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11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9"/>
        <v>41839.212951388887</v>
      </c>
      <c r="T1548" s="13">
        <f t="shared" si="15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11">
        <f t="shared" si="146"/>
        <v>0</v>
      </c>
      <c r="Q1549" t="str">
        <f t="shared" si="147"/>
        <v>photography</v>
      </c>
      <c r="R1549" t="str">
        <f t="shared" si="148"/>
        <v>nature</v>
      </c>
      <c r="S1549" s="13">
        <f t="shared" si="149"/>
        <v>42782.426875000005</v>
      </c>
      <c r="T1549" s="13">
        <f t="shared" si="15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11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9"/>
        <v>42286.88217592593</v>
      </c>
      <c r="T1550" s="13">
        <f t="shared" si="15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11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9"/>
        <v>42281.136099537034</v>
      </c>
      <c r="T1551" s="13">
        <f t="shared" si="15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11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9"/>
        <v>42472.449467592596</v>
      </c>
      <c r="T1552" s="13">
        <f t="shared" si="15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11">
        <f t="shared" si="146"/>
        <v>0</v>
      </c>
      <c r="Q1553" t="str">
        <f t="shared" si="147"/>
        <v>photography</v>
      </c>
      <c r="R1553" t="str">
        <f t="shared" si="148"/>
        <v>nature</v>
      </c>
      <c r="S1553" s="13">
        <f t="shared" si="149"/>
        <v>42121.824525462958</v>
      </c>
      <c r="T1553" s="13">
        <f t="shared" si="15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11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9"/>
        <v>41892.688750000001</v>
      </c>
      <c r="T1554" s="13">
        <f t="shared" si="15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11">
        <f t="shared" si="146"/>
        <v>0</v>
      </c>
      <c r="Q1555" t="str">
        <f t="shared" si="147"/>
        <v>photography</v>
      </c>
      <c r="R1555" t="str">
        <f t="shared" si="148"/>
        <v>nature</v>
      </c>
      <c r="S1555" s="13">
        <f t="shared" si="149"/>
        <v>42219.282951388886</v>
      </c>
      <c r="T1555" s="13">
        <f t="shared" si="15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11">
        <f t="shared" si="146"/>
        <v>0</v>
      </c>
      <c r="Q1556" t="str">
        <f t="shared" si="147"/>
        <v>photography</v>
      </c>
      <c r="R1556" t="str">
        <f t="shared" si="148"/>
        <v>nature</v>
      </c>
      <c r="S1556" s="13">
        <f t="shared" si="149"/>
        <v>42188.252199074079</v>
      </c>
      <c r="T1556" s="13">
        <f t="shared" si="15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11">
        <f t="shared" si="146"/>
        <v>0</v>
      </c>
      <c r="Q1557" t="str">
        <f t="shared" si="147"/>
        <v>photography</v>
      </c>
      <c r="R1557" t="str">
        <f t="shared" si="148"/>
        <v>nature</v>
      </c>
      <c r="S1557" s="13">
        <f t="shared" si="149"/>
        <v>42241.613796296297</v>
      </c>
      <c r="T1557" s="13">
        <f t="shared" si="15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11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9"/>
        <v>42525.153055555551</v>
      </c>
      <c r="T1558" s="13">
        <f t="shared" si="15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11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9"/>
        <v>41871.65315972222</v>
      </c>
      <c r="T1559" s="13">
        <f t="shared" si="15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11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9"/>
        <v>42185.397673611107</v>
      </c>
      <c r="T1560" s="13">
        <f t="shared" si="15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1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9"/>
        <v>42108.05322916666</v>
      </c>
      <c r="T1561" s="13">
        <f t="shared" si="15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11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9"/>
        <v>41936.020752314813</v>
      </c>
      <c r="T1562" s="13">
        <f t="shared" si="15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11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9"/>
        <v>41555.041701388887</v>
      </c>
      <c r="T1563" s="13">
        <f t="shared" si="15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11">
        <f t="shared" si="146"/>
        <v>0</v>
      </c>
      <c r="Q1564" t="str">
        <f t="shared" si="147"/>
        <v>publishing</v>
      </c>
      <c r="R1564" t="str">
        <f t="shared" si="148"/>
        <v>art books</v>
      </c>
      <c r="S1564" s="13">
        <f t="shared" si="149"/>
        <v>40079.566157407404</v>
      </c>
      <c r="T1564" s="13">
        <f t="shared" si="15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11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9"/>
        <v>41652.742488425924</v>
      </c>
      <c r="T1565" s="13">
        <f t="shared" si="15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11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9"/>
        <v>42121.367002314815</v>
      </c>
      <c r="T1566" s="13">
        <f t="shared" si="15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11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9"/>
        <v>40672.729872685188</v>
      </c>
      <c r="T1567" s="13">
        <f t="shared" si="15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11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9"/>
        <v>42549.916712962964</v>
      </c>
      <c r="T1568" s="13">
        <f t="shared" si="15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11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9"/>
        <v>41671.936863425923</v>
      </c>
      <c r="T1569" s="13">
        <f t="shared" si="15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11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9"/>
        <v>41962.062326388885</v>
      </c>
      <c r="T1570" s="13">
        <f t="shared" si="15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11">
        <f t="shared" si="146"/>
        <v>0</v>
      </c>
      <c r="Q1571" t="str">
        <f t="shared" si="147"/>
        <v>publishing</v>
      </c>
      <c r="R1571" t="str">
        <f t="shared" si="148"/>
        <v>art books</v>
      </c>
      <c r="S1571" s="13">
        <f t="shared" si="149"/>
        <v>41389.679560185185</v>
      </c>
      <c r="T1571" s="13">
        <f t="shared" si="15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11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9"/>
        <v>42438.813449074078</v>
      </c>
      <c r="T1572" s="13">
        <f t="shared" si="15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11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9"/>
        <v>42144.769479166673</v>
      </c>
      <c r="T1573" s="13">
        <f t="shared" si="15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11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9"/>
        <v>42404.033090277779</v>
      </c>
      <c r="T1574" s="13">
        <f t="shared" si="15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11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9"/>
        <v>42786.000023148154</v>
      </c>
      <c r="T1575" s="13">
        <f t="shared" si="15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11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9"/>
        <v>42017.927418981482</v>
      </c>
      <c r="T1576" s="13">
        <f t="shared" si="15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11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9"/>
        <v>41799.524259259262</v>
      </c>
      <c r="T1577" s="13">
        <f t="shared" si="15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11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9"/>
        <v>42140.879259259258</v>
      </c>
      <c r="T1578" s="13">
        <f t="shared" si="15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11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9"/>
        <v>41054.847777777781</v>
      </c>
      <c r="T1579" s="13">
        <f t="shared" si="15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11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9"/>
        <v>40399.065868055557</v>
      </c>
      <c r="T1580" s="13">
        <f t="shared" si="15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1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9"/>
        <v>41481.996423611112</v>
      </c>
      <c r="T1581" s="13">
        <f t="shared" si="15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11">
        <f t="shared" si="146"/>
        <v>0</v>
      </c>
      <c r="Q1582" t="str">
        <f t="shared" si="147"/>
        <v>publishing</v>
      </c>
      <c r="R1582" t="str">
        <f t="shared" si="148"/>
        <v>art books</v>
      </c>
      <c r="S1582" s="13">
        <f t="shared" si="149"/>
        <v>40990.050069444449</v>
      </c>
      <c r="T1582" s="13">
        <f t="shared" si="15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11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9"/>
        <v>42325.448958333334</v>
      </c>
      <c r="T1583" s="13">
        <f t="shared" si="15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11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9"/>
        <v>42246.789965277778</v>
      </c>
      <c r="T1584" s="13">
        <f t="shared" si="15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11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9"/>
        <v>41877.904988425929</v>
      </c>
      <c r="T1585" s="13">
        <f t="shared" si="15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11">
        <f t="shared" si="146"/>
        <v>0</v>
      </c>
      <c r="Q1586" t="str">
        <f t="shared" si="147"/>
        <v>photography</v>
      </c>
      <c r="R1586" t="str">
        <f t="shared" si="148"/>
        <v>places</v>
      </c>
      <c r="S1586" s="13">
        <f t="shared" si="149"/>
        <v>41779.649317129632</v>
      </c>
      <c r="T1586" s="13">
        <f t="shared" si="15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11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9"/>
        <v>42707.895462962959</v>
      </c>
      <c r="T1587" s="13">
        <f t="shared" si="15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11">
        <f t="shared" si="146"/>
        <v>0</v>
      </c>
      <c r="Q1588" t="str">
        <f t="shared" si="147"/>
        <v>photography</v>
      </c>
      <c r="R1588" t="str">
        <f t="shared" si="148"/>
        <v>places</v>
      </c>
      <c r="S1588" s="13">
        <f t="shared" si="149"/>
        <v>42069.104421296302</v>
      </c>
      <c r="T1588" s="13">
        <f t="shared" si="15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11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9"/>
        <v>41956.950983796298</v>
      </c>
      <c r="T1589" s="13">
        <f t="shared" si="15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11">
        <f t="shared" si="146"/>
        <v>0</v>
      </c>
      <c r="Q1590" t="str">
        <f t="shared" si="147"/>
        <v>photography</v>
      </c>
      <c r="R1590" t="str">
        <f t="shared" si="148"/>
        <v>places</v>
      </c>
      <c r="S1590" s="13">
        <f t="shared" si="149"/>
        <v>42005.24998842593</v>
      </c>
      <c r="T1590" s="13">
        <f t="shared" si="15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11">
        <f t="shared" si="146"/>
        <v>0</v>
      </c>
      <c r="Q1591" t="str">
        <f t="shared" si="147"/>
        <v>photography</v>
      </c>
      <c r="R1591" t="str">
        <f t="shared" si="148"/>
        <v>places</v>
      </c>
      <c r="S1591" s="13">
        <f t="shared" si="149"/>
        <v>42256.984791666662</v>
      </c>
      <c r="T1591" s="13">
        <f t="shared" si="15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11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9"/>
        <v>42240.857222222221</v>
      </c>
      <c r="T1592" s="13">
        <f t="shared" si="15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11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9"/>
        <v>42433.726168981477</v>
      </c>
      <c r="T1593" s="13">
        <f t="shared" si="15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11">
        <f t="shared" si="146"/>
        <v>0</v>
      </c>
      <c r="Q1594" t="str">
        <f t="shared" si="147"/>
        <v>photography</v>
      </c>
      <c r="R1594" t="str">
        <f t="shared" si="148"/>
        <v>places</v>
      </c>
      <c r="S1594" s="13">
        <f t="shared" si="149"/>
        <v>42046.072743055556</v>
      </c>
      <c r="T1594" s="13">
        <f t="shared" si="15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11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9"/>
        <v>42033.845543981486</v>
      </c>
      <c r="T1595" s="13">
        <f t="shared" si="15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11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9"/>
        <v>42445.712754629625</v>
      </c>
      <c r="T1596" s="13">
        <f t="shared" si="15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11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9"/>
        <v>41780.050092592595</v>
      </c>
      <c r="T1597" s="13">
        <f t="shared" si="15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11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9"/>
        <v>41941.430196759262</v>
      </c>
      <c r="T1598" s="13">
        <f t="shared" si="15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11">
        <f t="shared" si="146"/>
        <v>0</v>
      </c>
      <c r="Q1599" t="str">
        <f t="shared" si="147"/>
        <v>photography</v>
      </c>
      <c r="R1599" t="str">
        <f t="shared" si="148"/>
        <v>places</v>
      </c>
      <c r="S1599" s="13">
        <f t="shared" si="149"/>
        <v>42603.354131944448</v>
      </c>
      <c r="T1599" s="13">
        <f t="shared" si="15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11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9"/>
        <v>42151.667337962965</v>
      </c>
      <c r="T1600" s="13">
        <f t="shared" si="15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11">
        <f t="shared" si="146"/>
        <v>0</v>
      </c>
      <c r="Q1601" t="str">
        <f t="shared" si="147"/>
        <v>photography</v>
      </c>
      <c r="R1601" t="str">
        <f t="shared" si="148"/>
        <v>places</v>
      </c>
      <c r="S1601" s="13">
        <f t="shared" si="149"/>
        <v>42438.53907407407</v>
      </c>
      <c r="T1601" s="13">
        <f t="shared" si="15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11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si="149"/>
        <v>41791.057314814818</v>
      </c>
      <c r="T1602" s="13">
        <f t="shared" si="15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11">
        <f t="shared" ref="P1603:P1666" si="152">IF(L1603,E1603/L1603,0)</f>
        <v>48.325535714285714</v>
      </c>
      <c r="Q1603" t="str">
        <f t="shared" ref="Q1603:Q1666" si="153">LEFT(N1603,FIND("/",N1603) -1)</f>
        <v>music</v>
      </c>
      <c r="R1603" t="str">
        <f t="shared" ref="R1603:R1666" si="154">RIGHT(N1603, LEN(N1603)- FIND("/", N1603))</f>
        <v>rock</v>
      </c>
      <c r="S1603" s="13">
        <f t="shared" ref="S1603:S1666" si="155">(((J1603/60)/60)/24)+DATE(1970,1,1)</f>
        <v>40638.092974537038</v>
      </c>
      <c r="T1603" s="13">
        <f t="shared" ref="T1603:T1666" si="156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11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si="155"/>
        <v>40788.297650462962</v>
      </c>
      <c r="T1604" s="13">
        <f t="shared" si="156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11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5"/>
        <v>40876.169664351852</v>
      </c>
      <c r="T1605" s="13">
        <f t="shared" si="156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11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5"/>
        <v>40945.845312500001</v>
      </c>
      <c r="T1606" s="13">
        <f t="shared" si="156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11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5"/>
        <v>40747.012881944444</v>
      </c>
      <c r="T1607" s="13">
        <f t="shared" si="156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11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5"/>
        <v>40536.111550925925</v>
      </c>
      <c r="T1608" s="13">
        <f t="shared" si="156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11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5"/>
        <v>41053.80846064815</v>
      </c>
      <c r="T1609" s="13">
        <f t="shared" si="156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11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5"/>
        <v>41607.83085648148</v>
      </c>
      <c r="T1610" s="13">
        <f t="shared" si="156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11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5"/>
        <v>40796.001261574071</v>
      </c>
      <c r="T1611" s="13">
        <f t="shared" si="156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11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5"/>
        <v>41228.924884259257</v>
      </c>
      <c r="T1612" s="13">
        <f t="shared" si="156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11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5"/>
        <v>41409.00037037037</v>
      </c>
      <c r="T1613" s="13">
        <f t="shared" si="156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11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5"/>
        <v>41246.874814814815</v>
      </c>
      <c r="T1614" s="13">
        <f t="shared" si="156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11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5"/>
        <v>41082.069467592592</v>
      </c>
      <c r="T1615" s="13">
        <f t="shared" si="156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11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5"/>
        <v>41794.981122685182</v>
      </c>
      <c r="T1616" s="13">
        <f t="shared" si="156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11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5"/>
        <v>40845.050879629627</v>
      </c>
      <c r="T1617" s="13">
        <f t="shared" si="156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11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5"/>
        <v>41194.715520833335</v>
      </c>
      <c r="T1618" s="13">
        <f t="shared" si="156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11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5"/>
        <v>41546.664212962962</v>
      </c>
      <c r="T1619" s="13">
        <f t="shared" si="156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11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5"/>
        <v>41301.654340277775</v>
      </c>
      <c r="T1620" s="13">
        <f t="shared" si="156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11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5"/>
        <v>41876.18618055556</v>
      </c>
      <c r="T1621" s="13">
        <f t="shared" si="156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11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5"/>
        <v>41321.339583333334</v>
      </c>
      <c r="T1622" s="13">
        <f t="shared" si="15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11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5"/>
        <v>41003.60665509259</v>
      </c>
      <c r="T1623" s="13">
        <f t="shared" si="15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11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5"/>
        <v>41950.29483796296</v>
      </c>
      <c r="T1624" s="13">
        <f t="shared" si="15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11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5"/>
        <v>41453.688530092593</v>
      </c>
      <c r="T1625" s="13">
        <f t="shared" si="15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11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5"/>
        <v>41243.367303240739</v>
      </c>
      <c r="T1626" s="13">
        <f t="shared" si="15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11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5"/>
        <v>41135.699687500004</v>
      </c>
      <c r="T1627" s="13">
        <f t="shared" si="15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11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5"/>
        <v>41579.847997685189</v>
      </c>
      <c r="T1628" s="13">
        <f t="shared" si="15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11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5"/>
        <v>41205.707048611112</v>
      </c>
      <c r="T1629" s="13">
        <f t="shared" si="15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11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5"/>
        <v>41774.737060185187</v>
      </c>
      <c r="T1630" s="13">
        <f t="shared" si="15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11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5"/>
        <v>41645.867280092592</v>
      </c>
      <c r="T1631" s="13">
        <f t="shared" si="15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11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5"/>
        <v>40939.837673611109</v>
      </c>
      <c r="T1632" s="13">
        <f t="shared" si="15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11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5"/>
        <v>41164.859502314815</v>
      </c>
      <c r="T1633" s="13">
        <f t="shared" si="15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11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5"/>
        <v>40750.340902777774</v>
      </c>
      <c r="T1634" s="13">
        <f t="shared" si="15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11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5"/>
        <v>40896.883750000001</v>
      </c>
      <c r="T1635" s="13">
        <f t="shared" si="15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11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5"/>
        <v>40658.189826388887</v>
      </c>
      <c r="T1636" s="13">
        <f t="shared" si="15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11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5"/>
        <v>42502.868761574078</v>
      </c>
      <c r="T1637" s="13">
        <f t="shared" si="15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11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5"/>
        <v>40663.08666666667</v>
      </c>
      <c r="T1638" s="13">
        <f t="shared" si="15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11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5"/>
        <v>40122.751620370371</v>
      </c>
      <c r="T1639" s="13">
        <f t="shared" si="15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11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5"/>
        <v>41288.68712962963</v>
      </c>
      <c r="T1640" s="13">
        <f t="shared" si="15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11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5"/>
        <v>40941.652372685188</v>
      </c>
      <c r="T1641" s="13">
        <f t="shared" si="15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11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5"/>
        <v>40379.23096064815</v>
      </c>
      <c r="T1642" s="13">
        <f t="shared" si="15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11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5"/>
        <v>41962.596574074079</v>
      </c>
      <c r="T1643" s="13">
        <f t="shared" si="15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11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5"/>
        <v>40688.024618055555</v>
      </c>
      <c r="T1644" s="13">
        <f t="shared" si="15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11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5"/>
        <v>41146.824212962965</v>
      </c>
      <c r="T1645" s="13">
        <f t="shared" si="15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11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5"/>
        <v>41175.05972222222</v>
      </c>
      <c r="T1646" s="13">
        <f t="shared" si="15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11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5"/>
        <v>41521.617361111108</v>
      </c>
      <c r="T1647" s="13">
        <f t="shared" si="15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11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5"/>
        <v>41833.450266203705</v>
      </c>
      <c r="T1648" s="13">
        <f t="shared" si="15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11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5"/>
        <v>41039.409456018519</v>
      </c>
      <c r="T1649" s="13">
        <f t="shared" si="15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11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5"/>
        <v>40592.704652777778</v>
      </c>
      <c r="T1650" s="13">
        <f t="shared" si="15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11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5"/>
        <v>41737.684664351851</v>
      </c>
      <c r="T1651" s="13">
        <f t="shared" si="15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11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5"/>
        <v>41526.435613425929</v>
      </c>
      <c r="T1652" s="13">
        <f t="shared" si="15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11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5"/>
        <v>40625.900694444441</v>
      </c>
      <c r="T1653" s="13">
        <f t="shared" si="15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11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5"/>
        <v>41572.492974537039</v>
      </c>
      <c r="T1654" s="13">
        <f t="shared" si="15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11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5"/>
        <v>40626.834444444445</v>
      </c>
      <c r="T1655" s="13">
        <f t="shared" si="15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11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5"/>
        <v>40987.890740740739</v>
      </c>
      <c r="T1656" s="13">
        <f t="shared" si="15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11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5"/>
        <v>40974.791898148149</v>
      </c>
      <c r="T1657" s="13">
        <f t="shared" si="15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11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5"/>
        <v>41226.928842592592</v>
      </c>
      <c r="T1658" s="13">
        <f t="shared" si="15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11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5"/>
        <v>41023.782037037039</v>
      </c>
      <c r="T1659" s="13">
        <f t="shared" si="15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11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5"/>
        <v>41223.22184027778</v>
      </c>
      <c r="T1660" s="13">
        <f t="shared" si="15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11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5"/>
        <v>41596.913437499999</v>
      </c>
      <c r="T1661" s="13">
        <f t="shared" si="15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11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5"/>
        <v>42459.693865740745</v>
      </c>
      <c r="T1662" s="13">
        <f t="shared" si="15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11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5"/>
        <v>42343.998043981483</v>
      </c>
      <c r="T1663" s="13">
        <f t="shared" si="15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11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5"/>
        <v>40848.198333333334</v>
      </c>
      <c r="T1664" s="13">
        <f t="shared" si="15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11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5"/>
        <v>42006.02207175926</v>
      </c>
      <c r="T1665" s="13">
        <f t="shared" si="15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11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si="155"/>
        <v>40939.761782407404</v>
      </c>
      <c r="T1666" s="13">
        <f t="shared" si="15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11">
        <f t="shared" ref="P1667:P1730" si="158">IF(L1667,E1667/L1667,0)</f>
        <v>44.956989247311824</v>
      </c>
      <c r="Q1667" t="str">
        <f t="shared" ref="Q1667:Q1730" si="159">LEFT(N1667,FIND("/",N1667) -1)</f>
        <v>music</v>
      </c>
      <c r="R1667" t="str">
        <f t="shared" ref="R1667:R1730" si="160">RIGHT(N1667, LEN(N1667)- FIND("/", N1667))</f>
        <v>pop</v>
      </c>
      <c r="S1667" s="13">
        <f t="shared" ref="S1667:S1730" si="161">(((J1667/60)/60)/24)+DATE(1970,1,1)</f>
        <v>40564.649456018517</v>
      </c>
      <c r="T1667" s="13">
        <f t="shared" ref="T1667:T1730" si="162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11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si="161"/>
        <v>41331.253159722226</v>
      </c>
      <c r="T1668" s="13">
        <f t="shared" si="16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11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61"/>
        <v>41682.0705787037</v>
      </c>
      <c r="T1669" s="13">
        <f t="shared" si="16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11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61"/>
        <v>40845.14975694444</v>
      </c>
      <c r="T1670" s="13">
        <f t="shared" si="16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11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61"/>
        <v>42461.885138888887</v>
      </c>
      <c r="T1671" s="13">
        <f t="shared" si="16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11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61"/>
        <v>40313.930543981485</v>
      </c>
      <c r="T1672" s="13">
        <f t="shared" si="16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11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61"/>
        <v>42553.54414351852</v>
      </c>
      <c r="T1673" s="13">
        <f t="shared" si="16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11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61"/>
        <v>41034.656597222223</v>
      </c>
      <c r="T1674" s="13">
        <f t="shared" si="16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11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61"/>
        <v>42039.878379629634</v>
      </c>
      <c r="T1675" s="13">
        <f t="shared" si="16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11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61"/>
        <v>42569.605393518519</v>
      </c>
      <c r="T1676" s="13">
        <f t="shared" si="16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11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61"/>
        <v>40802.733101851853</v>
      </c>
      <c r="T1677" s="13">
        <f t="shared" si="16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11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61"/>
        <v>40973.72623842593</v>
      </c>
      <c r="T1678" s="13">
        <f t="shared" si="16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11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61"/>
        <v>42416.407129629632</v>
      </c>
      <c r="T1679" s="13">
        <f t="shared" si="16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11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61"/>
        <v>41662.854988425926</v>
      </c>
      <c r="T1680" s="13">
        <f t="shared" si="16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11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61"/>
        <v>40723.068807870368</v>
      </c>
      <c r="T1681" s="13">
        <f t="shared" si="16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11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61"/>
        <v>41802.757719907408</v>
      </c>
      <c r="T1682" s="13">
        <f t="shared" si="16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11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61"/>
        <v>42774.121342592596</v>
      </c>
      <c r="T1683" s="13">
        <f t="shared" si="16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11">
        <f t="shared" si="158"/>
        <v>0</v>
      </c>
      <c r="Q1684" t="str">
        <f t="shared" si="159"/>
        <v>music</v>
      </c>
      <c r="R1684" t="str">
        <f t="shared" si="160"/>
        <v>faith</v>
      </c>
      <c r="S1684" s="13">
        <f t="shared" si="161"/>
        <v>42779.21365740741</v>
      </c>
      <c r="T1684" s="13">
        <f t="shared" si="16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11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61"/>
        <v>42808.781689814816</v>
      </c>
      <c r="T1685" s="13">
        <f t="shared" si="16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11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61"/>
        <v>42783.815289351856</v>
      </c>
      <c r="T1686" s="13">
        <f t="shared" si="16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11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61"/>
        <v>42788.2502662037</v>
      </c>
      <c r="T1687" s="13">
        <f t="shared" si="16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11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61"/>
        <v>42792.843969907408</v>
      </c>
      <c r="T1688" s="13">
        <f t="shared" si="16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11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61"/>
        <v>42802.046817129631</v>
      </c>
      <c r="T1689" s="13">
        <f t="shared" si="16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11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61"/>
        <v>42804.534652777773</v>
      </c>
      <c r="T1690" s="13">
        <f t="shared" si="162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11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61"/>
        <v>42780.942476851851</v>
      </c>
      <c r="T1691" s="13">
        <f t="shared" si="16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11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61"/>
        <v>42801.43104166667</v>
      </c>
      <c r="T1692" s="13">
        <f t="shared" si="16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11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61"/>
        <v>42795.701481481476</v>
      </c>
      <c r="T1693" s="13">
        <f t="shared" si="16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11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61"/>
        <v>42788.151238425926</v>
      </c>
      <c r="T1694" s="13">
        <f t="shared" si="16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11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61"/>
        <v>42803.920277777783</v>
      </c>
      <c r="T1695" s="13">
        <f t="shared" si="16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11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61"/>
        <v>42791.669837962967</v>
      </c>
      <c r="T1696" s="13">
        <f t="shared" si="16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11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61"/>
        <v>42801.031412037039</v>
      </c>
      <c r="T1697" s="13">
        <f t="shared" si="16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11">
        <f t="shared" si="158"/>
        <v>0</v>
      </c>
      <c r="Q1698" t="str">
        <f t="shared" si="159"/>
        <v>music</v>
      </c>
      <c r="R1698" t="str">
        <f t="shared" si="160"/>
        <v>faith</v>
      </c>
      <c r="S1698" s="13">
        <f t="shared" si="161"/>
        <v>42796.069571759261</v>
      </c>
      <c r="T1698" s="13">
        <f t="shared" si="16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11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61"/>
        <v>42805.032962962956</v>
      </c>
      <c r="T1699" s="13">
        <f t="shared" si="16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11">
        <f t="shared" si="158"/>
        <v>0</v>
      </c>
      <c r="Q1700" t="str">
        <f t="shared" si="159"/>
        <v>music</v>
      </c>
      <c r="R1700" t="str">
        <f t="shared" si="160"/>
        <v>faith</v>
      </c>
      <c r="S1700" s="13">
        <f t="shared" si="161"/>
        <v>42796.207870370374</v>
      </c>
      <c r="T1700" s="13">
        <f t="shared" si="16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11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61"/>
        <v>42806.863946759258</v>
      </c>
      <c r="T1701" s="13">
        <f t="shared" si="16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11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61"/>
        <v>42796.071643518517</v>
      </c>
      <c r="T1702" s="13">
        <f t="shared" si="16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11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61"/>
        <v>41989.664409722223</v>
      </c>
      <c r="T1703" s="13">
        <f t="shared" si="162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11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61"/>
        <v>42063.869791666672</v>
      </c>
      <c r="T1704" s="13">
        <f t="shared" si="16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11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61"/>
        <v>42187.281678240746</v>
      </c>
      <c r="T1705" s="13">
        <f t="shared" si="16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11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61"/>
        <v>42021.139733796299</v>
      </c>
      <c r="T1706" s="13">
        <f t="shared" si="16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11">
        <f t="shared" si="158"/>
        <v>0</v>
      </c>
      <c r="Q1707" t="str">
        <f t="shared" si="159"/>
        <v>music</v>
      </c>
      <c r="R1707" t="str">
        <f t="shared" si="160"/>
        <v>faith</v>
      </c>
      <c r="S1707" s="13">
        <f t="shared" si="161"/>
        <v>42245.016736111109</v>
      </c>
      <c r="T1707" s="13">
        <f t="shared" si="16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11">
        <f t="shared" si="158"/>
        <v>0</v>
      </c>
      <c r="Q1708" t="str">
        <f t="shared" si="159"/>
        <v>music</v>
      </c>
      <c r="R1708" t="str">
        <f t="shared" si="160"/>
        <v>faith</v>
      </c>
      <c r="S1708" s="13">
        <f t="shared" si="161"/>
        <v>42179.306388888886</v>
      </c>
      <c r="T1708" s="13">
        <f t="shared" si="16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11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61"/>
        <v>42427.721006944441</v>
      </c>
      <c r="T1709" s="13">
        <f t="shared" si="16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11">
        <f t="shared" si="158"/>
        <v>0</v>
      </c>
      <c r="Q1710" t="str">
        <f t="shared" si="159"/>
        <v>music</v>
      </c>
      <c r="R1710" t="str">
        <f t="shared" si="160"/>
        <v>faith</v>
      </c>
      <c r="S1710" s="13">
        <f t="shared" si="161"/>
        <v>42451.866967592592</v>
      </c>
      <c r="T1710" s="13">
        <f t="shared" si="16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11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61"/>
        <v>41841.56381944444</v>
      </c>
      <c r="T1711" s="13">
        <f t="shared" si="16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11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61"/>
        <v>42341.59129629629</v>
      </c>
      <c r="T1712" s="13">
        <f t="shared" si="16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11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61"/>
        <v>41852.646226851852</v>
      </c>
      <c r="T1713" s="13">
        <f t="shared" si="16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11">
        <f t="shared" si="158"/>
        <v>0</v>
      </c>
      <c r="Q1714" t="str">
        <f t="shared" si="159"/>
        <v>music</v>
      </c>
      <c r="R1714" t="str">
        <f t="shared" si="160"/>
        <v>faith</v>
      </c>
      <c r="S1714" s="13">
        <f t="shared" si="161"/>
        <v>42125.913807870369</v>
      </c>
      <c r="T1714" s="13">
        <f t="shared" si="16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11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61"/>
        <v>41887.801064814819</v>
      </c>
      <c r="T1715" s="13">
        <f t="shared" si="16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11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61"/>
        <v>42095.918530092589</v>
      </c>
      <c r="T1716" s="13">
        <f t="shared" si="16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11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61"/>
        <v>42064.217418981483</v>
      </c>
      <c r="T1717" s="13">
        <f t="shared" si="16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11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61"/>
        <v>42673.577534722222</v>
      </c>
      <c r="T1718" s="13">
        <f t="shared" si="16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11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61"/>
        <v>42460.98192129629</v>
      </c>
      <c r="T1719" s="13">
        <f t="shared" si="162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11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61"/>
        <v>42460.610520833332</v>
      </c>
      <c r="T1720" s="13">
        <f t="shared" si="16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11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61"/>
        <v>41869.534618055557</v>
      </c>
      <c r="T1721" s="13">
        <f t="shared" si="16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11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61"/>
        <v>41922.783229166671</v>
      </c>
      <c r="T1722" s="13">
        <f t="shared" si="16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11">
        <f t="shared" si="158"/>
        <v>0</v>
      </c>
      <c r="Q1723" t="str">
        <f t="shared" si="159"/>
        <v>music</v>
      </c>
      <c r="R1723" t="str">
        <f t="shared" si="160"/>
        <v>faith</v>
      </c>
      <c r="S1723" s="13">
        <f t="shared" si="161"/>
        <v>42319.461377314816</v>
      </c>
      <c r="T1723" s="13">
        <f t="shared" si="16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11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61"/>
        <v>42425.960983796293</v>
      </c>
      <c r="T1724" s="13">
        <f t="shared" si="16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11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61"/>
        <v>42129.82540509259</v>
      </c>
      <c r="T1725" s="13">
        <f t="shared" si="16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11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61"/>
        <v>41912.932430555556</v>
      </c>
      <c r="T1726" s="13">
        <f t="shared" si="16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11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61"/>
        <v>41845.968159722222</v>
      </c>
      <c r="T1727" s="13">
        <f t="shared" si="16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11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61"/>
        <v>41788.919722222221</v>
      </c>
      <c r="T1728" s="13">
        <f t="shared" si="16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11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61"/>
        <v>42044.927974537044</v>
      </c>
      <c r="T1729" s="13">
        <f t="shared" si="16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11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si="161"/>
        <v>42268.625856481478</v>
      </c>
      <c r="T1730" s="13">
        <f t="shared" si="16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11">
        <f t="shared" ref="P1731:P1794" si="164">IF(L1731,E1731/L1731,0)</f>
        <v>0</v>
      </c>
      <c r="Q1731" t="str">
        <f t="shared" ref="Q1731:Q1794" si="165">LEFT(N1731,FIND("/",N1731) -1)</f>
        <v>music</v>
      </c>
      <c r="R1731" t="str">
        <f t="shared" ref="R1731:R1794" si="166">RIGHT(N1731, LEN(N1731)- FIND("/", N1731))</f>
        <v>faith</v>
      </c>
      <c r="S1731" s="13">
        <f t="shared" ref="S1731:S1794" si="167">(((J1731/60)/60)/24)+DATE(1970,1,1)</f>
        <v>42471.052152777775</v>
      </c>
      <c r="T1731" s="13">
        <f t="shared" ref="T1731:T1794" si="168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11">
        <f t="shared" si="164"/>
        <v>0</v>
      </c>
      <c r="Q1732" t="str">
        <f t="shared" si="165"/>
        <v>music</v>
      </c>
      <c r="R1732" t="str">
        <f t="shared" si="166"/>
        <v>faith</v>
      </c>
      <c r="S1732" s="13">
        <f t="shared" si="167"/>
        <v>42272.087766203709</v>
      </c>
      <c r="T1732" s="13">
        <f t="shared" si="168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11">
        <f t="shared" si="164"/>
        <v>0</v>
      </c>
      <c r="Q1733" t="str">
        <f t="shared" si="165"/>
        <v>music</v>
      </c>
      <c r="R1733" t="str">
        <f t="shared" si="166"/>
        <v>faith</v>
      </c>
      <c r="S1733" s="13">
        <f t="shared" si="167"/>
        <v>42152.906851851847</v>
      </c>
      <c r="T1733" s="13">
        <f t="shared" si="168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11">
        <f t="shared" si="164"/>
        <v>0</v>
      </c>
      <c r="Q1734" t="str">
        <f t="shared" si="165"/>
        <v>music</v>
      </c>
      <c r="R1734" t="str">
        <f t="shared" si="166"/>
        <v>faith</v>
      </c>
      <c r="S1734" s="13">
        <f t="shared" si="167"/>
        <v>42325.683807870373</v>
      </c>
      <c r="T1734" s="13">
        <f t="shared" si="168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11">
        <f t="shared" si="164"/>
        <v>0</v>
      </c>
      <c r="Q1735" t="str">
        <f t="shared" si="165"/>
        <v>music</v>
      </c>
      <c r="R1735" t="str">
        <f t="shared" si="166"/>
        <v>faith</v>
      </c>
      <c r="S1735" s="13">
        <f t="shared" si="167"/>
        <v>42614.675625000003</v>
      </c>
      <c r="T1735" s="13">
        <f t="shared" si="168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11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7"/>
        <v>42102.036527777775</v>
      </c>
      <c r="T1736" s="13">
        <f t="shared" si="168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11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7"/>
        <v>42559.814178240747</v>
      </c>
      <c r="T1737" s="13">
        <f t="shared" si="168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11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7"/>
        <v>42286.861493055556</v>
      </c>
      <c r="T1738" s="13">
        <f t="shared" si="168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11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7"/>
        <v>42175.948981481488</v>
      </c>
      <c r="T1739" s="13">
        <f t="shared" si="168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11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7"/>
        <v>41884.874328703707</v>
      </c>
      <c r="T1740" s="13">
        <f t="shared" si="168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11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7"/>
        <v>42435.874212962968</v>
      </c>
      <c r="T1741" s="13">
        <f t="shared" si="168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11">
        <f t="shared" si="164"/>
        <v>0</v>
      </c>
      <c r="Q1742" t="str">
        <f t="shared" si="165"/>
        <v>music</v>
      </c>
      <c r="R1742" t="str">
        <f t="shared" si="166"/>
        <v>faith</v>
      </c>
      <c r="S1742" s="13">
        <f t="shared" si="167"/>
        <v>42171.817384259266</v>
      </c>
      <c r="T1742" s="13">
        <f t="shared" si="168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11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7"/>
        <v>42120.628136574072</v>
      </c>
      <c r="T1743" s="13">
        <f t="shared" si="168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11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7"/>
        <v>42710.876967592587</v>
      </c>
      <c r="T1744" s="13">
        <f t="shared" si="168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11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7"/>
        <v>42586.925636574073</v>
      </c>
      <c r="T1745" s="13">
        <f t="shared" si="168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11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7"/>
        <v>42026.605057870373</v>
      </c>
      <c r="T1746" s="13">
        <f t="shared" si="168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11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7"/>
        <v>42690.259699074071</v>
      </c>
      <c r="T1747" s="13">
        <f t="shared" si="168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11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7"/>
        <v>42668.176701388889</v>
      </c>
      <c r="T1748" s="13">
        <f t="shared" si="168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11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7"/>
        <v>42292.435532407413</v>
      </c>
      <c r="T1749" s="13">
        <f t="shared" si="168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11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7"/>
        <v>42219.950729166667</v>
      </c>
      <c r="T1750" s="13">
        <f t="shared" si="168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11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7"/>
        <v>42758.975937499999</v>
      </c>
      <c r="T1751" s="13">
        <f t="shared" si="168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11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7"/>
        <v>42454.836851851855</v>
      </c>
      <c r="T1752" s="13">
        <f t="shared" si="168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11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7"/>
        <v>42052.7815162037</v>
      </c>
      <c r="T1753" s="13">
        <f t="shared" si="168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11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7"/>
        <v>42627.253263888888</v>
      </c>
      <c r="T1754" s="13">
        <f t="shared" si="168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11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7"/>
        <v>42420.74962962963</v>
      </c>
      <c r="T1755" s="13">
        <f t="shared" si="168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11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7"/>
        <v>42067.876770833333</v>
      </c>
      <c r="T1756" s="13">
        <f t="shared" si="168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11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7"/>
        <v>42252.788900462961</v>
      </c>
      <c r="T1757" s="13">
        <f t="shared" si="168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11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7"/>
        <v>42571.167465277773</v>
      </c>
      <c r="T1758" s="13">
        <f t="shared" si="168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11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7"/>
        <v>42733.827349537038</v>
      </c>
      <c r="T1759" s="13">
        <f t="shared" si="168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11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7"/>
        <v>42505.955925925926</v>
      </c>
      <c r="T1760" s="13">
        <f t="shared" si="168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11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7"/>
        <v>42068.829039351855</v>
      </c>
      <c r="T1761" s="13">
        <f t="shared" si="168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11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7"/>
        <v>42405.67260416667</v>
      </c>
      <c r="T1762" s="13">
        <f t="shared" si="168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11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7"/>
        <v>42209.567824074074</v>
      </c>
      <c r="T1763" s="13">
        <f t="shared" si="168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11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7"/>
        <v>42410.982002314813</v>
      </c>
      <c r="T1764" s="13">
        <f t="shared" si="168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11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7"/>
        <v>42636.868518518517</v>
      </c>
      <c r="T1765" s="13">
        <f t="shared" si="168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11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7"/>
        <v>41825.485868055555</v>
      </c>
      <c r="T1766" s="13">
        <f t="shared" si="168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11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7"/>
        <v>41834.980462962965</v>
      </c>
      <c r="T1767" s="13">
        <f t="shared" si="168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11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13">
        <f t="shared" si="167"/>
        <v>41855.859814814816</v>
      </c>
      <c r="T1768" s="13">
        <f t="shared" si="168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11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7"/>
        <v>41824.658379629633</v>
      </c>
      <c r="T1769" s="13">
        <f t="shared" si="168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11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7"/>
        <v>41849.560694444444</v>
      </c>
      <c r="T1770" s="13">
        <f t="shared" si="168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11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7"/>
        <v>41987.818969907406</v>
      </c>
      <c r="T1771" s="13">
        <f t="shared" si="168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11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7"/>
        <v>41891.780023148152</v>
      </c>
      <c r="T1772" s="13">
        <f t="shared" si="168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11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7"/>
        <v>41905.979629629634</v>
      </c>
      <c r="T1773" s="13">
        <f t="shared" si="168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11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7"/>
        <v>41766.718009259261</v>
      </c>
      <c r="T1774" s="13">
        <f t="shared" si="168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11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7"/>
        <v>41978.760393518518</v>
      </c>
      <c r="T1775" s="13">
        <f t="shared" si="168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11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7"/>
        <v>41930.218657407408</v>
      </c>
      <c r="T1776" s="13">
        <f t="shared" si="168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11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7"/>
        <v>41891.976388888892</v>
      </c>
      <c r="T1777" s="13">
        <f t="shared" si="168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11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7"/>
        <v>41905.95684027778</v>
      </c>
      <c r="T1778" s="13">
        <f t="shared" si="168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11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7"/>
        <v>42025.357094907406</v>
      </c>
      <c r="T1779" s="13">
        <f t="shared" si="168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11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7"/>
        <v>42045.86336805555</v>
      </c>
      <c r="T1780" s="13">
        <f t="shared" si="168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11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7"/>
        <v>42585.691898148143</v>
      </c>
      <c r="T1781" s="13">
        <f t="shared" si="168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11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7"/>
        <v>42493.600810185191</v>
      </c>
      <c r="T1782" s="13">
        <f t="shared" si="168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11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7"/>
        <v>42597.617418981477</v>
      </c>
      <c r="T1783" s="13">
        <f t="shared" si="168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11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7"/>
        <v>42388.575104166666</v>
      </c>
      <c r="T1784" s="13">
        <f t="shared" si="168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11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7"/>
        <v>42115.949976851851</v>
      </c>
      <c r="T1785" s="13">
        <f t="shared" si="168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11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7"/>
        <v>42003.655555555553</v>
      </c>
      <c r="T1786" s="13">
        <f t="shared" si="168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11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7"/>
        <v>41897.134895833333</v>
      </c>
      <c r="T1787" s="13">
        <f t="shared" si="168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11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7"/>
        <v>41958.550659722227</v>
      </c>
      <c r="T1788" s="13">
        <f t="shared" si="168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11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7"/>
        <v>42068.65552083333</v>
      </c>
      <c r="T1789" s="13">
        <f t="shared" si="168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11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7"/>
        <v>41913.94840277778</v>
      </c>
      <c r="T1790" s="13">
        <f t="shared" si="168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1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7"/>
        <v>41956.250034722223</v>
      </c>
      <c r="T1791" s="13">
        <f t="shared" si="168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11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7"/>
        <v>42010.674513888895</v>
      </c>
      <c r="T1792" s="13">
        <f t="shared" si="168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11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7"/>
        <v>41973.740335648152</v>
      </c>
      <c r="T1793" s="13">
        <f t="shared" si="168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11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si="167"/>
        <v>42189.031041666662</v>
      </c>
      <c r="T1794" s="13">
        <f t="shared" si="168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11">
        <f t="shared" ref="P1795:P1858" si="170">IF(L1795,E1795/L1795,0)</f>
        <v>20</v>
      </c>
      <c r="Q1795" t="str">
        <f t="shared" ref="Q1795:Q1858" si="171">LEFT(N1795,FIND("/",N1795) -1)</f>
        <v>photography</v>
      </c>
      <c r="R1795" t="str">
        <f t="shared" ref="R1795:R1858" si="172">RIGHT(N1795, LEN(N1795)- FIND("/", N1795))</f>
        <v>photobooks</v>
      </c>
      <c r="S1795" s="13">
        <f t="shared" ref="S1795:S1858" si="173">(((J1795/60)/60)/24)+DATE(1970,1,1)</f>
        <v>41940.89166666667</v>
      </c>
      <c r="T1795" s="13">
        <f t="shared" ref="T1795:T1858" si="17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11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si="173"/>
        <v>42011.551180555558</v>
      </c>
      <c r="T1796" s="13">
        <f t="shared" si="17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11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73"/>
        <v>42628.288668981477</v>
      </c>
      <c r="T1797" s="13">
        <f t="shared" si="17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11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73"/>
        <v>42515.439421296294</v>
      </c>
      <c r="T1798" s="13">
        <f t="shared" si="17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11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73"/>
        <v>42689.56931712963</v>
      </c>
      <c r="T1799" s="13">
        <f t="shared" si="17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11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73"/>
        <v>42344.32677083333</v>
      </c>
      <c r="T1800" s="13">
        <f t="shared" si="17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11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73"/>
        <v>41934.842685185184</v>
      </c>
      <c r="T1801" s="13">
        <f t="shared" si="17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11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73"/>
        <v>42623.606134259258</v>
      </c>
      <c r="T1802" s="13">
        <f t="shared" si="17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11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73"/>
        <v>42321.660509259258</v>
      </c>
      <c r="T1803" s="13">
        <f t="shared" si="17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11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73"/>
        <v>42159.47256944445</v>
      </c>
      <c r="T1804" s="13">
        <f t="shared" si="17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11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73"/>
        <v>42018.071550925932</v>
      </c>
      <c r="T1805" s="13">
        <f t="shared" si="17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11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73"/>
        <v>42282.678287037037</v>
      </c>
      <c r="T1806" s="13">
        <f t="shared" si="17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11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73"/>
        <v>42247.803912037038</v>
      </c>
      <c r="T1807" s="13">
        <f t="shared" si="17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11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73"/>
        <v>41877.638298611113</v>
      </c>
      <c r="T1808" s="13">
        <f t="shared" si="17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11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73"/>
        <v>41880.068437499998</v>
      </c>
      <c r="T1809" s="13">
        <f t="shared" si="17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11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73"/>
        <v>42742.680902777778</v>
      </c>
      <c r="T1810" s="13">
        <f t="shared" si="17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11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73"/>
        <v>42029.907858796301</v>
      </c>
      <c r="T1811" s="13">
        <f t="shared" si="17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11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73"/>
        <v>41860.91002314815</v>
      </c>
      <c r="T1812" s="13">
        <f t="shared" si="17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11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73"/>
        <v>41876.433680555558</v>
      </c>
      <c r="T1813" s="13">
        <f t="shared" si="17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11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73"/>
        <v>42524.318703703699</v>
      </c>
      <c r="T1814" s="13">
        <f t="shared" si="17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11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13">
        <f t="shared" si="173"/>
        <v>41829.889027777775</v>
      </c>
      <c r="T1815" s="13">
        <f t="shared" si="17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11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73"/>
        <v>42033.314074074078</v>
      </c>
      <c r="T1816" s="13">
        <f t="shared" si="17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11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13">
        <f t="shared" si="173"/>
        <v>42172.906678240746</v>
      </c>
      <c r="T1817" s="13">
        <f t="shared" si="17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11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73"/>
        <v>42548.876192129625</v>
      </c>
      <c r="T1818" s="13">
        <f t="shared" si="17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11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73"/>
        <v>42705.662118055552</v>
      </c>
      <c r="T1819" s="13">
        <f t="shared" si="17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11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13">
        <f t="shared" si="173"/>
        <v>42067.234375</v>
      </c>
      <c r="T1820" s="13">
        <f t="shared" si="17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11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73"/>
        <v>41820.752268518518</v>
      </c>
      <c r="T1821" s="13">
        <f t="shared" si="17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11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73"/>
        <v>42065.084375000006</v>
      </c>
      <c r="T1822" s="13">
        <f t="shared" si="17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11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73"/>
        <v>40926.319062499999</v>
      </c>
      <c r="T1823" s="13">
        <f t="shared" si="17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11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73"/>
        <v>41634.797013888885</v>
      </c>
      <c r="T1824" s="13">
        <f t="shared" si="17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11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73"/>
        <v>41176.684907407405</v>
      </c>
      <c r="T1825" s="13">
        <f t="shared" si="17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11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73"/>
        <v>41626.916284722225</v>
      </c>
      <c r="T1826" s="13">
        <f t="shared" si="17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11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73"/>
        <v>41443.83452546296</v>
      </c>
      <c r="T1827" s="13">
        <f t="shared" si="17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11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73"/>
        <v>41657.923807870371</v>
      </c>
      <c r="T1828" s="13">
        <f t="shared" si="17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11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73"/>
        <v>40555.325937499998</v>
      </c>
      <c r="T1829" s="13">
        <f t="shared" si="17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11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73"/>
        <v>41736.899652777778</v>
      </c>
      <c r="T1830" s="13">
        <f t="shared" si="17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11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73"/>
        <v>40516.087627314817</v>
      </c>
      <c r="T1831" s="13">
        <f t="shared" si="17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11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73"/>
        <v>41664.684108796297</v>
      </c>
      <c r="T1832" s="13">
        <f t="shared" si="17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11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73"/>
        <v>41026.996099537035</v>
      </c>
      <c r="T1833" s="13">
        <f t="shared" si="17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11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73"/>
        <v>40576.539664351854</v>
      </c>
      <c r="T1834" s="13">
        <f t="shared" si="17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11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73"/>
        <v>41303.044016203705</v>
      </c>
      <c r="T1835" s="13">
        <f t="shared" si="17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11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73"/>
        <v>41988.964062500003</v>
      </c>
      <c r="T1836" s="13">
        <f t="shared" si="17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11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73"/>
        <v>42430.702210648145</v>
      </c>
      <c r="T1837" s="13">
        <f t="shared" si="17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11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73"/>
        <v>41305.809363425928</v>
      </c>
      <c r="T1838" s="13">
        <f t="shared" si="17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11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73"/>
        <v>40926.047858796301</v>
      </c>
      <c r="T1839" s="13">
        <f t="shared" si="17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11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73"/>
        <v>40788.786539351851</v>
      </c>
      <c r="T1840" s="13">
        <f t="shared" si="17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11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73"/>
        <v>42614.722013888888</v>
      </c>
      <c r="T1841" s="13">
        <f t="shared" si="17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11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73"/>
        <v>41382.096180555556</v>
      </c>
      <c r="T1842" s="13">
        <f t="shared" si="17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11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73"/>
        <v>41745.84542824074</v>
      </c>
      <c r="T1843" s="13">
        <f t="shared" si="17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11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73"/>
        <v>42031.631724537037</v>
      </c>
      <c r="T1844" s="13">
        <f t="shared" si="17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11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73"/>
        <v>40564.994837962964</v>
      </c>
      <c r="T1845" s="13">
        <f t="shared" si="17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11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73"/>
        <v>40666.973541666666</v>
      </c>
      <c r="T1846" s="13">
        <f t="shared" si="17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11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73"/>
        <v>42523.333310185189</v>
      </c>
      <c r="T1847" s="13">
        <f t="shared" si="17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11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73"/>
        <v>41228.650196759263</v>
      </c>
      <c r="T1848" s="13">
        <f t="shared" si="17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11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73"/>
        <v>42094.236481481479</v>
      </c>
      <c r="T1849" s="13">
        <f t="shared" si="17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11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73"/>
        <v>40691.788055555553</v>
      </c>
      <c r="T1850" s="13">
        <f t="shared" si="17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11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73"/>
        <v>41169.845590277779</v>
      </c>
      <c r="T1851" s="13">
        <f t="shared" si="17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11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73"/>
        <v>41800.959490740745</v>
      </c>
      <c r="T1852" s="13">
        <f t="shared" si="17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11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73"/>
        <v>41827.906689814816</v>
      </c>
      <c r="T1853" s="13">
        <f t="shared" si="17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11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73"/>
        <v>42081.77143518519</v>
      </c>
      <c r="T1854" s="13">
        <f t="shared" si="17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11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73"/>
        <v>41177.060381944444</v>
      </c>
      <c r="T1855" s="13">
        <f t="shared" si="17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11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73"/>
        <v>41388.021261574075</v>
      </c>
      <c r="T1856" s="13">
        <f t="shared" si="17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11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73"/>
        <v>41600.538657407407</v>
      </c>
      <c r="T1857" s="13">
        <f t="shared" si="17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11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si="173"/>
        <v>41817.854999999996</v>
      </c>
      <c r="T1858" s="13">
        <f t="shared" si="17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11">
        <f t="shared" ref="P1859:P1922" si="176">IF(L1859,E1859/L1859,0)</f>
        <v>136.36363636363637</v>
      </c>
      <c r="Q1859" t="str">
        <f t="shared" ref="Q1859:Q1922" si="177">LEFT(N1859,FIND("/",N1859) -1)</f>
        <v>music</v>
      </c>
      <c r="R1859" t="str">
        <f t="shared" ref="R1859:R1922" si="178">RIGHT(N1859, LEN(N1859)- FIND("/", N1859))</f>
        <v>rock</v>
      </c>
      <c r="S1859" s="13">
        <f t="shared" ref="S1859:S1922" si="179">(((J1859/60)/60)/24)+DATE(1970,1,1)</f>
        <v>41864.76866898148</v>
      </c>
      <c r="T1859" s="13">
        <f t="shared" ref="T1859:T1922" si="18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11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si="179"/>
        <v>40833.200474537036</v>
      </c>
      <c r="T1860" s="13">
        <f t="shared" si="18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11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9"/>
        <v>40778.770011574074</v>
      </c>
      <c r="T1861" s="13">
        <f t="shared" si="18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11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9"/>
        <v>41655.709305555552</v>
      </c>
      <c r="T1862" s="13">
        <f t="shared" si="18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11">
        <f t="shared" si="176"/>
        <v>0</v>
      </c>
      <c r="Q1863" t="str">
        <f t="shared" si="177"/>
        <v>games</v>
      </c>
      <c r="R1863" t="str">
        <f t="shared" si="178"/>
        <v>mobile games</v>
      </c>
      <c r="S1863" s="13">
        <f t="shared" si="179"/>
        <v>42000.300243055557</v>
      </c>
      <c r="T1863" s="13">
        <f t="shared" si="18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11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9"/>
        <v>42755.492754629624</v>
      </c>
      <c r="T1864" s="13">
        <f t="shared" si="18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11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9"/>
        <v>41772.797280092593</v>
      </c>
      <c r="T1865" s="13">
        <f t="shared" si="18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11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9"/>
        <v>41733.716435185182</v>
      </c>
      <c r="T1866" s="13">
        <f t="shared" si="18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11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9"/>
        <v>42645.367442129631</v>
      </c>
      <c r="T1867" s="13">
        <f t="shared" si="18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11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9"/>
        <v>42742.246493055558</v>
      </c>
      <c r="T1868" s="13">
        <f t="shared" si="18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11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9"/>
        <v>42649.924907407403</v>
      </c>
      <c r="T1869" s="13">
        <f t="shared" si="18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11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9"/>
        <v>42328.779224537036</v>
      </c>
      <c r="T1870" s="13">
        <f t="shared" si="18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11">
        <f t="shared" si="176"/>
        <v>0</v>
      </c>
      <c r="Q1871" t="str">
        <f t="shared" si="177"/>
        <v>games</v>
      </c>
      <c r="R1871" t="str">
        <f t="shared" si="178"/>
        <v>mobile games</v>
      </c>
      <c r="S1871" s="13">
        <f t="shared" si="179"/>
        <v>42709.002881944441</v>
      </c>
      <c r="T1871" s="13">
        <f t="shared" si="18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11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9"/>
        <v>42371.355729166666</v>
      </c>
      <c r="T1872" s="13">
        <f t="shared" si="18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11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9"/>
        <v>41923.783576388887</v>
      </c>
      <c r="T1873" s="13">
        <f t="shared" si="18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11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9"/>
        <v>42155.129652777774</v>
      </c>
      <c r="T1874" s="13">
        <f t="shared" si="18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11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9"/>
        <v>42164.615856481483</v>
      </c>
      <c r="T1875" s="13">
        <f t="shared" si="18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11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9"/>
        <v>42529.969131944439</v>
      </c>
      <c r="T1876" s="13">
        <f t="shared" si="18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11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9"/>
        <v>42528.899398148147</v>
      </c>
      <c r="T1877" s="13">
        <f t="shared" si="18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11">
        <f t="shared" si="176"/>
        <v>0</v>
      </c>
      <c r="Q1878" t="str">
        <f t="shared" si="177"/>
        <v>games</v>
      </c>
      <c r="R1878" t="str">
        <f t="shared" si="178"/>
        <v>mobile games</v>
      </c>
      <c r="S1878" s="13">
        <f t="shared" si="179"/>
        <v>41776.284780092588</v>
      </c>
      <c r="T1878" s="13">
        <f t="shared" si="18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11">
        <f t="shared" si="176"/>
        <v>0</v>
      </c>
      <c r="Q1879" t="str">
        <f t="shared" si="177"/>
        <v>games</v>
      </c>
      <c r="R1879" t="str">
        <f t="shared" si="178"/>
        <v>mobile games</v>
      </c>
      <c r="S1879" s="13">
        <f t="shared" si="179"/>
        <v>42035.029224537036</v>
      </c>
      <c r="T1879" s="13">
        <f t="shared" si="18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11">
        <f t="shared" si="176"/>
        <v>0</v>
      </c>
      <c r="Q1880" t="str">
        <f t="shared" si="177"/>
        <v>games</v>
      </c>
      <c r="R1880" t="str">
        <f t="shared" si="178"/>
        <v>mobile games</v>
      </c>
      <c r="S1880" s="13">
        <f t="shared" si="179"/>
        <v>41773.008738425924</v>
      </c>
      <c r="T1880" s="13">
        <f t="shared" si="18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1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9"/>
        <v>42413.649641203709</v>
      </c>
      <c r="T1881" s="13">
        <f t="shared" si="18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11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9"/>
        <v>42430.566898148143</v>
      </c>
      <c r="T1882" s="13">
        <f t="shared" si="18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11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9"/>
        <v>42043.152650462958</v>
      </c>
      <c r="T1883" s="13">
        <f t="shared" si="18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11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9"/>
        <v>41067.949212962965</v>
      </c>
      <c r="T1884" s="13">
        <f t="shared" si="18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11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9"/>
        <v>40977.948009259257</v>
      </c>
      <c r="T1885" s="13">
        <f t="shared" si="18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11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9"/>
        <v>41205.198321759257</v>
      </c>
      <c r="T1886" s="13">
        <f t="shared" si="18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11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9"/>
        <v>41099.093865740739</v>
      </c>
      <c r="T1887" s="13">
        <f t="shared" si="18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11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9"/>
        <v>41925.906689814816</v>
      </c>
      <c r="T1888" s="13">
        <f t="shared" si="18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11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9"/>
        <v>42323.800138888888</v>
      </c>
      <c r="T1889" s="13">
        <f t="shared" si="18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11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9"/>
        <v>40299.239953703705</v>
      </c>
      <c r="T1890" s="13">
        <f t="shared" si="18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11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9"/>
        <v>41299.793356481481</v>
      </c>
      <c r="T1891" s="13">
        <f t="shared" si="18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11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9"/>
        <v>41228.786203703705</v>
      </c>
      <c r="T1892" s="13">
        <f t="shared" si="18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11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9"/>
        <v>40335.798078703701</v>
      </c>
      <c r="T1893" s="13">
        <f t="shared" si="18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11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9"/>
        <v>40671.637511574074</v>
      </c>
      <c r="T1894" s="13">
        <f t="shared" si="18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11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9"/>
        <v>40632.94195601852</v>
      </c>
      <c r="T1895" s="13">
        <f t="shared" si="18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11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9"/>
        <v>40920.904895833337</v>
      </c>
      <c r="T1896" s="13">
        <f t="shared" si="18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11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9"/>
        <v>42267.746782407412</v>
      </c>
      <c r="T1897" s="13">
        <f t="shared" si="18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11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9"/>
        <v>40981.710243055553</v>
      </c>
      <c r="T1898" s="13">
        <f t="shared" si="18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11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9"/>
        <v>41680.583402777782</v>
      </c>
      <c r="T1899" s="13">
        <f t="shared" si="18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11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9"/>
        <v>42366.192974537036</v>
      </c>
      <c r="T1900" s="13">
        <f t="shared" si="18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11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9"/>
        <v>42058.941736111112</v>
      </c>
      <c r="T1901" s="13">
        <f t="shared" si="18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11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9"/>
        <v>41160.871886574074</v>
      </c>
      <c r="T1902" s="13">
        <f t="shared" si="18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11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9"/>
        <v>42116.54315972222</v>
      </c>
      <c r="T1903" s="13">
        <f t="shared" si="18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11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9"/>
        <v>42037.789895833332</v>
      </c>
      <c r="T1904" s="13">
        <f t="shared" si="18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11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9"/>
        <v>42702.770729166667</v>
      </c>
      <c r="T1905" s="13">
        <f t="shared" si="18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11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9"/>
        <v>42326.685428240744</v>
      </c>
      <c r="T1906" s="13">
        <f t="shared" si="18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11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9"/>
        <v>41859.925856481481</v>
      </c>
      <c r="T1907" s="13">
        <f t="shared" si="18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11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9"/>
        <v>42514.671099537038</v>
      </c>
      <c r="T1908" s="13">
        <f t="shared" si="18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11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9"/>
        <v>41767.587094907409</v>
      </c>
      <c r="T1909" s="13">
        <f t="shared" si="18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11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9"/>
        <v>42703.917824074073</v>
      </c>
      <c r="T1910" s="13">
        <f t="shared" si="18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11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9"/>
        <v>41905.429155092592</v>
      </c>
      <c r="T1911" s="13">
        <f t="shared" si="18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11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9"/>
        <v>42264.963159722218</v>
      </c>
      <c r="T1912" s="13">
        <f t="shared" si="18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11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9"/>
        <v>41830.033958333333</v>
      </c>
      <c r="T1913" s="13">
        <f t="shared" si="18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11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9"/>
        <v>42129.226388888885</v>
      </c>
      <c r="T1914" s="13">
        <f t="shared" si="18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11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9"/>
        <v>41890.511319444442</v>
      </c>
      <c r="T1915" s="13">
        <f t="shared" si="18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11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9"/>
        <v>41929.174456018518</v>
      </c>
      <c r="T1916" s="13">
        <f t="shared" si="18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11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9"/>
        <v>41864.04886574074</v>
      </c>
      <c r="T1917" s="13">
        <f t="shared" si="18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11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9"/>
        <v>42656.717303240745</v>
      </c>
      <c r="T1918" s="13">
        <f t="shared" si="18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11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9"/>
        <v>42746.270057870366</v>
      </c>
      <c r="T1919" s="13">
        <f t="shared" si="18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11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9"/>
        <v>41828.789942129632</v>
      </c>
      <c r="T1920" s="13">
        <f t="shared" si="18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11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9"/>
        <v>42113.875567129624</v>
      </c>
      <c r="T1921" s="13">
        <f t="shared" si="18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11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si="179"/>
        <v>42270.875706018516</v>
      </c>
      <c r="T1922" s="13">
        <f t="shared" si="18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11">
        <f t="shared" ref="P1923:P1986" si="182">IF(L1923,E1923/L1923,0)</f>
        <v>54</v>
      </c>
      <c r="Q1923" t="str">
        <f t="shared" ref="Q1923:Q1986" si="183">LEFT(N1923,FIND("/",N1923) -1)</f>
        <v>music</v>
      </c>
      <c r="R1923" t="str">
        <f t="shared" ref="R1923:R1986" si="184">RIGHT(N1923, LEN(N1923)- FIND("/", N1923))</f>
        <v>indie rock</v>
      </c>
      <c r="S1923" s="13">
        <f t="shared" ref="S1923:S1986" si="185">(((J1923/60)/60)/24)+DATE(1970,1,1)</f>
        <v>41074.221562500003</v>
      </c>
      <c r="T1923" s="13">
        <f t="shared" ref="T1923:T1986" si="186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11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si="185"/>
        <v>41590.255868055552</v>
      </c>
      <c r="T1924" s="13">
        <f t="shared" si="186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11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5"/>
        <v>40772.848749999997</v>
      </c>
      <c r="T1925" s="13">
        <f t="shared" si="186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11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5"/>
        <v>41626.761053240742</v>
      </c>
      <c r="T1926" s="13">
        <f t="shared" si="186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11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5"/>
        <v>41535.90148148148</v>
      </c>
      <c r="T1927" s="13">
        <f t="shared" si="186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11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5"/>
        <v>40456.954351851848</v>
      </c>
      <c r="T1928" s="13">
        <f t="shared" si="186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11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5"/>
        <v>40960.861562500002</v>
      </c>
      <c r="T1929" s="13">
        <f t="shared" si="186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11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5"/>
        <v>41371.648078703707</v>
      </c>
      <c r="T1930" s="13">
        <f t="shared" si="186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11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5"/>
        <v>40687.021597222221</v>
      </c>
      <c r="T1931" s="13">
        <f t="shared" si="186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11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5"/>
        <v>41402.558819444443</v>
      </c>
      <c r="T1932" s="13">
        <f t="shared" si="186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11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5"/>
        <v>41037.892465277779</v>
      </c>
      <c r="T1933" s="13">
        <f t="shared" si="186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11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5"/>
        <v>40911.809872685182</v>
      </c>
      <c r="T1934" s="13">
        <f t="shared" si="186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11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5"/>
        <v>41879.130868055552</v>
      </c>
      <c r="T1935" s="13">
        <f t="shared" si="186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11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5"/>
        <v>40865.867141203707</v>
      </c>
      <c r="T1936" s="13">
        <f t="shared" si="186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11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5"/>
        <v>41773.932534722226</v>
      </c>
      <c r="T1937" s="13">
        <f t="shared" si="186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11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5"/>
        <v>40852.889699074076</v>
      </c>
      <c r="T1938" s="13">
        <f t="shared" si="186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11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5"/>
        <v>41059.118993055556</v>
      </c>
      <c r="T1939" s="13">
        <f t="shared" si="186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11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5"/>
        <v>41426.259618055556</v>
      </c>
      <c r="T1940" s="13">
        <f t="shared" si="186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11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5"/>
        <v>41313.985046296293</v>
      </c>
      <c r="T1941" s="13">
        <f t="shared" si="186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11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5"/>
        <v>40670.507326388892</v>
      </c>
      <c r="T1942" s="13">
        <f t="shared" si="186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11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5"/>
        <v>41744.290868055556</v>
      </c>
      <c r="T1943" s="13">
        <f t="shared" si="186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11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5"/>
        <v>40638.828009259261</v>
      </c>
      <c r="T1944" s="13">
        <f t="shared" si="186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11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5"/>
        <v>42548.269861111112</v>
      </c>
      <c r="T1945" s="13">
        <f t="shared" si="186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11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5"/>
        <v>41730.584374999999</v>
      </c>
      <c r="T1946" s="13">
        <f t="shared" si="186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11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5"/>
        <v>42157.251828703709</v>
      </c>
      <c r="T1947" s="13">
        <f t="shared" si="186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11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5"/>
        <v>41689.150011574071</v>
      </c>
      <c r="T1948" s="13">
        <f t="shared" si="186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11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5"/>
        <v>40102.918055555558</v>
      </c>
      <c r="T1949" s="13">
        <f t="shared" si="186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11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5"/>
        <v>42473.604270833333</v>
      </c>
      <c r="T1950" s="13">
        <f t="shared" si="186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11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5"/>
        <v>41800.423043981478</v>
      </c>
      <c r="T1951" s="13">
        <f t="shared" si="186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11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5"/>
        <v>40624.181400462963</v>
      </c>
      <c r="T1952" s="13">
        <f t="shared" si="186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11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5"/>
        <v>42651.420567129629</v>
      </c>
      <c r="T1953" s="13">
        <f t="shared" si="186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11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5"/>
        <v>41526.60665509259</v>
      </c>
      <c r="T1954" s="13">
        <f t="shared" si="186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11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5"/>
        <v>40941.199826388889</v>
      </c>
      <c r="T1955" s="13">
        <f t="shared" si="186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11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5"/>
        <v>42394.580740740741</v>
      </c>
      <c r="T1956" s="13">
        <f t="shared" si="186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11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5"/>
        <v>41020.271770833337</v>
      </c>
      <c r="T1957" s="13">
        <f t="shared" si="186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11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5"/>
        <v>42067.923668981486</v>
      </c>
      <c r="T1958" s="13">
        <f t="shared" si="186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11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5"/>
        <v>41179.098530092589</v>
      </c>
      <c r="T1959" s="13">
        <f t="shared" si="186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11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5"/>
        <v>41326.987974537034</v>
      </c>
      <c r="T1960" s="13">
        <f t="shared" si="186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11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5"/>
        <v>41871.845601851855</v>
      </c>
      <c r="T1961" s="13">
        <f t="shared" si="186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11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5"/>
        <v>41964.362743055557</v>
      </c>
      <c r="T1962" s="13">
        <f t="shared" si="186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11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5"/>
        <v>41148.194641203707</v>
      </c>
      <c r="T1963" s="13">
        <f t="shared" si="186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11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5"/>
        <v>41742.780509259261</v>
      </c>
      <c r="T1964" s="13">
        <f t="shared" si="186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11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5"/>
        <v>41863.429791666669</v>
      </c>
      <c r="T1965" s="13">
        <f t="shared" si="186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11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5"/>
        <v>42452.272824074069</v>
      </c>
      <c r="T1966" s="13">
        <f t="shared" si="186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11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5"/>
        <v>40898.089236111111</v>
      </c>
      <c r="T1967" s="13">
        <f t="shared" si="186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11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5"/>
        <v>41835.540486111109</v>
      </c>
      <c r="T1968" s="13">
        <f t="shared" si="186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11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5"/>
        <v>41730.663530092592</v>
      </c>
      <c r="T1969" s="13">
        <f t="shared" si="186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11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5"/>
        <v>42676.586979166663</v>
      </c>
      <c r="T1970" s="13">
        <f t="shared" si="186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11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5"/>
        <v>42557.792453703703</v>
      </c>
      <c r="T1971" s="13">
        <f t="shared" si="186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11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5"/>
        <v>41324.193298611113</v>
      </c>
      <c r="T1972" s="13">
        <f t="shared" si="186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11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5"/>
        <v>41561.500706018516</v>
      </c>
      <c r="T1973" s="13">
        <f t="shared" si="186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11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5"/>
        <v>41201.012083333335</v>
      </c>
      <c r="T1974" s="13">
        <f t="shared" si="186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11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5"/>
        <v>42549.722962962958</v>
      </c>
      <c r="T1975" s="13">
        <f t="shared" si="186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11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5"/>
        <v>41445.334131944444</v>
      </c>
      <c r="T1976" s="13">
        <f t="shared" si="186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11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5"/>
        <v>41313.755219907405</v>
      </c>
      <c r="T1977" s="13">
        <f t="shared" si="186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11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5"/>
        <v>41438.899594907409</v>
      </c>
      <c r="T1978" s="13">
        <f t="shared" si="186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11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5"/>
        <v>42311.216898148152</v>
      </c>
      <c r="T1979" s="13">
        <f t="shared" si="186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11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5"/>
        <v>41039.225601851853</v>
      </c>
      <c r="T1980" s="13">
        <f t="shared" si="186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11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5"/>
        <v>42290.460023148145</v>
      </c>
      <c r="T1981" s="13">
        <f t="shared" si="186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11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5"/>
        <v>42423.542384259257</v>
      </c>
      <c r="T1982" s="13">
        <f t="shared" si="186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11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5"/>
        <v>41799.725289351853</v>
      </c>
      <c r="T1983" s="13">
        <f t="shared" si="186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11">
        <f t="shared" si="182"/>
        <v>0</v>
      </c>
      <c r="Q1984" t="str">
        <f t="shared" si="183"/>
        <v>photography</v>
      </c>
      <c r="R1984" t="str">
        <f t="shared" si="184"/>
        <v>people</v>
      </c>
      <c r="S1984" s="13">
        <f t="shared" si="185"/>
        <v>42678.586655092593</v>
      </c>
      <c r="T1984" s="13">
        <f t="shared" si="186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11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5"/>
        <v>42593.011782407411</v>
      </c>
      <c r="T1985" s="13">
        <f t="shared" si="186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11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si="185"/>
        <v>41913.790289351848</v>
      </c>
      <c r="T1986" s="13">
        <f t="shared" si="186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11">
        <f t="shared" ref="P1987:P2050" si="188">IF(L1987,E1987/L1987,0)</f>
        <v>12.75</v>
      </c>
      <c r="Q1987" t="str">
        <f t="shared" ref="Q1987:Q2050" si="189">LEFT(N1987,FIND("/",N1987) -1)</f>
        <v>photography</v>
      </c>
      <c r="R1987" t="str">
        <f t="shared" ref="R1987:R2050" si="190">RIGHT(N1987, LEN(N1987)- FIND("/", N1987))</f>
        <v>people</v>
      </c>
      <c r="S1987" s="13">
        <f t="shared" ref="S1987:S2050" si="191">(((J1987/60)/60)/24)+DATE(1970,1,1)</f>
        <v>42555.698738425926</v>
      </c>
      <c r="T1987" s="13">
        <f t="shared" ref="T1987:T2050" si="192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11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si="191"/>
        <v>42413.433831018512</v>
      </c>
      <c r="T1988" s="13">
        <f t="shared" si="192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11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91"/>
        <v>42034.639768518522</v>
      </c>
      <c r="T1989" s="13">
        <f t="shared" si="192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11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91"/>
        <v>42206.763217592597</v>
      </c>
      <c r="T1990" s="13">
        <f t="shared" si="192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1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91"/>
        <v>42685.680648148147</v>
      </c>
      <c r="T1991" s="13">
        <f t="shared" si="192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11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91"/>
        <v>42398.195972222224</v>
      </c>
      <c r="T1992" s="13">
        <f t="shared" si="192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11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91"/>
        <v>42167.89335648148</v>
      </c>
      <c r="T1993" s="13">
        <f t="shared" si="192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11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91"/>
        <v>42023.143414351856</v>
      </c>
      <c r="T1994" s="13">
        <f t="shared" si="192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11">
        <f t="shared" si="188"/>
        <v>0</v>
      </c>
      <c r="Q1995" t="str">
        <f t="shared" si="189"/>
        <v>photography</v>
      </c>
      <c r="R1995" t="str">
        <f t="shared" si="190"/>
        <v>people</v>
      </c>
      <c r="S1995" s="13">
        <f t="shared" si="191"/>
        <v>42329.58839120371</v>
      </c>
      <c r="T1995" s="13">
        <f t="shared" si="192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11">
        <f t="shared" si="188"/>
        <v>0</v>
      </c>
      <c r="Q1996" t="str">
        <f t="shared" si="189"/>
        <v>photography</v>
      </c>
      <c r="R1996" t="str">
        <f t="shared" si="190"/>
        <v>people</v>
      </c>
      <c r="S1996" s="13">
        <f t="shared" si="191"/>
        <v>42651.006273148145</v>
      </c>
      <c r="T1996" s="13">
        <f t="shared" si="192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11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91"/>
        <v>42181.902037037042</v>
      </c>
      <c r="T1997" s="13">
        <f t="shared" si="192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11">
        <f t="shared" si="188"/>
        <v>0</v>
      </c>
      <c r="Q1998" t="str">
        <f t="shared" si="189"/>
        <v>photography</v>
      </c>
      <c r="R1998" t="str">
        <f t="shared" si="190"/>
        <v>people</v>
      </c>
      <c r="S1998" s="13">
        <f t="shared" si="191"/>
        <v>41800.819571759261</v>
      </c>
      <c r="T1998" s="13">
        <f t="shared" si="192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11">
        <f t="shared" si="188"/>
        <v>0</v>
      </c>
      <c r="Q1999" t="str">
        <f t="shared" si="189"/>
        <v>photography</v>
      </c>
      <c r="R1999" t="str">
        <f t="shared" si="190"/>
        <v>people</v>
      </c>
      <c r="S1999" s="13">
        <f t="shared" si="191"/>
        <v>41847.930694444447</v>
      </c>
      <c r="T1999" s="13">
        <f t="shared" si="192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11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91"/>
        <v>41807.118495370371</v>
      </c>
      <c r="T2000" s="13">
        <f t="shared" si="192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11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91"/>
        <v>41926.482731481483</v>
      </c>
      <c r="T2001" s="13">
        <f t="shared" si="192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11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91"/>
        <v>42345.951539351852</v>
      </c>
      <c r="T2002" s="13">
        <f t="shared" si="192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11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91"/>
        <v>42136.209675925929</v>
      </c>
      <c r="T2003" s="13">
        <f t="shared" si="192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11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91"/>
        <v>42728.71230324074</v>
      </c>
      <c r="T2004" s="13">
        <f t="shared" si="192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11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91"/>
        <v>40347.125601851854</v>
      </c>
      <c r="T2005" s="13">
        <f t="shared" si="192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11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91"/>
        <v>41800.604895833334</v>
      </c>
      <c r="T2006" s="13">
        <f t="shared" si="192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11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91"/>
        <v>41535.812708333331</v>
      </c>
      <c r="T2007" s="13">
        <f t="shared" si="192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11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91"/>
        <v>41941.500520833331</v>
      </c>
      <c r="T2008" s="13">
        <f t="shared" si="192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11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91"/>
        <v>40347.837800925925</v>
      </c>
      <c r="T2009" s="13">
        <f t="shared" si="192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11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91"/>
        <v>40761.604421296295</v>
      </c>
      <c r="T2010" s="13">
        <f t="shared" si="192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11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91"/>
        <v>42661.323414351849</v>
      </c>
      <c r="T2011" s="13">
        <f t="shared" si="192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11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91"/>
        <v>42570.996423611112</v>
      </c>
      <c r="T2012" s="13">
        <f t="shared" si="192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11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91"/>
        <v>42347.358483796299</v>
      </c>
      <c r="T2013" s="13">
        <f t="shared" si="192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11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91"/>
        <v>42010.822233796294</v>
      </c>
      <c r="T2014" s="13">
        <f t="shared" si="192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11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91"/>
        <v>42499.960810185185</v>
      </c>
      <c r="T2015" s="13">
        <f t="shared" si="192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11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91"/>
        <v>41324.214571759258</v>
      </c>
      <c r="T2016" s="13">
        <f t="shared" si="192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11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91"/>
        <v>40765.876886574071</v>
      </c>
      <c r="T2017" s="13">
        <f t="shared" si="192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11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91"/>
        <v>41312.88077546296</v>
      </c>
      <c r="T2018" s="13">
        <f t="shared" si="192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11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91"/>
        <v>40961.057349537034</v>
      </c>
      <c r="T2019" s="13">
        <f t="shared" si="192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11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91"/>
        <v>42199.365844907406</v>
      </c>
      <c r="T2020" s="13">
        <f t="shared" si="192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11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91"/>
        <v>42605.70857638889</v>
      </c>
      <c r="T2021" s="13">
        <f t="shared" si="192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11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91"/>
        <v>41737.097499999996</v>
      </c>
      <c r="T2022" s="13">
        <f t="shared" si="192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11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91"/>
        <v>41861.070567129631</v>
      </c>
      <c r="T2023" s="13">
        <f t="shared" si="192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11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91"/>
        <v>42502.569120370375</v>
      </c>
      <c r="T2024" s="13">
        <f t="shared" si="192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11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91"/>
        <v>42136.420752314814</v>
      </c>
      <c r="T2025" s="13">
        <f t="shared" si="192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11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91"/>
        <v>41099.966944444444</v>
      </c>
      <c r="T2026" s="13">
        <f t="shared" si="192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11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91"/>
        <v>42136.184560185182</v>
      </c>
      <c r="T2027" s="13">
        <f t="shared" si="192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11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91"/>
        <v>41704.735937500001</v>
      </c>
      <c r="T2028" s="13">
        <f t="shared" si="192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11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91"/>
        <v>42048.813877314817</v>
      </c>
      <c r="T2029" s="13">
        <f t="shared" si="192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11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91"/>
        <v>40215.919050925928</v>
      </c>
      <c r="T2030" s="13">
        <f t="shared" si="192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11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91"/>
        <v>41848.021770833337</v>
      </c>
      <c r="T2031" s="13">
        <f t="shared" si="192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11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91"/>
        <v>41212.996481481481</v>
      </c>
      <c r="T2032" s="13">
        <f t="shared" si="192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11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91"/>
        <v>41975.329317129625</v>
      </c>
      <c r="T2033" s="13">
        <f t="shared" si="192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11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91"/>
        <v>42689.565671296295</v>
      </c>
      <c r="T2034" s="13">
        <f t="shared" si="192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11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91"/>
        <v>41725.082384259258</v>
      </c>
      <c r="T2035" s="13">
        <f t="shared" si="192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11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91"/>
        <v>42076.130011574074</v>
      </c>
      <c r="T2036" s="13">
        <f t="shared" si="192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11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91"/>
        <v>42311.625081018516</v>
      </c>
      <c r="T2037" s="13">
        <f t="shared" si="192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11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91"/>
        <v>41738.864803240744</v>
      </c>
      <c r="T2038" s="13">
        <f t="shared" si="192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11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91"/>
        <v>41578.210104166668</v>
      </c>
      <c r="T2039" s="13">
        <f t="shared" si="192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11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91"/>
        <v>41424.27107638889</v>
      </c>
      <c r="T2040" s="13">
        <f t="shared" si="192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11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91"/>
        <v>42675.438946759255</v>
      </c>
      <c r="T2041" s="13">
        <f t="shared" si="192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11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91"/>
        <v>41578.927118055559</v>
      </c>
      <c r="T2042" s="13">
        <f t="shared" si="192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11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91"/>
        <v>42654.525775462964</v>
      </c>
      <c r="T2043" s="13">
        <f t="shared" si="192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11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91"/>
        <v>42331.708032407405</v>
      </c>
      <c r="T2044" s="13">
        <f t="shared" si="192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11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91"/>
        <v>42661.176817129628</v>
      </c>
      <c r="T2045" s="13">
        <f t="shared" si="192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11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91"/>
        <v>42138.684189814812</v>
      </c>
      <c r="T2046" s="13">
        <f t="shared" si="192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11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91"/>
        <v>41069.088506944441</v>
      </c>
      <c r="T2047" s="13">
        <f t="shared" si="192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11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91"/>
        <v>41387.171805555554</v>
      </c>
      <c r="T2048" s="13">
        <f t="shared" si="192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11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91"/>
        <v>42081.903587962966</v>
      </c>
      <c r="T2049" s="13">
        <f t="shared" si="192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11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si="191"/>
        <v>41387.651516203703</v>
      </c>
      <c r="T2050" s="13">
        <f t="shared" si="192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11">
        <f t="shared" ref="P2051:P2114" si="194">IF(L2051,E2051/L2051,0)</f>
        <v>80.991037735849048</v>
      </c>
      <c r="Q2051" t="str">
        <f t="shared" ref="Q2051:Q2114" si="195">LEFT(N2051,FIND("/",N2051) -1)</f>
        <v>technology</v>
      </c>
      <c r="R2051" t="str">
        <f t="shared" ref="R2051:R2114" si="196">RIGHT(N2051, LEN(N2051)- FIND("/", N2051))</f>
        <v>hardware</v>
      </c>
      <c r="S2051" s="13">
        <f t="shared" ref="S2051:S2114" si="197">(((J2051/60)/60)/24)+DATE(1970,1,1)</f>
        <v>41575.527349537035</v>
      </c>
      <c r="T2051" s="13">
        <f t="shared" ref="T2051:T2114" si="1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11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si="197"/>
        <v>42115.071504629625</v>
      </c>
      <c r="T2052" s="13">
        <f t="shared" si="1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11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7"/>
        <v>41604.022418981483</v>
      </c>
      <c r="T2053" s="13">
        <f t="shared" si="1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11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7"/>
        <v>42375.08394675926</v>
      </c>
      <c r="T2054" s="13">
        <f t="shared" si="1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11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7"/>
        <v>42303.617488425924</v>
      </c>
      <c r="T2055" s="13">
        <f t="shared" si="1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11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7"/>
        <v>41731.520949074074</v>
      </c>
      <c r="T2056" s="13">
        <f t="shared" si="1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11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7"/>
        <v>41946.674108796295</v>
      </c>
      <c r="T2057" s="13">
        <f t="shared" si="1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11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7"/>
        <v>41351.76090277778</v>
      </c>
      <c r="T2058" s="13">
        <f t="shared" si="1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11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7"/>
        <v>42396.494583333333</v>
      </c>
      <c r="T2059" s="13">
        <f t="shared" si="1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11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7"/>
        <v>42026.370717592596</v>
      </c>
      <c r="T2060" s="13">
        <f t="shared" si="1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11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7"/>
        <v>42361.602476851855</v>
      </c>
      <c r="T2061" s="13">
        <f t="shared" si="1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11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7"/>
        <v>41783.642939814818</v>
      </c>
      <c r="T2062" s="13">
        <f t="shared" si="1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11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7"/>
        <v>42705.764513888891</v>
      </c>
      <c r="T2063" s="13">
        <f t="shared" si="1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11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7"/>
        <v>42423.3830787037</v>
      </c>
      <c r="T2064" s="13">
        <f t="shared" si="1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11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7"/>
        <v>42472.73265046296</v>
      </c>
      <c r="T2065" s="13">
        <f t="shared" si="1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11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7"/>
        <v>41389.364849537036</v>
      </c>
      <c r="T2066" s="13">
        <f t="shared" si="1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11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7"/>
        <v>41603.333668981482</v>
      </c>
      <c r="T2067" s="13">
        <f t="shared" si="1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11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7"/>
        <v>41844.771793981483</v>
      </c>
      <c r="T2068" s="13">
        <f t="shared" si="1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11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7"/>
        <v>42115.853888888887</v>
      </c>
      <c r="T2069" s="13">
        <f t="shared" si="1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11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7"/>
        <v>42633.841608796298</v>
      </c>
      <c r="T2070" s="13">
        <f t="shared" si="1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11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7"/>
        <v>42340.972118055557</v>
      </c>
      <c r="T2071" s="13">
        <f t="shared" si="1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11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7"/>
        <v>42519.6565162037</v>
      </c>
      <c r="T2072" s="13">
        <f t="shared" si="1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11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7"/>
        <v>42600.278749999998</v>
      </c>
      <c r="T2073" s="13">
        <f t="shared" si="1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11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7"/>
        <v>42467.581388888888</v>
      </c>
      <c r="T2074" s="13">
        <f t="shared" si="1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11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7"/>
        <v>42087.668032407411</v>
      </c>
      <c r="T2075" s="13">
        <f t="shared" si="1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11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7"/>
        <v>42466.826180555552</v>
      </c>
      <c r="T2076" s="13">
        <f t="shared" si="1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11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7"/>
        <v>41450.681574074071</v>
      </c>
      <c r="T2077" s="13">
        <f t="shared" si="1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11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7"/>
        <v>41803.880659722221</v>
      </c>
      <c r="T2078" s="13">
        <f t="shared" si="1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11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7"/>
        <v>42103.042546296296</v>
      </c>
      <c r="T2079" s="13">
        <f t="shared" si="1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11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7"/>
        <v>42692.771493055552</v>
      </c>
      <c r="T2080" s="13">
        <f t="shared" si="1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11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7"/>
        <v>42150.71056712963</v>
      </c>
      <c r="T2081" s="13">
        <f t="shared" si="1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11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7"/>
        <v>42289.957175925927</v>
      </c>
      <c r="T2082" s="13">
        <f t="shared" si="1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11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7"/>
        <v>41004.156886574077</v>
      </c>
      <c r="T2083" s="13">
        <f t="shared" si="1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11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7"/>
        <v>40811.120324074072</v>
      </c>
      <c r="T2084" s="13">
        <f t="shared" si="1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11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7"/>
        <v>41034.72216435185</v>
      </c>
      <c r="T2085" s="13">
        <f t="shared" si="1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11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7"/>
        <v>41731.833124999997</v>
      </c>
      <c r="T2086" s="13">
        <f t="shared" si="1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11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7"/>
        <v>41075.835497685184</v>
      </c>
      <c r="T2087" s="13">
        <f t="shared" si="1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11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7"/>
        <v>40860.67050925926</v>
      </c>
      <c r="T2088" s="13">
        <f t="shared" si="1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11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7"/>
        <v>40764.204375000001</v>
      </c>
      <c r="T2089" s="13">
        <f t="shared" si="1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11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7"/>
        <v>40395.714722222219</v>
      </c>
      <c r="T2090" s="13">
        <f t="shared" si="1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11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7"/>
        <v>41453.076319444444</v>
      </c>
      <c r="T2091" s="13">
        <f t="shared" si="1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11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7"/>
        <v>41299.381423611114</v>
      </c>
      <c r="T2092" s="13">
        <f t="shared" si="1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11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7"/>
        <v>40555.322662037033</v>
      </c>
      <c r="T2093" s="13">
        <f t="shared" si="1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11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7"/>
        <v>40763.707546296297</v>
      </c>
      <c r="T2094" s="13">
        <f t="shared" si="1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11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7"/>
        <v>41205.854537037041</v>
      </c>
      <c r="T2095" s="13">
        <f t="shared" si="1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11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7"/>
        <v>40939.02002314815</v>
      </c>
      <c r="T2096" s="13">
        <f t="shared" si="1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11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7"/>
        <v>40758.733483796292</v>
      </c>
      <c r="T2097" s="13">
        <f t="shared" si="1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11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7"/>
        <v>41192.758506944447</v>
      </c>
      <c r="T2098" s="13">
        <f t="shared" si="1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11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7"/>
        <v>40818.58489583333</v>
      </c>
      <c r="T2099" s="13">
        <f t="shared" si="1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11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7"/>
        <v>40946.11383101852</v>
      </c>
      <c r="T2100" s="13">
        <f t="shared" si="1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11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7"/>
        <v>42173.746342592596</v>
      </c>
      <c r="T2101" s="13">
        <f t="shared" si="1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11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7"/>
        <v>41074.834965277776</v>
      </c>
      <c r="T2102" s="13">
        <f t="shared" si="1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11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7"/>
        <v>40892.149467592593</v>
      </c>
      <c r="T2103" s="13">
        <f t="shared" si="1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11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7"/>
        <v>40638.868611111109</v>
      </c>
      <c r="T2104" s="13">
        <f t="shared" si="1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11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7"/>
        <v>41192.754942129628</v>
      </c>
      <c r="T2105" s="13">
        <f t="shared" si="1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11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7"/>
        <v>41394.074467592596</v>
      </c>
      <c r="T2106" s="13">
        <f t="shared" si="1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11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7"/>
        <v>41951.788807870369</v>
      </c>
      <c r="T2107" s="13">
        <f t="shared" si="1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11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7"/>
        <v>41270.21497685185</v>
      </c>
      <c r="T2108" s="13">
        <f t="shared" si="1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11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7"/>
        <v>41934.71056712963</v>
      </c>
      <c r="T2109" s="13">
        <f t="shared" si="1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11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7"/>
        <v>41135.175694444442</v>
      </c>
      <c r="T2110" s="13">
        <f t="shared" si="1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11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7"/>
        <v>42160.708530092597</v>
      </c>
      <c r="T2111" s="13">
        <f t="shared" si="1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11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7"/>
        <v>41759.670937499999</v>
      </c>
      <c r="T2112" s="13">
        <f t="shared" si="1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11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7"/>
        <v>40703.197048611109</v>
      </c>
      <c r="T2113" s="13">
        <f t="shared" si="1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11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si="197"/>
        <v>41365.928159722222</v>
      </c>
      <c r="T2114" s="13">
        <f t="shared" si="1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11">
        <f t="shared" ref="P2115:P2178" si="200">IF(L2115,E2115/L2115,0)</f>
        <v>68.598130841121488</v>
      </c>
      <c r="Q2115" t="str">
        <f t="shared" ref="Q2115:Q2178" si="201">LEFT(N2115,FIND("/",N2115) -1)</f>
        <v>music</v>
      </c>
      <c r="R2115" t="str">
        <f t="shared" ref="R2115:R2178" si="202">RIGHT(N2115, LEN(N2115)- FIND("/", N2115))</f>
        <v>indie rock</v>
      </c>
      <c r="S2115" s="13">
        <f t="shared" ref="S2115:S2178" si="203">(((J2115/60)/60)/24)+DATE(1970,1,1)</f>
        <v>41870.86546296296</v>
      </c>
      <c r="T2115" s="13">
        <f t="shared" ref="T2115:T2178" si="20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11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si="203"/>
        <v>40458.815625000003</v>
      </c>
      <c r="T2116" s="13">
        <f t="shared" si="20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11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203"/>
        <v>40564.081030092595</v>
      </c>
      <c r="T2117" s="13">
        <f t="shared" si="20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11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203"/>
        <v>41136.777812500004</v>
      </c>
      <c r="T2118" s="13">
        <f t="shared" si="20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11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203"/>
        <v>42290.059594907405</v>
      </c>
      <c r="T2119" s="13">
        <f t="shared" si="20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11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203"/>
        <v>40718.839537037034</v>
      </c>
      <c r="T2120" s="13">
        <f t="shared" si="20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11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203"/>
        <v>41107.130150462966</v>
      </c>
      <c r="T2121" s="13">
        <f t="shared" si="20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11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203"/>
        <v>41591.964537037034</v>
      </c>
      <c r="T2122" s="13">
        <f t="shared" si="20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11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203"/>
        <v>42716.7424537037</v>
      </c>
      <c r="T2123" s="13">
        <f t="shared" si="20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11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203"/>
        <v>42712.300567129627</v>
      </c>
      <c r="T2124" s="13">
        <f t="shared" si="20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11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203"/>
        <v>40198.424849537041</v>
      </c>
      <c r="T2125" s="13">
        <f t="shared" si="20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11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203"/>
        <v>40464.028182870366</v>
      </c>
      <c r="T2126" s="13">
        <f t="shared" si="20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11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203"/>
        <v>42191.023530092592</v>
      </c>
      <c r="T2127" s="13">
        <f t="shared" si="20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11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203"/>
        <v>41951.973229166666</v>
      </c>
      <c r="T2128" s="13">
        <f t="shared" si="20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11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203"/>
        <v>42045.50535879629</v>
      </c>
      <c r="T2129" s="13">
        <f t="shared" si="20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11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203"/>
        <v>41843.772789351853</v>
      </c>
      <c r="T2130" s="13">
        <f t="shared" si="20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11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203"/>
        <v>42409.024305555555</v>
      </c>
      <c r="T2131" s="13">
        <f t="shared" si="20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11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203"/>
        <v>41832.086377314816</v>
      </c>
      <c r="T2132" s="13">
        <f t="shared" si="20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11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203"/>
        <v>42167.207071759258</v>
      </c>
      <c r="T2133" s="13">
        <f t="shared" si="20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11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203"/>
        <v>41643.487175925926</v>
      </c>
      <c r="T2134" s="13">
        <f t="shared" si="20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11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203"/>
        <v>40619.097210648149</v>
      </c>
      <c r="T2135" s="13">
        <f t="shared" si="20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11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203"/>
        <v>41361.886469907404</v>
      </c>
      <c r="T2136" s="13">
        <f t="shared" si="20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11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203"/>
        <v>41156.963344907403</v>
      </c>
      <c r="T2137" s="13">
        <f t="shared" si="20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11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203"/>
        <v>41536.509097222224</v>
      </c>
      <c r="T2138" s="13">
        <f t="shared" si="20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11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203"/>
        <v>41948.771168981482</v>
      </c>
      <c r="T2139" s="13">
        <f t="shared" si="20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11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203"/>
        <v>41557.013182870374</v>
      </c>
      <c r="T2140" s="13">
        <f t="shared" si="20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11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203"/>
        <v>42647.750092592592</v>
      </c>
      <c r="T2141" s="13">
        <f t="shared" si="20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11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203"/>
        <v>41255.833611111113</v>
      </c>
      <c r="T2142" s="13">
        <f t="shared" si="20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11">
        <f t="shared" si="200"/>
        <v>0</v>
      </c>
      <c r="Q2143" t="str">
        <f t="shared" si="201"/>
        <v>games</v>
      </c>
      <c r="R2143" t="str">
        <f t="shared" si="202"/>
        <v>video games</v>
      </c>
      <c r="S2143" s="13">
        <f t="shared" si="203"/>
        <v>41927.235636574071</v>
      </c>
      <c r="T2143" s="13">
        <f t="shared" si="20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11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203"/>
        <v>42340.701504629629</v>
      </c>
      <c r="T2144" s="13">
        <f t="shared" si="20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11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203"/>
        <v>40332.886712962965</v>
      </c>
      <c r="T2145" s="13">
        <f t="shared" si="20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11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203"/>
        <v>41499.546759259261</v>
      </c>
      <c r="T2146" s="13">
        <f t="shared" si="20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11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203"/>
        <v>41575.237430555557</v>
      </c>
      <c r="T2147" s="13">
        <f t="shared" si="20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11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203"/>
        <v>42397.679513888885</v>
      </c>
      <c r="T2148" s="13">
        <f t="shared" si="20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11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203"/>
        <v>41927.295694444445</v>
      </c>
      <c r="T2149" s="13">
        <f t="shared" si="20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11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203"/>
        <v>42066.733587962968</v>
      </c>
      <c r="T2150" s="13">
        <f t="shared" si="20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11">
        <f t="shared" si="200"/>
        <v>0</v>
      </c>
      <c r="Q2151" t="str">
        <f t="shared" si="201"/>
        <v>games</v>
      </c>
      <c r="R2151" t="str">
        <f t="shared" si="202"/>
        <v>video games</v>
      </c>
      <c r="S2151" s="13">
        <f t="shared" si="203"/>
        <v>40355.024953703702</v>
      </c>
      <c r="T2151" s="13">
        <f t="shared" si="20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11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203"/>
        <v>42534.284710648149</v>
      </c>
      <c r="T2152" s="13">
        <f t="shared" si="20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11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203"/>
        <v>42520.847384259265</v>
      </c>
      <c r="T2153" s="13">
        <f t="shared" si="20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11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203"/>
        <v>41683.832280092596</v>
      </c>
      <c r="T2154" s="13">
        <f t="shared" si="20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11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203"/>
        <v>41974.911087962959</v>
      </c>
      <c r="T2155" s="13">
        <f t="shared" si="20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11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203"/>
        <v>41647.632256944446</v>
      </c>
      <c r="T2156" s="13">
        <f t="shared" si="20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11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203"/>
        <v>42430.747511574074</v>
      </c>
      <c r="T2157" s="13">
        <f t="shared" si="20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11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203"/>
        <v>41488.85423611111</v>
      </c>
      <c r="T2158" s="13">
        <f t="shared" si="20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11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203"/>
        <v>42694.98128472222</v>
      </c>
      <c r="T2159" s="13">
        <f t="shared" si="20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11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203"/>
        <v>41264.853865740741</v>
      </c>
      <c r="T2160" s="13">
        <f t="shared" si="20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1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203"/>
        <v>40710.731180555551</v>
      </c>
      <c r="T2161" s="13">
        <f t="shared" si="20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11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203"/>
        <v>41018.711863425924</v>
      </c>
      <c r="T2162" s="13">
        <f t="shared" si="20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11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203"/>
        <v>42240.852534722217</v>
      </c>
      <c r="T2163" s="13">
        <f t="shared" si="20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11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203"/>
        <v>41813.766099537039</v>
      </c>
      <c r="T2164" s="13">
        <f t="shared" si="20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11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203"/>
        <v>42111.899537037039</v>
      </c>
      <c r="T2165" s="13">
        <f t="shared" si="20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11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203"/>
        <v>42515.71775462963</v>
      </c>
      <c r="T2166" s="13">
        <f t="shared" si="20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11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203"/>
        <v>42438.667071759264</v>
      </c>
      <c r="T2167" s="13">
        <f t="shared" si="20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11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203"/>
        <v>41933.838171296295</v>
      </c>
      <c r="T2168" s="13">
        <f t="shared" si="20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11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203"/>
        <v>41153.066400462965</v>
      </c>
      <c r="T2169" s="13">
        <f t="shared" si="20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11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203"/>
        <v>42745.600243055553</v>
      </c>
      <c r="T2170" s="13">
        <f t="shared" si="20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11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203"/>
        <v>42793.700821759259</v>
      </c>
      <c r="T2171" s="13">
        <f t="shared" si="20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11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203"/>
        <v>42198.750254629631</v>
      </c>
      <c r="T2172" s="13">
        <f t="shared" si="20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11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203"/>
        <v>42141.95711805555</v>
      </c>
      <c r="T2173" s="13">
        <f t="shared" si="20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11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203"/>
        <v>42082.580092592587</v>
      </c>
      <c r="T2174" s="13">
        <f t="shared" si="20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11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203"/>
        <v>41495.692627314813</v>
      </c>
      <c r="T2175" s="13">
        <f t="shared" si="20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11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203"/>
        <v>42465.542905092589</v>
      </c>
      <c r="T2176" s="13">
        <f t="shared" si="20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11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203"/>
        <v>42565.009097222224</v>
      </c>
      <c r="T2177" s="13">
        <f t="shared" si="20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11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si="203"/>
        <v>42096.633206018523</v>
      </c>
      <c r="T2178" s="13">
        <f t="shared" si="20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11">
        <f t="shared" ref="P2179:P2242" si="206">IF(L2179,E2179/L2179,0)</f>
        <v>65.868421052631575</v>
      </c>
      <c r="Q2179" t="str">
        <f t="shared" ref="Q2179:Q2242" si="207">LEFT(N2179,FIND("/",N2179) -1)</f>
        <v>music</v>
      </c>
      <c r="R2179" t="str">
        <f t="shared" ref="R2179:R2242" si="208">RIGHT(N2179, LEN(N2179)- FIND("/", N2179))</f>
        <v>rock</v>
      </c>
      <c r="S2179" s="13">
        <f t="shared" ref="S2179:S2242" si="209">(((J2179/60)/60)/24)+DATE(1970,1,1)</f>
        <v>42502.250775462962</v>
      </c>
      <c r="T2179" s="13">
        <f t="shared" ref="T2179:T2242" si="21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11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si="209"/>
        <v>42723.63653935185</v>
      </c>
      <c r="T2180" s="13">
        <f t="shared" si="21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11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9"/>
        <v>42075.171203703707</v>
      </c>
      <c r="T2181" s="13">
        <f t="shared" si="21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11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9"/>
        <v>42279.669768518521</v>
      </c>
      <c r="T2182" s="13">
        <f t="shared" si="21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11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9"/>
        <v>42773.005243055552</v>
      </c>
      <c r="T2183" s="13">
        <f t="shared" si="21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11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9"/>
        <v>41879.900752314818</v>
      </c>
      <c r="T2184" s="13">
        <f t="shared" si="21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11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9"/>
        <v>42745.365474537044</v>
      </c>
      <c r="T2185" s="13">
        <f t="shared" si="21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11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9"/>
        <v>42380.690289351856</v>
      </c>
      <c r="T2186" s="13">
        <f t="shared" si="21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11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9"/>
        <v>41319.349988425929</v>
      </c>
      <c r="T2187" s="13">
        <f t="shared" si="21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11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9"/>
        <v>42583.615081018521</v>
      </c>
      <c r="T2188" s="13">
        <f t="shared" si="21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11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9"/>
        <v>42068.209097222221</v>
      </c>
      <c r="T2189" s="13">
        <f t="shared" si="21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11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9"/>
        <v>42633.586122685185</v>
      </c>
      <c r="T2190" s="13">
        <f t="shared" si="21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11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9"/>
        <v>42467.788194444445</v>
      </c>
      <c r="T2191" s="13">
        <f t="shared" si="21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11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9"/>
        <v>42417.625046296293</v>
      </c>
      <c r="T2192" s="13">
        <f t="shared" si="21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11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9"/>
        <v>42768.833645833336</v>
      </c>
      <c r="T2193" s="13">
        <f t="shared" si="21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11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9"/>
        <v>42691.8512037037</v>
      </c>
      <c r="T2194" s="13">
        <f t="shared" si="21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11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9"/>
        <v>42664.405925925923</v>
      </c>
      <c r="T2195" s="13">
        <f t="shared" si="21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11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9"/>
        <v>42425.757986111115</v>
      </c>
      <c r="T2196" s="13">
        <f t="shared" si="21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11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9"/>
        <v>42197.771990740745</v>
      </c>
      <c r="T2197" s="13">
        <f t="shared" si="21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11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9"/>
        <v>42675.487291666665</v>
      </c>
      <c r="T2198" s="13">
        <f t="shared" si="21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11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9"/>
        <v>42033.584016203706</v>
      </c>
      <c r="T2199" s="13">
        <f t="shared" si="21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11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9"/>
        <v>42292.513888888891</v>
      </c>
      <c r="T2200" s="13">
        <f t="shared" si="21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11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9"/>
        <v>42262.416643518518</v>
      </c>
      <c r="T2201" s="13">
        <f t="shared" si="21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11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9"/>
        <v>42163.625787037032</v>
      </c>
      <c r="T2202" s="13">
        <f t="shared" si="21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11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9"/>
        <v>41276.846817129634</v>
      </c>
      <c r="T2203" s="13">
        <f t="shared" si="21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11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9"/>
        <v>41184.849166666667</v>
      </c>
      <c r="T2204" s="13">
        <f t="shared" si="21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11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9"/>
        <v>42241.85974537037</v>
      </c>
      <c r="T2205" s="13">
        <f t="shared" si="21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11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9"/>
        <v>41312.311562499999</v>
      </c>
      <c r="T2206" s="13">
        <f t="shared" si="21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11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9"/>
        <v>41031.82163194444</v>
      </c>
      <c r="T2207" s="13">
        <f t="shared" si="21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11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9"/>
        <v>40997.257222222222</v>
      </c>
      <c r="T2208" s="13">
        <f t="shared" si="21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11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9"/>
        <v>41564.194131944445</v>
      </c>
      <c r="T2209" s="13">
        <f t="shared" si="21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11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9"/>
        <v>40946.882245370369</v>
      </c>
      <c r="T2210" s="13">
        <f t="shared" si="21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11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9"/>
        <v>41732.479675925926</v>
      </c>
      <c r="T2211" s="13">
        <f t="shared" si="21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11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9"/>
        <v>40956.066087962965</v>
      </c>
      <c r="T2212" s="13">
        <f t="shared" si="21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11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9"/>
        <v>41716.785011574073</v>
      </c>
      <c r="T2213" s="13">
        <f t="shared" si="21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11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9"/>
        <v>41548.747418981482</v>
      </c>
      <c r="T2214" s="13">
        <f t="shared" si="21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11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9"/>
        <v>42109.826145833329</v>
      </c>
      <c r="T2215" s="13">
        <f t="shared" si="21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11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9"/>
        <v>41646.792222222226</v>
      </c>
      <c r="T2216" s="13">
        <f t="shared" si="21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11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9"/>
        <v>40958.717268518521</v>
      </c>
      <c r="T2217" s="13">
        <f t="shared" si="21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11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9"/>
        <v>42194.751678240747</v>
      </c>
      <c r="T2218" s="13">
        <f t="shared" si="21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11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9"/>
        <v>42299.776770833334</v>
      </c>
      <c r="T2219" s="13">
        <f t="shared" si="21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11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9"/>
        <v>41127.812303240738</v>
      </c>
      <c r="T2220" s="13">
        <f t="shared" si="21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11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9"/>
        <v>42205.718888888892</v>
      </c>
      <c r="T2221" s="13">
        <f t="shared" si="21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11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9"/>
        <v>41452.060601851852</v>
      </c>
      <c r="T2222" s="13">
        <f t="shared" si="21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11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9"/>
        <v>42452.666770833333</v>
      </c>
      <c r="T2223" s="13">
        <f t="shared" si="21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11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9"/>
        <v>40906.787581018521</v>
      </c>
      <c r="T2224" s="13">
        <f t="shared" si="21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11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9"/>
        <v>42152.640833333338</v>
      </c>
      <c r="T2225" s="13">
        <f t="shared" si="21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11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9"/>
        <v>42644.667534722219</v>
      </c>
      <c r="T2226" s="13">
        <f t="shared" si="21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11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9"/>
        <v>41873.79184027778</v>
      </c>
      <c r="T2227" s="13">
        <f t="shared" si="21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11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9"/>
        <v>42381.79886574074</v>
      </c>
      <c r="T2228" s="13">
        <f t="shared" si="21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11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9"/>
        <v>41561.807349537034</v>
      </c>
      <c r="T2229" s="13">
        <f t="shared" si="21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11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9"/>
        <v>42202.278194444443</v>
      </c>
      <c r="T2230" s="13">
        <f t="shared" si="21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11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9"/>
        <v>41484.664247685185</v>
      </c>
      <c r="T2231" s="13">
        <f t="shared" si="21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11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9"/>
        <v>41724.881099537037</v>
      </c>
      <c r="T2232" s="13">
        <f t="shared" si="21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11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9"/>
        <v>41423.910891203705</v>
      </c>
      <c r="T2233" s="13">
        <f t="shared" si="21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11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9"/>
        <v>41806.794074074074</v>
      </c>
      <c r="T2234" s="13">
        <f t="shared" si="21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11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9"/>
        <v>42331.378923611104</v>
      </c>
      <c r="T2235" s="13">
        <f t="shared" si="21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11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9"/>
        <v>42710.824618055558</v>
      </c>
      <c r="T2236" s="13">
        <f t="shared" si="21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11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9"/>
        <v>42062.022118055553</v>
      </c>
      <c r="T2237" s="13">
        <f t="shared" si="21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11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9"/>
        <v>42371.617164351846</v>
      </c>
      <c r="T2238" s="13">
        <f t="shared" si="21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11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9"/>
        <v>41915.003275462965</v>
      </c>
      <c r="T2239" s="13">
        <f t="shared" si="21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11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9"/>
        <v>42774.621712962966</v>
      </c>
      <c r="T2240" s="13">
        <f t="shared" si="21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11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9"/>
        <v>41572.958495370374</v>
      </c>
      <c r="T2241" s="13">
        <f t="shared" si="21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11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si="209"/>
        <v>42452.825740740736</v>
      </c>
      <c r="T2242" s="13">
        <f t="shared" si="21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11">
        <f t="shared" ref="P2243:P2306" si="212">IF(L2243,E2243/L2243,0)</f>
        <v>49.472392638036808</v>
      </c>
      <c r="Q2243" t="str">
        <f t="shared" ref="Q2243:Q2306" si="213">LEFT(N2243,FIND("/",N2243) -1)</f>
        <v>games</v>
      </c>
      <c r="R2243" t="str">
        <f t="shared" ref="R2243:R2306" si="214">RIGHT(N2243, LEN(N2243)- FIND("/", N2243))</f>
        <v>tabletop games</v>
      </c>
      <c r="S2243" s="13">
        <f t="shared" ref="S2243:S2306" si="215">(((J2243/60)/60)/24)+DATE(1970,1,1)</f>
        <v>42766.827546296292</v>
      </c>
      <c r="T2243" s="13">
        <f t="shared" ref="T2243:T2306" si="216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11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si="215"/>
        <v>41569.575613425928</v>
      </c>
      <c r="T2244" s="13">
        <f t="shared" si="216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11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5"/>
        <v>42800.751041666663</v>
      </c>
      <c r="T2245" s="13">
        <f t="shared" si="216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11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5"/>
        <v>42647.818819444445</v>
      </c>
      <c r="T2246" s="13">
        <f t="shared" si="216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11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5"/>
        <v>41660.708530092597</v>
      </c>
      <c r="T2247" s="13">
        <f t="shared" si="216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11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5"/>
        <v>42221.79178240741</v>
      </c>
      <c r="T2248" s="13">
        <f t="shared" si="216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11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5"/>
        <v>42200.666261574079</v>
      </c>
      <c r="T2249" s="13">
        <f t="shared" si="216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11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5"/>
        <v>42688.875902777778</v>
      </c>
      <c r="T2250" s="13">
        <f t="shared" si="216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11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5"/>
        <v>41336.703298611108</v>
      </c>
      <c r="T2251" s="13">
        <f t="shared" si="216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11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5"/>
        <v>42677.005474537036</v>
      </c>
      <c r="T2252" s="13">
        <f t="shared" si="216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11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5"/>
        <v>41846.34579861111</v>
      </c>
      <c r="T2253" s="13">
        <f t="shared" si="216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11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5"/>
        <v>42573.327986111108</v>
      </c>
      <c r="T2254" s="13">
        <f t="shared" si="216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11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5"/>
        <v>42296.631331018521</v>
      </c>
      <c r="T2255" s="13">
        <f t="shared" si="216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11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5"/>
        <v>42752.647777777776</v>
      </c>
      <c r="T2256" s="13">
        <f t="shared" si="216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11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5"/>
        <v>42467.951979166668</v>
      </c>
      <c r="T2257" s="13">
        <f t="shared" si="216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11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5"/>
        <v>42682.451921296291</v>
      </c>
      <c r="T2258" s="13">
        <f t="shared" si="216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11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5"/>
        <v>42505.936678240745</v>
      </c>
      <c r="T2259" s="13">
        <f t="shared" si="216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11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5"/>
        <v>42136.75100694444</v>
      </c>
      <c r="T2260" s="13">
        <f t="shared" si="216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11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5"/>
        <v>42702.804814814815</v>
      </c>
      <c r="T2261" s="13">
        <f t="shared" si="216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11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5"/>
        <v>41695.016782407409</v>
      </c>
      <c r="T2262" s="13">
        <f t="shared" si="216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11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5"/>
        <v>42759.724768518514</v>
      </c>
      <c r="T2263" s="13">
        <f t="shared" si="216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11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5"/>
        <v>41926.585162037038</v>
      </c>
      <c r="T2264" s="13">
        <f t="shared" si="216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11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5"/>
        <v>42014.832326388889</v>
      </c>
      <c r="T2265" s="13">
        <f t="shared" si="216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11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5"/>
        <v>42496.582337962958</v>
      </c>
      <c r="T2266" s="13">
        <f t="shared" si="216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11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5"/>
        <v>42689.853090277778</v>
      </c>
      <c r="T2267" s="13">
        <f t="shared" si="216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11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5"/>
        <v>42469.874907407408</v>
      </c>
      <c r="T2268" s="13">
        <f t="shared" si="216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11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5"/>
        <v>41968.829826388886</v>
      </c>
      <c r="T2269" s="13">
        <f t="shared" si="216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11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5"/>
        <v>42776.082349537035</v>
      </c>
      <c r="T2270" s="13">
        <f t="shared" si="216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11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5"/>
        <v>42776.704432870371</v>
      </c>
      <c r="T2271" s="13">
        <f t="shared" si="216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11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5"/>
        <v>42725.869363425925</v>
      </c>
      <c r="T2272" s="13">
        <f t="shared" si="216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11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5"/>
        <v>42684.000046296293</v>
      </c>
      <c r="T2273" s="13">
        <f t="shared" si="216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11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5"/>
        <v>42315.699490740735</v>
      </c>
      <c r="T2274" s="13">
        <f t="shared" si="216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11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5"/>
        <v>42781.549097222218</v>
      </c>
      <c r="T2275" s="13">
        <f t="shared" si="216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11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5"/>
        <v>41663.500659722224</v>
      </c>
      <c r="T2276" s="13">
        <f t="shared" si="216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11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5"/>
        <v>41965.616655092599</v>
      </c>
      <c r="T2277" s="13">
        <f t="shared" si="216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11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5"/>
        <v>41614.651493055557</v>
      </c>
      <c r="T2278" s="13">
        <f t="shared" si="216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11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5"/>
        <v>40936.678506944445</v>
      </c>
      <c r="T2279" s="13">
        <f t="shared" si="216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11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5"/>
        <v>42338.709108796291</v>
      </c>
      <c r="T2280" s="13">
        <f t="shared" si="216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11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5"/>
        <v>42020.806701388887</v>
      </c>
      <c r="T2281" s="13">
        <f t="shared" si="216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11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5"/>
        <v>42234.624895833331</v>
      </c>
      <c r="T2282" s="13">
        <f t="shared" si="216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11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5"/>
        <v>40687.285844907405</v>
      </c>
      <c r="T2283" s="13">
        <f t="shared" si="216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11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5"/>
        <v>42323.17460648148</v>
      </c>
      <c r="T2284" s="13">
        <f t="shared" si="216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11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5"/>
        <v>40978.125046296293</v>
      </c>
      <c r="T2285" s="13">
        <f t="shared" si="216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11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5"/>
        <v>40585.796817129631</v>
      </c>
      <c r="T2286" s="13">
        <f t="shared" si="216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11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5"/>
        <v>41059.185682870368</v>
      </c>
      <c r="T2287" s="13">
        <f t="shared" si="216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11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5"/>
        <v>41494.963587962964</v>
      </c>
      <c r="T2288" s="13">
        <f t="shared" si="216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11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5"/>
        <v>41792.667361111111</v>
      </c>
      <c r="T2289" s="13">
        <f t="shared" si="216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11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5"/>
        <v>41067.827418981484</v>
      </c>
      <c r="T2290" s="13">
        <f t="shared" si="216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11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5"/>
        <v>41571.998379629629</v>
      </c>
      <c r="T2291" s="13">
        <f t="shared" si="216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11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5"/>
        <v>40070.253819444442</v>
      </c>
      <c r="T2292" s="13">
        <f t="shared" si="216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11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5"/>
        <v>40987.977060185185</v>
      </c>
      <c r="T2293" s="13">
        <f t="shared" si="216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11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5"/>
        <v>40987.697638888887</v>
      </c>
      <c r="T2294" s="13">
        <f t="shared" si="216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11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5"/>
        <v>41151.708321759259</v>
      </c>
      <c r="T2295" s="13">
        <f t="shared" si="216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11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5"/>
        <v>41264.72314814815</v>
      </c>
      <c r="T2296" s="13">
        <f t="shared" si="216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11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5"/>
        <v>41270.954351851848</v>
      </c>
      <c r="T2297" s="13">
        <f t="shared" si="216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11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5"/>
        <v>40927.731782407405</v>
      </c>
      <c r="T2298" s="13">
        <f t="shared" si="216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11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5"/>
        <v>40948.042233796295</v>
      </c>
      <c r="T2299" s="13">
        <f t="shared" si="216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11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5"/>
        <v>41694.84065972222</v>
      </c>
      <c r="T2300" s="13">
        <f t="shared" si="216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11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5"/>
        <v>40565.032511574071</v>
      </c>
      <c r="T2301" s="13">
        <f t="shared" si="216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11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5"/>
        <v>41074.727037037039</v>
      </c>
      <c r="T2302" s="13">
        <f t="shared" si="216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11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5"/>
        <v>41416.146944444445</v>
      </c>
      <c r="T2303" s="13">
        <f t="shared" si="216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11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5"/>
        <v>41605.868449074071</v>
      </c>
      <c r="T2304" s="13">
        <f t="shared" si="216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11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5"/>
        <v>40850.111064814817</v>
      </c>
      <c r="T2305" s="13">
        <f t="shared" si="216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11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si="215"/>
        <v>40502.815868055557</v>
      </c>
      <c r="T2306" s="13">
        <f t="shared" si="216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11">
        <f t="shared" ref="P2307:P2370" si="218">IF(L2307,E2307/L2307,0)</f>
        <v>109.10778443113773</v>
      </c>
      <c r="Q2307" t="str">
        <f t="shared" ref="Q2307:Q2370" si="219">LEFT(N2307,FIND("/",N2307) -1)</f>
        <v>music</v>
      </c>
      <c r="R2307" t="str">
        <f t="shared" ref="R2307:R2370" si="220">RIGHT(N2307, LEN(N2307)- FIND("/", N2307))</f>
        <v>indie rock</v>
      </c>
      <c r="S2307" s="13">
        <f t="shared" ref="S2307:S2370" si="221">(((J2307/60)/60)/24)+DATE(1970,1,1)</f>
        <v>41834.695277777777</v>
      </c>
      <c r="T2307" s="13">
        <f t="shared" ref="T2307:T2370" si="22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11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si="221"/>
        <v>40948.16815972222</v>
      </c>
      <c r="T2308" s="13">
        <f t="shared" si="22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11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21"/>
        <v>41004.802465277775</v>
      </c>
      <c r="T2309" s="13">
        <f t="shared" si="22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11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21"/>
        <v>41851.962916666671</v>
      </c>
      <c r="T2310" s="13">
        <f t="shared" si="22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11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21"/>
        <v>41307.987696759257</v>
      </c>
      <c r="T2311" s="13">
        <f t="shared" si="22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11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21"/>
        <v>41324.79415509259</v>
      </c>
      <c r="T2312" s="13">
        <f t="shared" si="22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11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21"/>
        <v>41736.004502314812</v>
      </c>
      <c r="T2313" s="13">
        <f t="shared" si="22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11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21"/>
        <v>41716.632847222223</v>
      </c>
      <c r="T2314" s="13">
        <f t="shared" si="22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11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21"/>
        <v>41002.958634259259</v>
      </c>
      <c r="T2315" s="13">
        <f t="shared" si="22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11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21"/>
        <v>41037.551585648151</v>
      </c>
      <c r="T2316" s="13">
        <f t="shared" si="22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11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21"/>
        <v>41004.72619212963</v>
      </c>
      <c r="T2317" s="13">
        <f t="shared" si="22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11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21"/>
        <v>40079.725115740745</v>
      </c>
      <c r="T2318" s="13">
        <f t="shared" si="22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11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21"/>
        <v>40192.542233796295</v>
      </c>
      <c r="T2319" s="13">
        <f t="shared" si="22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11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21"/>
        <v>40050.643680555557</v>
      </c>
      <c r="T2320" s="13">
        <f t="shared" si="22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11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21"/>
        <v>41593.082002314812</v>
      </c>
      <c r="T2321" s="13">
        <f t="shared" si="22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11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21"/>
        <v>41696.817129629628</v>
      </c>
      <c r="T2322" s="13">
        <f t="shared" si="22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11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21"/>
        <v>42799.260428240741</v>
      </c>
      <c r="T2323" s="13">
        <f t="shared" si="22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11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21"/>
        <v>42804.895474537043</v>
      </c>
      <c r="T2324" s="13">
        <f t="shared" si="22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11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21"/>
        <v>42807.755173611105</v>
      </c>
      <c r="T2325" s="13">
        <f t="shared" si="22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11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21"/>
        <v>42790.885243055556</v>
      </c>
      <c r="T2326" s="13">
        <f t="shared" si="22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11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21"/>
        <v>42794.022349537037</v>
      </c>
      <c r="T2327" s="13">
        <f t="shared" si="22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11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21"/>
        <v>42804.034120370372</v>
      </c>
      <c r="T2328" s="13">
        <f t="shared" si="22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11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21"/>
        <v>41842.917129629634</v>
      </c>
      <c r="T2329" s="13">
        <f t="shared" si="22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11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21"/>
        <v>42139.781678240746</v>
      </c>
      <c r="T2330" s="13">
        <f t="shared" si="22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11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21"/>
        <v>41807.624374999999</v>
      </c>
      <c r="T2331" s="13">
        <f t="shared" si="22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11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21"/>
        <v>42332.89980324074</v>
      </c>
      <c r="T2332" s="13">
        <f t="shared" si="22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11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21"/>
        <v>41839.005671296298</v>
      </c>
      <c r="T2333" s="13">
        <f t="shared" si="22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11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21"/>
        <v>42011.628136574072</v>
      </c>
      <c r="T2334" s="13">
        <f t="shared" si="22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11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21"/>
        <v>41767.650347222225</v>
      </c>
      <c r="T2335" s="13">
        <f t="shared" si="22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11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21"/>
        <v>41918.670115740737</v>
      </c>
      <c r="T2336" s="13">
        <f t="shared" si="22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11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21"/>
        <v>41771.572256944448</v>
      </c>
      <c r="T2337" s="13">
        <f t="shared" si="22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11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21"/>
        <v>41666.924710648149</v>
      </c>
      <c r="T2338" s="13">
        <f t="shared" si="22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11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21"/>
        <v>41786.640543981484</v>
      </c>
      <c r="T2339" s="13">
        <f t="shared" si="22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11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21"/>
        <v>41789.896805555552</v>
      </c>
      <c r="T2340" s="13">
        <f t="shared" si="22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11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21"/>
        <v>42692.79987268518</v>
      </c>
      <c r="T2341" s="13">
        <f t="shared" si="22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11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21"/>
        <v>42643.642800925925</v>
      </c>
      <c r="T2342" s="13">
        <f t="shared" si="22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11">
        <f t="shared" si="218"/>
        <v>0</v>
      </c>
      <c r="Q2343" t="str">
        <f t="shared" si="219"/>
        <v>technology</v>
      </c>
      <c r="R2343" t="str">
        <f t="shared" si="220"/>
        <v>web</v>
      </c>
      <c r="S2343" s="13">
        <f t="shared" si="221"/>
        <v>42167.813703703709</v>
      </c>
      <c r="T2343" s="13">
        <f t="shared" si="22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11">
        <f t="shared" si="218"/>
        <v>0</v>
      </c>
      <c r="Q2344" t="str">
        <f t="shared" si="219"/>
        <v>technology</v>
      </c>
      <c r="R2344" t="str">
        <f t="shared" si="220"/>
        <v>web</v>
      </c>
      <c r="S2344" s="13">
        <f t="shared" si="221"/>
        <v>41897.702199074076</v>
      </c>
      <c r="T2344" s="13">
        <f t="shared" si="22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11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21"/>
        <v>42327.825289351851</v>
      </c>
      <c r="T2345" s="13">
        <f t="shared" si="22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11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21"/>
        <v>42515.727650462963</v>
      </c>
      <c r="T2346" s="13">
        <f t="shared" si="22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11">
        <f t="shared" si="218"/>
        <v>0</v>
      </c>
      <c r="Q2347" t="str">
        <f t="shared" si="219"/>
        <v>technology</v>
      </c>
      <c r="R2347" t="str">
        <f t="shared" si="220"/>
        <v>web</v>
      </c>
      <c r="S2347" s="13">
        <f t="shared" si="221"/>
        <v>42060.001805555556</v>
      </c>
      <c r="T2347" s="13">
        <f t="shared" si="22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11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21"/>
        <v>42615.79896990741</v>
      </c>
      <c r="T2348" s="13">
        <f t="shared" si="22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11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21"/>
        <v>42577.607361111113</v>
      </c>
      <c r="T2349" s="13">
        <f t="shared" si="22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11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21"/>
        <v>42360.932152777779</v>
      </c>
      <c r="T2350" s="13">
        <f t="shared" si="22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11">
        <f t="shared" si="218"/>
        <v>0</v>
      </c>
      <c r="Q2351" t="str">
        <f t="shared" si="219"/>
        <v>technology</v>
      </c>
      <c r="R2351" t="str">
        <f t="shared" si="220"/>
        <v>web</v>
      </c>
      <c r="S2351" s="13">
        <f t="shared" si="221"/>
        <v>42198.775787037041</v>
      </c>
      <c r="T2351" s="13">
        <f t="shared" si="22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11">
        <f t="shared" si="218"/>
        <v>0</v>
      </c>
      <c r="Q2352" t="str">
        <f t="shared" si="219"/>
        <v>technology</v>
      </c>
      <c r="R2352" t="str">
        <f t="shared" si="220"/>
        <v>web</v>
      </c>
      <c r="S2352" s="13">
        <f t="shared" si="221"/>
        <v>42708.842245370368</v>
      </c>
      <c r="T2352" s="13">
        <f t="shared" si="22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11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21"/>
        <v>42094.101145833338</v>
      </c>
      <c r="T2353" s="13">
        <f t="shared" si="22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11">
        <f t="shared" si="218"/>
        <v>0</v>
      </c>
      <c r="Q2354" t="str">
        <f t="shared" si="219"/>
        <v>technology</v>
      </c>
      <c r="R2354" t="str">
        <f t="shared" si="220"/>
        <v>web</v>
      </c>
      <c r="S2354" s="13">
        <f t="shared" si="221"/>
        <v>42101.633703703701</v>
      </c>
      <c r="T2354" s="13">
        <f t="shared" si="22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11">
        <f t="shared" si="218"/>
        <v>0</v>
      </c>
      <c r="Q2355" t="str">
        <f t="shared" si="219"/>
        <v>technology</v>
      </c>
      <c r="R2355" t="str">
        <f t="shared" si="220"/>
        <v>web</v>
      </c>
      <c r="S2355" s="13">
        <f t="shared" si="221"/>
        <v>42103.676180555558</v>
      </c>
      <c r="T2355" s="13">
        <f t="shared" si="22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11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21"/>
        <v>41954.722916666666</v>
      </c>
      <c r="T2356" s="13">
        <f t="shared" si="22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11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21"/>
        <v>42096.918240740735</v>
      </c>
      <c r="T2357" s="13">
        <f t="shared" si="22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11">
        <f t="shared" si="218"/>
        <v>0</v>
      </c>
      <c r="Q2358" t="str">
        <f t="shared" si="219"/>
        <v>technology</v>
      </c>
      <c r="R2358" t="str">
        <f t="shared" si="220"/>
        <v>web</v>
      </c>
      <c r="S2358" s="13">
        <f t="shared" si="221"/>
        <v>42130.78361111111</v>
      </c>
      <c r="T2358" s="13">
        <f t="shared" si="22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11">
        <f t="shared" si="218"/>
        <v>0</v>
      </c>
      <c r="Q2359" t="str">
        <f t="shared" si="219"/>
        <v>technology</v>
      </c>
      <c r="R2359" t="str">
        <f t="shared" si="220"/>
        <v>web</v>
      </c>
      <c r="S2359" s="13">
        <f t="shared" si="221"/>
        <v>42264.620115740734</v>
      </c>
      <c r="T2359" s="13">
        <f t="shared" si="22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11">
        <f t="shared" si="218"/>
        <v>0</v>
      </c>
      <c r="Q2360" t="str">
        <f t="shared" si="219"/>
        <v>technology</v>
      </c>
      <c r="R2360" t="str">
        <f t="shared" si="220"/>
        <v>web</v>
      </c>
      <c r="S2360" s="13">
        <f t="shared" si="221"/>
        <v>41978.930972222224</v>
      </c>
      <c r="T2360" s="13">
        <f t="shared" si="22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11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21"/>
        <v>42159.649583333332</v>
      </c>
      <c r="T2361" s="13">
        <f t="shared" si="22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11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21"/>
        <v>42377.70694444445</v>
      </c>
      <c r="T2362" s="13">
        <f t="shared" si="22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11">
        <f t="shared" si="218"/>
        <v>0</v>
      </c>
      <c r="Q2363" t="str">
        <f t="shared" si="219"/>
        <v>technology</v>
      </c>
      <c r="R2363" t="str">
        <f t="shared" si="220"/>
        <v>web</v>
      </c>
      <c r="S2363" s="13">
        <f t="shared" si="221"/>
        <v>42466.858888888892</v>
      </c>
      <c r="T2363" s="13">
        <f t="shared" si="22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11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21"/>
        <v>41954.688310185185</v>
      </c>
      <c r="T2364" s="13">
        <f t="shared" si="22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11">
        <f t="shared" si="218"/>
        <v>0</v>
      </c>
      <c r="Q2365" t="str">
        <f t="shared" si="219"/>
        <v>technology</v>
      </c>
      <c r="R2365" t="str">
        <f t="shared" si="220"/>
        <v>web</v>
      </c>
      <c r="S2365" s="13">
        <f t="shared" si="221"/>
        <v>42322.011574074073</v>
      </c>
      <c r="T2365" s="13">
        <f t="shared" si="22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11">
        <f t="shared" si="218"/>
        <v>0</v>
      </c>
      <c r="Q2366" t="str">
        <f t="shared" si="219"/>
        <v>technology</v>
      </c>
      <c r="R2366" t="str">
        <f t="shared" si="220"/>
        <v>web</v>
      </c>
      <c r="S2366" s="13">
        <f t="shared" si="221"/>
        <v>42248.934675925921</v>
      </c>
      <c r="T2366" s="13">
        <f t="shared" si="22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11">
        <f t="shared" si="218"/>
        <v>0</v>
      </c>
      <c r="Q2367" t="str">
        <f t="shared" si="219"/>
        <v>technology</v>
      </c>
      <c r="R2367" t="str">
        <f t="shared" si="220"/>
        <v>web</v>
      </c>
      <c r="S2367" s="13">
        <f t="shared" si="221"/>
        <v>42346.736400462964</v>
      </c>
      <c r="T2367" s="13">
        <f t="shared" si="22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11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21"/>
        <v>42268.531631944439</v>
      </c>
      <c r="T2368" s="13">
        <f t="shared" si="22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11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21"/>
        <v>42425.970092592594</v>
      </c>
      <c r="T2369" s="13">
        <f t="shared" si="22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11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si="221"/>
        <v>42063.721817129626</v>
      </c>
      <c r="T2370" s="13">
        <f t="shared" si="22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11">
        <f t="shared" ref="P2371:P2434" si="224">IF(L2371,E2371/L2371,0)</f>
        <v>0</v>
      </c>
      <c r="Q2371" t="str">
        <f t="shared" ref="Q2371:Q2434" si="225">LEFT(N2371,FIND("/",N2371) -1)</f>
        <v>technology</v>
      </c>
      <c r="R2371" t="str">
        <f t="shared" ref="R2371:R2434" si="226">RIGHT(N2371, LEN(N2371)- FIND("/", N2371))</f>
        <v>web</v>
      </c>
      <c r="S2371" s="13">
        <f t="shared" ref="S2371:S2434" si="227">(((J2371/60)/60)/24)+DATE(1970,1,1)</f>
        <v>42380.812627314815</v>
      </c>
      <c r="T2371" s="13">
        <f t="shared" ref="T2371:T2434" si="228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11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si="227"/>
        <v>41961.18913194444</v>
      </c>
      <c r="T2372" s="13">
        <f t="shared" si="228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11">
        <f t="shared" si="224"/>
        <v>0</v>
      </c>
      <c r="Q2373" t="str">
        <f t="shared" si="225"/>
        <v>technology</v>
      </c>
      <c r="R2373" t="str">
        <f t="shared" si="226"/>
        <v>web</v>
      </c>
      <c r="S2373" s="13">
        <f t="shared" si="227"/>
        <v>42150.777731481481</v>
      </c>
      <c r="T2373" s="13">
        <f t="shared" si="228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11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7"/>
        <v>42088.069108796291</v>
      </c>
      <c r="T2374" s="13">
        <f t="shared" si="228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11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7"/>
        <v>42215.662314814821</v>
      </c>
      <c r="T2375" s="13">
        <f t="shared" si="228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11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7"/>
        <v>42017.843287037031</v>
      </c>
      <c r="T2376" s="13">
        <f t="shared" si="228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11">
        <f t="shared" si="224"/>
        <v>0</v>
      </c>
      <c r="Q2377" t="str">
        <f t="shared" si="225"/>
        <v>technology</v>
      </c>
      <c r="R2377" t="str">
        <f t="shared" si="226"/>
        <v>web</v>
      </c>
      <c r="S2377" s="13">
        <f t="shared" si="227"/>
        <v>42592.836076388892</v>
      </c>
      <c r="T2377" s="13">
        <f t="shared" si="228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11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7"/>
        <v>42318.925532407404</v>
      </c>
      <c r="T2378" s="13">
        <f t="shared" si="228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11">
        <f t="shared" si="224"/>
        <v>0</v>
      </c>
      <c r="Q2379" t="str">
        <f t="shared" si="225"/>
        <v>technology</v>
      </c>
      <c r="R2379" t="str">
        <f t="shared" si="226"/>
        <v>web</v>
      </c>
      <c r="S2379" s="13">
        <f t="shared" si="227"/>
        <v>42669.870173611111</v>
      </c>
      <c r="T2379" s="13">
        <f t="shared" si="228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11">
        <f t="shared" si="224"/>
        <v>0</v>
      </c>
      <c r="Q2380" t="str">
        <f t="shared" si="225"/>
        <v>technology</v>
      </c>
      <c r="R2380" t="str">
        <f t="shared" si="226"/>
        <v>web</v>
      </c>
      <c r="S2380" s="13">
        <f t="shared" si="227"/>
        <v>42213.013078703705</v>
      </c>
      <c r="T2380" s="13">
        <f t="shared" si="228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11">
        <f t="shared" si="224"/>
        <v>0</v>
      </c>
      <c r="Q2381" t="str">
        <f t="shared" si="225"/>
        <v>technology</v>
      </c>
      <c r="R2381" t="str">
        <f t="shared" si="226"/>
        <v>web</v>
      </c>
      <c r="S2381" s="13">
        <f t="shared" si="227"/>
        <v>42237.016388888893</v>
      </c>
      <c r="T2381" s="13">
        <f t="shared" si="228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11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7"/>
        <v>42248.793310185181</v>
      </c>
      <c r="T2382" s="13">
        <f t="shared" si="228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11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7"/>
        <v>42074.935740740737</v>
      </c>
      <c r="T2383" s="13">
        <f t="shared" si="228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11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7"/>
        <v>42195.187534722223</v>
      </c>
      <c r="T2384" s="13">
        <f t="shared" si="228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11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7"/>
        <v>42027.056793981479</v>
      </c>
      <c r="T2385" s="13">
        <f t="shared" si="228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11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7"/>
        <v>41927.067627314813</v>
      </c>
      <c r="T2386" s="13">
        <f t="shared" si="228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11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7"/>
        <v>42191.70175925926</v>
      </c>
      <c r="T2387" s="13">
        <f t="shared" si="228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11">
        <f t="shared" si="224"/>
        <v>0</v>
      </c>
      <c r="Q2388" t="str">
        <f t="shared" si="225"/>
        <v>technology</v>
      </c>
      <c r="R2388" t="str">
        <f t="shared" si="226"/>
        <v>web</v>
      </c>
      <c r="S2388" s="13">
        <f t="shared" si="227"/>
        <v>41954.838240740741</v>
      </c>
      <c r="T2388" s="13">
        <f t="shared" si="228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11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7"/>
        <v>42528.626620370371</v>
      </c>
      <c r="T2389" s="13">
        <f t="shared" si="228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11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7"/>
        <v>41989.853692129633</v>
      </c>
      <c r="T2390" s="13">
        <f t="shared" si="228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11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7"/>
        <v>42179.653379629628</v>
      </c>
      <c r="T2391" s="13">
        <f t="shared" si="228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11">
        <f t="shared" si="224"/>
        <v>0</v>
      </c>
      <c r="Q2392" t="str">
        <f t="shared" si="225"/>
        <v>technology</v>
      </c>
      <c r="R2392" t="str">
        <f t="shared" si="226"/>
        <v>web</v>
      </c>
      <c r="S2392" s="13">
        <f t="shared" si="227"/>
        <v>41968.262314814812</v>
      </c>
      <c r="T2392" s="13">
        <f t="shared" si="228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11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7"/>
        <v>42064.794490740736</v>
      </c>
      <c r="T2393" s="13">
        <f t="shared" si="228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11">
        <f t="shared" si="224"/>
        <v>0</v>
      </c>
      <c r="Q2394" t="str">
        <f t="shared" si="225"/>
        <v>technology</v>
      </c>
      <c r="R2394" t="str">
        <f t="shared" si="226"/>
        <v>web</v>
      </c>
      <c r="S2394" s="13">
        <f t="shared" si="227"/>
        <v>42276.120636574073</v>
      </c>
      <c r="T2394" s="13">
        <f t="shared" si="228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11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7"/>
        <v>42194.648344907408</v>
      </c>
      <c r="T2395" s="13">
        <f t="shared" si="228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11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7"/>
        <v>42031.362187499995</v>
      </c>
      <c r="T2396" s="13">
        <f t="shared" si="228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11">
        <f t="shared" si="224"/>
        <v>0</v>
      </c>
      <c r="Q2397" t="str">
        <f t="shared" si="225"/>
        <v>technology</v>
      </c>
      <c r="R2397" t="str">
        <f t="shared" si="226"/>
        <v>web</v>
      </c>
      <c r="S2397" s="13">
        <f t="shared" si="227"/>
        <v>42717.121377314819</v>
      </c>
      <c r="T2397" s="13">
        <f t="shared" si="228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11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7"/>
        <v>42262.849050925928</v>
      </c>
      <c r="T2398" s="13">
        <f t="shared" si="228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11">
        <f t="shared" si="224"/>
        <v>0</v>
      </c>
      <c r="Q2399" t="str">
        <f t="shared" si="225"/>
        <v>technology</v>
      </c>
      <c r="R2399" t="str">
        <f t="shared" si="226"/>
        <v>web</v>
      </c>
      <c r="S2399" s="13">
        <f t="shared" si="227"/>
        <v>41976.88490740741</v>
      </c>
      <c r="T2399" s="13">
        <f t="shared" si="228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11">
        <f t="shared" si="224"/>
        <v>0</v>
      </c>
      <c r="Q2400" t="str">
        <f t="shared" si="225"/>
        <v>technology</v>
      </c>
      <c r="R2400" t="str">
        <f t="shared" si="226"/>
        <v>web</v>
      </c>
      <c r="S2400" s="13">
        <f t="shared" si="227"/>
        <v>42157.916481481487</v>
      </c>
      <c r="T2400" s="13">
        <f t="shared" si="228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11">
        <f t="shared" si="224"/>
        <v>0</v>
      </c>
      <c r="Q2401" t="str">
        <f t="shared" si="225"/>
        <v>technology</v>
      </c>
      <c r="R2401" t="str">
        <f t="shared" si="226"/>
        <v>web</v>
      </c>
      <c r="S2401" s="13">
        <f t="shared" si="227"/>
        <v>41956.853078703702</v>
      </c>
      <c r="T2401" s="13">
        <f t="shared" si="228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11">
        <f t="shared" si="224"/>
        <v>0</v>
      </c>
      <c r="Q2402" t="str">
        <f t="shared" si="225"/>
        <v>technology</v>
      </c>
      <c r="R2402" t="str">
        <f t="shared" si="226"/>
        <v>web</v>
      </c>
      <c r="S2402" s="13">
        <f t="shared" si="227"/>
        <v>42444.268101851849</v>
      </c>
      <c r="T2402" s="13">
        <f t="shared" si="228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11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7"/>
        <v>42374.822870370372</v>
      </c>
      <c r="T2403" s="13">
        <f t="shared" si="228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11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7"/>
        <v>42107.679756944446</v>
      </c>
      <c r="T2404" s="13">
        <f t="shared" si="228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11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7"/>
        <v>42399.882615740738</v>
      </c>
      <c r="T2405" s="13">
        <f t="shared" si="228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11">
        <f t="shared" si="224"/>
        <v>0</v>
      </c>
      <c r="Q2406" t="str">
        <f t="shared" si="225"/>
        <v>food</v>
      </c>
      <c r="R2406" t="str">
        <f t="shared" si="226"/>
        <v>food trucks</v>
      </c>
      <c r="S2406" s="13">
        <f t="shared" si="227"/>
        <v>42342.03943287037</v>
      </c>
      <c r="T2406" s="13">
        <f t="shared" si="228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11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7"/>
        <v>42595.585358796292</v>
      </c>
      <c r="T2407" s="13">
        <f t="shared" si="228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11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7"/>
        <v>41983.110995370371</v>
      </c>
      <c r="T2408" s="13">
        <f t="shared" si="228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11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7"/>
        <v>42082.575555555552</v>
      </c>
      <c r="T2409" s="13">
        <f t="shared" si="228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11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7"/>
        <v>41919.140706018516</v>
      </c>
      <c r="T2410" s="13">
        <f t="shared" si="228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11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7"/>
        <v>42204.875868055555</v>
      </c>
      <c r="T2411" s="13">
        <f t="shared" si="228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11">
        <f t="shared" si="224"/>
        <v>0</v>
      </c>
      <c r="Q2412" t="str">
        <f t="shared" si="225"/>
        <v>food</v>
      </c>
      <c r="R2412" t="str">
        <f t="shared" si="226"/>
        <v>food trucks</v>
      </c>
      <c r="S2412" s="13">
        <f t="shared" si="227"/>
        <v>42224.408275462964</v>
      </c>
      <c r="T2412" s="13">
        <f t="shared" si="228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11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7"/>
        <v>42211.732430555552</v>
      </c>
      <c r="T2413" s="13">
        <f t="shared" si="228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11">
        <f t="shared" si="224"/>
        <v>0</v>
      </c>
      <c r="Q2414" t="str">
        <f t="shared" si="225"/>
        <v>food</v>
      </c>
      <c r="R2414" t="str">
        <f t="shared" si="226"/>
        <v>food trucks</v>
      </c>
      <c r="S2414" s="13">
        <f t="shared" si="227"/>
        <v>42655.736956018518</v>
      </c>
      <c r="T2414" s="13">
        <f t="shared" si="228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11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7"/>
        <v>41760.10974537037</v>
      </c>
      <c r="T2415" s="13">
        <f t="shared" si="228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11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7"/>
        <v>42198.695138888885</v>
      </c>
      <c r="T2416" s="13">
        <f t="shared" si="228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11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7"/>
        <v>42536.862800925926</v>
      </c>
      <c r="T2417" s="13">
        <f t="shared" si="228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11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7"/>
        <v>42019.737766203703</v>
      </c>
      <c r="T2418" s="13">
        <f t="shared" si="228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11">
        <f t="shared" si="224"/>
        <v>0</v>
      </c>
      <c r="Q2419" t="str">
        <f t="shared" si="225"/>
        <v>food</v>
      </c>
      <c r="R2419" t="str">
        <f t="shared" si="226"/>
        <v>food trucks</v>
      </c>
      <c r="S2419" s="13">
        <f t="shared" si="227"/>
        <v>41831.884108796294</v>
      </c>
      <c r="T2419" s="13">
        <f t="shared" si="228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11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7"/>
        <v>42027.856990740736</v>
      </c>
      <c r="T2420" s="13">
        <f t="shared" si="228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11">
        <f t="shared" si="224"/>
        <v>0</v>
      </c>
      <c r="Q2421" t="str">
        <f t="shared" si="225"/>
        <v>food</v>
      </c>
      <c r="R2421" t="str">
        <f t="shared" si="226"/>
        <v>food trucks</v>
      </c>
      <c r="S2421" s="13">
        <f t="shared" si="227"/>
        <v>41993.738298611104</v>
      </c>
      <c r="T2421" s="13">
        <f t="shared" si="228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11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7"/>
        <v>41893.028877314813</v>
      </c>
      <c r="T2422" s="13">
        <f t="shared" si="228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11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7"/>
        <v>42026.687453703707</v>
      </c>
      <c r="T2423" s="13">
        <f t="shared" si="228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11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7"/>
        <v>42044.724953703699</v>
      </c>
      <c r="T2424" s="13">
        <f t="shared" si="228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11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7"/>
        <v>41974.704745370371</v>
      </c>
      <c r="T2425" s="13">
        <f t="shared" si="228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11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7"/>
        <v>41909.892453703702</v>
      </c>
      <c r="T2426" s="13">
        <f t="shared" si="228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11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7"/>
        <v>42502.913761574076</v>
      </c>
      <c r="T2427" s="13">
        <f t="shared" si="228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11">
        <f t="shared" si="224"/>
        <v>0</v>
      </c>
      <c r="Q2428" t="str">
        <f t="shared" si="225"/>
        <v>food</v>
      </c>
      <c r="R2428" t="str">
        <f t="shared" si="226"/>
        <v>food trucks</v>
      </c>
      <c r="S2428" s="13">
        <f t="shared" si="227"/>
        <v>42164.170046296291</v>
      </c>
      <c r="T2428" s="13">
        <f t="shared" si="228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11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7"/>
        <v>42412.318668981476</v>
      </c>
      <c r="T2429" s="13">
        <f t="shared" si="228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11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7"/>
        <v>42045.784155092595</v>
      </c>
      <c r="T2430" s="13">
        <f t="shared" si="228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11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7"/>
        <v>42734.879236111112</v>
      </c>
      <c r="T2431" s="13">
        <f t="shared" si="228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11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7"/>
        <v>42382.130833333329</v>
      </c>
      <c r="T2432" s="13">
        <f t="shared" si="228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11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7"/>
        <v>42489.099687499998</v>
      </c>
      <c r="T2433" s="13">
        <f t="shared" si="228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11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si="227"/>
        <v>42041.218715277777</v>
      </c>
      <c r="T2434" s="13">
        <f t="shared" si="228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11">
        <f t="shared" ref="P2435:P2498" si="230">IF(L2435,E2435/L2435,0)</f>
        <v>0</v>
      </c>
      <c r="Q2435" t="str">
        <f t="shared" ref="Q2435:Q2498" si="231">LEFT(N2435,FIND("/",N2435) -1)</f>
        <v>food</v>
      </c>
      <c r="R2435" t="str">
        <f t="shared" ref="R2435:R2498" si="232">RIGHT(N2435, LEN(N2435)- FIND("/", N2435))</f>
        <v>food trucks</v>
      </c>
      <c r="S2435" s="13">
        <f t="shared" ref="S2435:S2498" si="233">(((J2435/60)/60)/24)+DATE(1970,1,1)</f>
        <v>42397.89980324074</v>
      </c>
      <c r="T2435" s="13">
        <f t="shared" ref="T2435:T2498" si="23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11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si="233"/>
        <v>42180.18604166666</v>
      </c>
      <c r="T2436" s="13">
        <f t="shared" si="23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11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33"/>
        <v>42252.277615740735</v>
      </c>
      <c r="T2437" s="13">
        <f t="shared" si="23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11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33"/>
        <v>42338.615393518514</v>
      </c>
      <c r="T2438" s="13">
        <f t="shared" si="23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11">
        <f t="shared" si="230"/>
        <v>0</v>
      </c>
      <c r="Q2439" t="str">
        <f t="shared" si="231"/>
        <v>food</v>
      </c>
      <c r="R2439" t="str">
        <f t="shared" si="232"/>
        <v>food trucks</v>
      </c>
      <c r="S2439" s="13">
        <f t="shared" si="233"/>
        <v>42031.965138888889</v>
      </c>
      <c r="T2439" s="13">
        <f t="shared" si="23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11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33"/>
        <v>42285.91506944444</v>
      </c>
      <c r="T2440" s="13">
        <f t="shared" si="23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11">
        <f t="shared" si="230"/>
        <v>0</v>
      </c>
      <c r="Q2441" t="str">
        <f t="shared" si="231"/>
        <v>food</v>
      </c>
      <c r="R2441" t="str">
        <f t="shared" si="232"/>
        <v>food trucks</v>
      </c>
      <c r="S2441" s="13">
        <f t="shared" si="233"/>
        <v>42265.818622685183</v>
      </c>
      <c r="T2441" s="13">
        <f t="shared" si="23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11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33"/>
        <v>42383.899456018517</v>
      </c>
      <c r="T2442" s="13">
        <f t="shared" si="23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11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33"/>
        <v>42187.125625000001</v>
      </c>
      <c r="T2443" s="13">
        <f t="shared" si="23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11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33"/>
        <v>42052.666990740734</v>
      </c>
      <c r="T2444" s="13">
        <f t="shared" si="23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11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33"/>
        <v>41836.625254629631</v>
      </c>
      <c r="T2445" s="13">
        <f t="shared" si="23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11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33"/>
        <v>42485.754525462966</v>
      </c>
      <c r="T2446" s="13">
        <f t="shared" si="23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11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33"/>
        <v>42243.190057870372</v>
      </c>
      <c r="T2447" s="13">
        <f t="shared" si="23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11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33"/>
        <v>42670.602673611109</v>
      </c>
      <c r="T2448" s="13">
        <f t="shared" si="23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11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33"/>
        <v>42654.469826388886</v>
      </c>
      <c r="T2449" s="13">
        <f t="shared" si="23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11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33"/>
        <v>42607.316122685181</v>
      </c>
      <c r="T2450" s="13">
        <f t="shared" si="23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11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33"/>
        <v>41943.142534722225</v>
      </c>
      <c r="T2451" s="13">
        <f t="shared" si="23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11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33"/>
        <v>41902.07240740741</v>
      </c>
      <c r="T2452" s="13">
        <f t="shared" si="23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11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33"/>
        <v>42779.908449074079</v>
      </c>
      <c r="T2453" s="13">
        <f t="shared" si="23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11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33"/>
        <v>42338.84375</v>
      </c>
      <c r="T2454" s="13">
        <f t="shared" si="23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11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33"/>
        <v>42738.692233796297</v>
      </c>
      <c r="T2455" s="13">
        <f t="shared" si="23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11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33"/>
        <v>42770.201481481476</v>
      </c>
      <c r="T2456" s="13">
        <f t="shared" si="23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11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33"/>
        <v>42452.781828703708</v>
      </c>
      <c r="T2457" s="13">
        <f t="shared" si="23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11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33"/>
        <v>42761.961099537039</v>
      </c>
      <c r="T2458" s="13">
        <f t="shared" si="23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11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33"/>
        <v>42423.602500000001</v>
      </c>
      <c r="T2459" s="13">
        <f t="shared" si="23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11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33"/>
        <v>42495.871736111112</v>
      </c>
      <c r="T2460" s="13">
        <f t="shared" si="23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11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33"/>
        <v>42407.637557870374</v>
      </c>
      <c r="T2461" s="13">
        <f t="shared" si="23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11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33"/>
        <v>42704.187118055561</v>
      </c>
      <c r="T2462" s="13">
        <f t="shared" si="23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11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33"/>
        <v>40784.012696759259</v>
      </c>
      <c r="T2463" s="13">
        <f t="shared" si="23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11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33"/>
        <v>41089.186296296299</v>
      </c>
      <c r="T2464" s="13">
        <f t="shared" si="23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11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33"/>
        <v>41341.111400462964</v>
      </c>
      <c r="T2465" s="13">
        <f t="shared" si="23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11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33"/>
        <v>42248.90042824074</v>
      </c>
      <c r="T2466" s="13">
        <f t="shared" si="23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11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33"/>
        <v>41145.719305555554</v>
      </c>
      <c r="T2467" s="13">
        <f t="shared" si="23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11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33"/>
        <v>41373.102465277778</v>
      </c>
      <c r="T2468" s="13">
        <f t="shared" si="23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11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33"/>
        <v>41025.874201388891</v>
      </c>
      <c r="T2469" s="13">
        <f t="shared" si="23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11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33"/>
        <v>41174.154178240737</v>
      </c>
      <c r="T2470" s="13">
        <f t="shared" si="23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11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33"/>
        <v>40557.429733796293</v>
      </c>
      <c r="T2471" s="13">
        <f t="shared" si="23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11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33"/>
        <v>41023.07471064815</v>
      </c>
      <c r="T2472" s="13">
        <f t="shared" si="23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11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33"/>
        <v>40893.992962962962</v>
      </c>
      <c r="T2473" s="13">
        <f t="shared" si="23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11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33"/>
        <v>40354.11550925926</v>
      </c>
      <c r="T2474" s="13">
        <f t="shared" si="23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11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33"/>
        <v>41193.748483796298</v>
      </c>
      <c r="T2475" s="13">
        <f t="shared" si="23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11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33"/>
        <v>40417.011296296296</v>
      </c>
      <c r="T2476" s="13">
        <f t="shared" si="23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11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33"/>
        <v>40310.287673611114</v>
      </c>
      <c r="T2477" s="13">
        <f t="shared" si="23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11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33"/>
        <v>41913.328356481477</v>
      </c>
      <c r="T2478" s="13">
        <f t="shared" si="23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11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33"/>
        <v>41088.691493055558</v>
      </c>
      <c r="T2479" s="13">
        <f t="shared" si="23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11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33"/>
        <v>41257.950381944444</v>
      </c>
      <c r="T2480" s="13">
        <f t="shared" si="23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11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33"/>
        <v>41107.726782407408</v>
      </c>
      <c r="T2481" s="13">
        <f t="shared" si="23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11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33"/>
        <v>42227.936157407406</v>
      </c>
      <c r="T2482" s="13">
        <f t="shared" si="23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11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33"/>
        <v>40999.645925925928</v>
      </c>
      <c r="T2483" s="13">
        <f t="shared" si="23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11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33"/>
        <v>40711.782210648147</v>
      </c>
      <c r="T2484" s="13">
        <f t="shared" si="23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11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33"/>
        <v>40970.750034722223</v>
      </c>
      <c r="T2485" s="13">
        <f t="shared" si="23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11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33"/>
        <v>40771.916701388887</v>
      </c>
      <c r="T2486" s="13">
        <f t="shared" si="23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11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33"/>
        <v>40793.998599537037</v>
      </c>
      <c r="T2487" s="13">
        <f t="shared" si="23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11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33"/>
        <v>40991.708055555559</v>
      </c>
      <c r="T2488" s="13">
        <f t="shared" si="23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11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33"/>
        <v>41026.083298611113</v>
      </c>
      <c r="T2489" s="13">
        <f t="shared" si="23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11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33"/>
        <v>40833.633194444446</v>
      </c>
      <c r="T2490" s="13">
        <f t="shared" si="23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11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33"/>
        <v>41373.690266203703</v>
      </c>
      <c r="T2491" s="13">
        <f t="shared" si="23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11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33"/>
        <v>41023.227731481478</v>
      </c>
      <c r="T2492" s="13">
        <f t="shared" si="23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11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33"/>
        <v>40542.839282407411</v>
      </c>
      <c r="T2493" s="13">
        <f t="shared" si="23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11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33"/>
        <v>41024.985972222225</v>
      </c>
      <c r="T2494" s="13">
        <f t="shared" si="23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11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33"/>
        <v>41348.168287037035</v>
      </c>
      <c r="T2495" s="13">
        <f t="shared" si="23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11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33"/>
        <v>41022.645185185182</v>
      </c>
      <c r="T2496" s="13">
        <f t="shared" si="23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11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33"/>
        <v>41036.946469907409</v>
      </c>
      <c r="T2497" s="13">
        <f t="shared" si="23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11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si="233"/>
        <v>41327.996435185189</v>
      </c>
      <c r="T2498" s="13">
        <f t="shared" si="23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11">
        <f t="shared" ref="P2499:P2562" si="236">IF(L2499,E2499/L2499,0)</f>
        <v>80.551071428571419</v>
      </c>
      <c r="Q2499" t="str">
        <f t="shared" ref="Q2499:Q2562" si="237">LEFT(N2499,FIND("/",N2499) -1)</f>
        <v>music</v>
      </c>
      <c r="R2499" t="str">
        <f t="shared" ref="R2499:R2562" si="238">RIGHT(N2499, LEN(N2499)- FIND("/", N2499))</f>
        <v>indie rock</v>
      </c>
      <c r="S2499" s="13">
        <f t="shared" ref="S2499:S2562" si="239">(((J2499/60)/60)/24)+DATE(1970,1,1)</f>
        <v>40730.878912037035</v>
      </c>
      <c r="T2499" s="13">
        <f t="shared" ref="T2499:T2562" si="24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11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si="239"/>
        <v>42017.967442129629</v>
      </c>
      <c r="T2500" s="13">
        <f t="shared" si="24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11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9"/>
        <v>41226.648576388885</v>
      </c>
      <c r="T2501" s="13">
        <f t="shared" si="24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11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9"/>
        <v>41053.772858796299</v>
      </c>
      <c r="T2502" s="13">
        <f t="shared" si="24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11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9"/>
        <v>42244.776666666665</v>
      </c>
      <c r="T2503" s="13">
        <f t="shared" si="24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11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9"/>
        <v>41858.825439814813</v>
      </c>
      <c r="T2504" s="13">
        <f t="shared" si="24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11">
        <f t="shared" si="236"/>
        <v>0</v>
      </c>
      <c r="Q2505" t="str">
        <f t="shared" si="237"/>
        <v>food</v>
      </c>
      <c r="R2505" t="str">
        <f t="shared" si="238"/>
        <v>restaurants</v>
      </c>
      <c r="S2505" s="13">
        <f t="shared" si="239"/>
        <v>42498.899398148147</v>
      </c>
      <c r="T2505" s="13">
        <f t="shared" si="24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11">
        <f t="shared" si="236"/>
        <v>0</v>
      </c>
      <c r="Q2506" t="str">
        <f t="shared" si="237"/>
        <v>food</v>
      </c>
      <c r="R2506" t="str">
        <f t="shared" si="238"/>
        <v>restaurants</v>
      </c>
      <c r="S2506" s="13">
        <f t="shared" si="239"/>
        <v>41928.015439814815</v>
      </c>
      <c r="T2506" s="13">
        <f t="shared" si="24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11">
        <f t="shared" si="236"/>
        <v>0</v>
      </c>
      <c r="Q2507" t="str">
        <f t="shared" si="237"/>
        <v>food</v>
      </c>
      <c r="R2507" t="str">
        <f t="shared" si="238"/>
        <v>restaurants</v>
      </c>
      <c r="S2507" s="13">
        <f t="shared" si="239"/>
        <v>42047.05574074074</v>
      </c>
      <c r="T2507" s="13">
        <f t="shared" si="24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11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9"/>
        <v>42258.297094907408</v>
      </c>
      <c r="T2508" s="13">
        <f t="shared" si="24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11">
        <f t="shared" si="236"/>
        <v>0</v>
      </c>
      <c r="Q2509" t="str">
        <f t="shared" si="237"/>
        <v>food</v>
      </c>
      <c r="R2509" t="str">
        <f t="shared" si="238"/>
        <v>restaurants</v>
      </c>
      <c r="S2509" s="13">
        <f t="shared" si="239"/>
        <v>42105.072962962964</v>
      </c>
      <c r="T2509" s="13">
        <f t="shared" si="24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11">
        <f t="shared" si="236"/>
        <v>0</v>
      </c>
      <c r="Q2510" t="str">
        <f t="shared" si="237"/>
        <v>food</v>
      </c>
      <c r="R2510" t="str">
        <f t="shared" si="238"/>
        <v>restaurants</v>
      </c>
      <c r="S2510" s="13">
        <f t="shared" si="239"/>
        <v>41835.951782407406</v>
      </c>
      <c r="T2510" s="13">
        <f t="shared" si="24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11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9"/>
        <v>42058.809594907405</v>
      </c>
      <c r="T2511" s="13">
        <f t="shared" si="24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11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9"/>
        <v>42078.997361111105</v>
      </c>
      <c r="T2512" s="13">
        <f t="shared" si="24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11">
        <f t="shared" si="236"/>
        <v>0</v>
      </c>
      <c r="Q2513" t="str">
        <f t="shared" si="237"/>
        <v>food</v>
      </c>
      <c r="R2513" t="str">
        <f t="shared" si="238"/>
        <v>restaurants</v>
      </c>
      <c r="S2513" s="13">
        <f t="shared" si="239"/>
        <v>42371.446909722217</v>
      </c>
      <c r="T2513" s="13">
        <f t="shared" si="24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11">
        <f t="shared" si="236"/>
        <v>0</v>
      </c>
      <c r="Q2514" t="str">
        <f t="shared" si="237"/>
        <v>food</v>
      </c>
      <c r="R2514" t="str">
        <f t="shared" si="238"/>
        <v>restaurants</v>
      </c>
      <c r="S2514" s="13">
        <f t="shared" si="239"/>
        <v>41971.876863425925</v>
      </c>
      <c r="T2514" s="13">
        <f t="shared" si="24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11">
        <f t="shared" si="236"/>
        <v>0</v>
      </c>
      <c r="Q2515" t="str">
        <f t="shared" si="237"/>
        <v>food</v>
      </c>
      <c r="R2515" t="str">
        <f t="shared" si="238"/>
        <v>restaurants</v>
      </c>
      <c r="S2515" s="13">
        <f t="shared" si="239"/>
        <v>42732.00681712963</v>
      </c>
      <c r="T2515" s="13">
        <f t="shared" si="24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11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9"/>
        <v>41854.389780092592</v>
      </c>
      <c r="T2516" s="13">
        <f t="shared" si="24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11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9"/>
        <v>42027.839733796296</v>
      </c>
      <c r="T2517" s="13">
        <f t="shared" si="24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11">
        <f t="shared" si="236"/>
        <v>0</v>
      </c>
      <c r="Q2518" t="str">
        <f t="shared" si="237"/>
        <v>food</v>
      </c>
      <c r="R2518" t="str">
        <f t="shared" si="238"/>
        <v>restaurants</v>
      </c>
      <c r="S2518" s="13">
        <f t="shared" si="239"/>
        <v>41942.653379629628</v>
      </c>
      <c r="T2518" s="13">
        <f t="shared" si="24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11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9"/>
        <v>42052.802430555559</v>
      </c>
      <c r="T2519" s="13">
        <f t="shared" si="24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11">
        <f t="shared" si="236"/>
        <v>0</v>
      </c>
      <c r="Q2520" t="str">
        <f t="shared" si="237"/>
        <v>food</v>
      </c>
      <c r="R2520" t="str">
        <f t="shared" si="238"/>
        <v>restaurants</v>
      </c>
      <c r="S2520" s="13">
        <f t="shared" si="239"/>
        <v>41926.680879629632</v>
      </c>
      <c r="T2520" s="13">
        <f t="shared" si="24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11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9"/>
        <v>41809.155138888891</v>
      </c>
      <c r="T2521" s="13">
        <f t="shared" si="24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11">
        <f t="shared" si="236"/>
        <v>0</v>
      </c>
      <c r="Q2522" t="str">
        <f t="shared" si="237"/>
        <v>food</v>
      </c>
      <c r="R2522" t="str">
        <f t="shared" si="238"/>
        <v>restaurants</v>
      </c>
      <c r="S2522" s="13">
        <f t="shared" si="239"/>
        <v>42612.600520833337</v>
      </c>
      <c r="T2522" s="13">
        <f t="shared" si="24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11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9"/>
        <v>42269.967835648145</v>
      </c>
      <c r="T2523" s="13">
        <f t="shared" si="24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11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9"/>
        <v>42460.573611111111</v>
      </c>
      <c r="T2524" s="13">
        <f t="shared" si="24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11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9"/>
        <v>41930.975601851853</v>
      </c>
      <c r="T2525" s="13">
        <f t="shared" si="24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11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9"/>
        <v>41961.807372685187</v>
      </c>
      <c r="T2526" s="13">
        <f t="shared" si="24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11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9"/>
        <v>41058.844571759262</v>
      </c>
      <c r="T2527" s="13">
        <f t="shared" si="24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11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9"/>
        <v>41953.091134259259</v>
      </c>
      <c r="T2528" s="13">
        <f t="shared" si="24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11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9"/>
        <v>41546.75105324074</v>
      </c>
      <c r="T2529" s="13">
        <f t="shared" si="24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11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9"/>
        <v>42217.834525462968</v>
      </c>
      <c r="T2530" s="13">
        <f t="shared" si="24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11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9"/>
        <v>40948.080729166664</v>
      </c>
      <c r="T2531" s="13">
        <f t="shared" si="24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11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9"/>
        <v>42081.864641203705</v>
      </c>
      <c r="T2532" s="13">
        <f t="shared" si="24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11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9"/>
        <v>42208.680023148147</v>
      </c>
      <c r="T2533" s="13">
        <f t="shared" si="24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11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9"/>
        <v>41107.849143518521</v>
      </c>
      <c r="T2534" s="13">
        <f t="shared" si="24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11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9"/>
        <v>41304.751284722224</v>
      </c>
      <c r="T2535" s="13">
        <f t="shared" si="24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11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9"/>
        <v>40127.700370370374</v>
      </c>
      <c r="T2536" s="13">
        <f t="shared" si="24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11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9"/>
        <v>41943.791030092594</v>
      </c>
      <c r="T2537" s="13">
        <f t="shared" si="24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11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9"/>
        <v>41464.106087962966</v>
      </c>
      <c r="T2538" s="13">
        <f t="shared" si="24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11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9"/>
        <v>40696.648784722223</v>
      </c>
      <c r="T2539" s="13">
        <f t="shared" si="24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11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9"/>
        <v>41298.509965277779</v>
      </c>
      <c r="T2540" s="13">
        <f t="shared" si="24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11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9"/>
        <v>41977.902222222227</v>
      </c>
      <c r="T2541" s="13">
        <f t="shared" si="24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11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9"/>
        <v>40785.675011574072</v>
      </c>
      <c r="T2542" s="13">
        <f t="shared" si="24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11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9"/>
        <v>41483.449282407404</v>
      </c>
      <c r="T2543" s="13">
        <f t="shared" si="24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11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9"/>
        <v>41509.426585648151</v>
      </c>
      <c r="T2544" s="13">
        <f t="shared" si="24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11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9"/>
        <v>40514.107615740737</v>
      </c>
      <c r="T2545" s="13">
        <f t="shared" si="24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11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9"/>
        <v>41068.520474537036</v>
      </c>
      <c r="T2546" s="13">
        <f t="shared" si="24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11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9"/>
        <v>42027.13817129629</v>
      </c>
      <c r="T2547" s="13">
        <f t="shared" si="24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11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9"/>
        <v>41524.858553240738</v>
      </c>
      <c r="T2548" s="13">
        <f t="shared" si="24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11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9"/>
        <v>40973.773182870369</v>
      </c>
      <c r="T2549" s="13">
        <f t="shared" si="24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11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9"/>
        <v>42618.625428240746</v>
      </c>
      <c r="T2550" s="13">
        <f t="shared" si="24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11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9"/>
        <v>41390.757754629631</v>
      </c>
      <c r="T2551" s="13">
        <f t="shared" si="24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11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9"/>
        <v>42228.634328703702</v>
      </c>
      <c r="T2552" s="13">
        <f t="shared" si="24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11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9"/>
        <v>40961.252141203702</v>
      </c>
      <c r="T2553" s="13">
        <f t="shared" si="24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11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9"/>
        <v>42769.809965277775</v>
      </c>
      <c r="T2554" s="13">
        <f t="shared" si="24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11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9"/>
        <v>41113.199155092596</v>
      </c>
      <c r="T2555" s="13">
        <f t="shared" si="24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11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9"/>
        <v>42125.078275462962</v>
      </c>
      <c r="T2556" s="13">
        <f t="shared" si="24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11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9"/>
        <v>41026.655011574076</v>
      </c>
      <c r="T2557" s="13">
        <f t="shared" si="24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11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9"/>
        <v>41222.991400462961</v>
      </c>
      <c r="T2558" s="13">
        <f t="shared" si="24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11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9"/>
        <v>41744.745208333334</v>
      </c>
      <c r="T2559" s="13">
        <f t="shared" si="24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11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9"/>
        <v>42093.860023148154</v>
      </c>
      <c r="T2560" s="13">
        <f t="shared" si="24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11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9"/>
        <v>40829.873657407406</v>
      </c>
      <c r="T2561" s="13">
        <f t="shared" si="24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11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si="239"/>
        <v>42039.951087962967</v>
      </c>
      <c r="T2562" s="13">
        <f t="shared" si="24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11">
        <f t="shared" ref="P2563:P2626" si="242">IF(L2563,E2563/L2563,0)</f>
        <v>0</v>
      </c>
      <c r="Q2563" t="str">
        <f t="shared" ref="Q2563:Q2626" si="243">LEFT(N2563,FIND("/",N2563) -1)</f>
        <v>food</v>
      </c>
      <c r="R2563" t="str">
        <f t="shared" ref="R2563:R2626" si="244">RIGHT(N2563, LEN(N2563)- FIND("/", N2563))</f>
        <v>food trucks</v>
      </c>
      <c r="S2563" s="13">
        <f t="shared" ref="S2563:S2626" si="245">(((J2563/60)/60)/24)+DATE(1970,1,1)</f>
        <v>42260.528807870374</v>
      </c>
      <c r="T2563" s="13">
        <f t="shared" ref="T2563:T2626" si="246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11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si="245"/>
        <v>42594.524756944447</v>
      </c>
      <c r="T2564" s="13">
        <f t="shared" si="246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11">
        <f t="shared" si="242"/>
        <v>0</v>
      </c>
      <c r="Q2565" t="str">
        <f t="shared" si="243"/>
        <v>food</v>
      </c>
      <c r="R2565" t="str">
        <f t="shared" si="244"/>
        <v>food trucks</v>
      </c>
      <c r="S2565" s="13">
        <f t="shared" si="245"/>
        <v>42155.139479166668</v>
      </c>
      <c r="T2565" s="13">
        <f t="shared" si="246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11">
        <f t="shared" si="242"/>
        <v>0</v>
      </c>
      <c r="Q2566" t="str">
        <f t="shared" si="243"/>
        <v>food</v>
      </c>
      <c r="R2566" t="str">
        <f t="shared" si="244"/>
        <v>food trucks</v>
      </c>
      <c r="S2566" s="13">
        <f t="shared" si="245"/>
        <v>41822.040497685186</v>
      </c>
      <c r="T2566" s="13">
        <f t="shared" si="246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11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5"/>
        <v>42440.650335648148</v>
      </c>
      <c r="T2567" s="13">
        <f t="shared" si="246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11">
        <f t="shared" si="242"/>
        <v>0</v>
      </c>
      <c r="Q2568" t="str">
        <f t="shared" si="243"/>
        <v>food</v>
      </c>
      <c r="R2568" t="str">
        <f t="shared" si="244"/>
        <v>food trucks</v>
      </c>
      <c r="S2568" s="13">
        <f t="shared" si="245"/>
        <v>41842.980879629627</v>
      </c>
      <c r="T2568" s="13">
        <f t="shared" si="246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11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5"/>
        <v>42087.878912037035</v>
      </c>
      <c r="T2569" s="13">
        <f t="shared" si="246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11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5"/>
        <v>42584.666597222225</v>
      </c>
      <c r="T2570" s="13">
        <f t="shared" si="246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11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5"/>
        <v>42234.105462962965</v>
      </c>
      <c r="T2571" s="13">
        <f t="shared" si="246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11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5"/>
        <v>42744.903182870374</v>
      </c>
      <c r="T2572" s="13">
        <f t="shared" si="246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11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5"/>
        <v>42449.341678240744</v>
      </c>
      <c r="T2573" s="13">
        <f t="shared" si="246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11">
        <f t="shared" si="242"/>
        <v>0</v>
      </c>
      <c r="Q2574" t="str">
        <f t="shared" si="243"/>
        <v>food</v>
      </c>
      <c r="R2574" t="str">
        <f t="shared" si="244"/>
        <v>food trucks</v>
      </c>
      <c r="S2574" s="13">
        <f t="shared" si="245"/>
        <v>42077.119409722218</v>
      </c>
      <c r="T2574" s="13">
        <f t="shared" si="246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11">
        <f t="shared" si="242"/>
        <v>0</v>
      </c>
      <c r="Q2575" t="str">
        <f t="shared" si="243"/>
        <v>food</v>
      </c>
      <c r="R2575" t="str">
        <f t="shared" si="244"/>
        <v>food trucks</v>
      </c>
      <c r="S2575" s="13">
        <f t="shared" si="245"/>
        <v>41829.592002314814</v>
      </c>
      <c r="T2575" s="13">
        <f t="shared" si="246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11">
        <f t="shared" si="242"/>
        <v>0</v>
      </c>
      <c r="Q2576" t="str">
        <f t="shared" si="243"/>
        <v>food</v>
      </c>
      <c r="R2576" t="str">
        <f t="shared" si="244"/>
        <v>food trucks</v>
      </c>
      <c r="S2576" s="13">
        <f t="shared" si="245"/>
        <v>42487.825752314813</v>
      </c>
      <c r="T2576" s="13">
        <f t="shared" si="246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11">
        <f t="shared" si="242"/>
        <v>0</v>
      </c>
      <c r="Q2577" t="str">
        <f t="shared" si="243"/>
        <v>food</v>
      </c>
      <c r="R2577" t="str">
        <f t="shared" si="244"/>
        <v>food trucks</v>
      </c>
      <c r="S2577" s="13">
        <f t="shared" si="245"/>
        <v>41986.108726851846</v>
      </c>
      <c r="T2577" s="13">
        <f t="shared" si="246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11">
        <f t="shared" si="242"/>
        <v>0</v>
      </c>
      <c r="Q2578" t="str">
        <f t="shared" si="243"/>
        <v>food</v>
      </c>
      <c r="R2578" t="str">
        <f t="shared" si="244"/>
        <v>food trucks</v>
      </c>
      <c r="S2578" s="13">
        <f t="shared" si="245"/>
        <v>42060.00980324074</v>
      </c>
      <c r="T2578" s="13">
        <f t="shared" si="246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11">
        <f t="shared" si="242"/>
        <v>0</v>
      </c>
      <c r="Q2579" t="str">
        <f t="shared" si="243"/>
        <v>food</v>
      </c>
      <c r="R2579" t="str">
        <f t="shared" si="244"/>
        <v>food trucks</v>
      </c>
      <c r="S2579" s="13">
        <f t="shared" si="245"/>
        <v>41830.820567129631</v>
      </c>
      <c r="T2579" s="13">
        <f t="shared" si="246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11">
        <f t="shared" si="242"/>
        <v>0</v>
      </c>
      <c r="Q2580" t="str">
        <f t="shared" si="243"/>
        <v>food</v>
      </c>
      <c r="R2580" t="str">
        <f t="shared" si="244"/>
        <v>food trucks</v>
      </c>
      <c r="S2580" s="13">
        <f t="shared" si="245"/>
        <v>42238.022905092599</v>
      </c>
      <c r="T2580" s="13">
        <f t="shared" si="246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11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5"/>
        <v>41837.829895833333</v>
      </c>
      <c r="T2581" s="13">
        <f t="shared" si="246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11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5"/>
        <v>42110.326423611114</v>
      </c>
      <c r="T2582" s="13">
        <f t="shared" si="246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11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5"/>
        <v>42294.628449074073</v>
      </c>
      <c r="T2583" s="13">
        <f t="shared" si="246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11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5"/>
        <v>42642.988819444443</v>
      </c>
      <c r="T2584" s="13">
        <f t="shared" si="246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11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5"/>
        <v>42019.76944444445</v>
      </c>
      <c r="T2585" s="13">
        <f t="shared" si="246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11">
        <f t="shared" si="242"/>
        <v>0</v>
      </c>
      <c r="Q2586" t="str">
        <f t="shared" si="243"/>
        <v>food</v>
      </c>
      <c r="R2586" t="str">
        <f t="shared" si="244"/>
        <v>food trucks</v>
      </c>
      <c r="S2586" s="13">
        <f t="shared" si="245"/>
        <v>42140.173252314817</v>
      </c>
      <c r="T2586" s="13">
        <f t="shared" si="246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11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5"/>
        <v>41795.963333333333</v>
      </c>
      <c r="T2587" s="13">
        <f t="shared" si="246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11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5"/>
        <v>42333.330277777779</v>
      </c>
      <c r="T2588" s="13">
        <f t="shared" si="246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11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5"/>
        <v>42338.675381944442</v>
      </c>
      <c r="T2589" s="13">
        <f t="shared" si="246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11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5"/>
        <v>42042.676226851851</v>
      </c>
      <c r="T2590" s="13">
        <f t="shared" si="246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11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5"/>
        <v>42422.536192129628</v>
      </c>
      <c r="T2591" s="13">
        <f t="shared" si="246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11">
        <f t="shared" si="242"/>
        <v>0</v>
      </c>
      <c r="Q2592" t="str">
        <f t="shared" si="243"/>
        <v>food</v>
      </c>
      <c r="R2592" t="str">
        <f t="shared" si="244"/>
        <v>food trucks</v>
      </c>
      <c r="S2592" s="13">
        <f t="shared" si="245"/>
        <v>42388.589085648149</v>
      </c>
      <c r="T2592" s="13">
        <f t="shared" si="246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11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5"/>
        <v>42382.906527777777</v>
      </c>
      <c r="T2593" s="13">
        <f t="shared" si="246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11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5"/>
        <v>41887.801168981481</v>
      </c>
      <c r="T2594" s="13">
        <f t="shared" si="246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11">
        <f t="shared" si="242"/>
        <v>0</v>
      </c>
      <c r="Q2595" t="str">
        <f t="shared" si="243"/>
        <v>food</v>
      </c>
      <c r="R2595" t="str">
        <f t="shared" si="244"/>
        <v>food trucks</v>
      </c>
      <c r="S2595" s="13">
        <f t="shared" si="245"/>
        <v>42089.84520833334</v>
      </c>
      <c r="T2595" s="13">
        <f t="shared" si="246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11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5"/>
        <v>41828.967916666668</v>
      </c>
      <c r="T2596" s="13">
        <f t="shared" si="246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11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5"/>
        <v>42760.244212962964</v>
      </c>
      <c r="T2597" s="13">
        <f t="shared" si="246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11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5"/>
        <v>41828.664456018516</v>
      </c>
      <c r="T2598" s="13">
        <f t="shared" si="246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11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5"/>
        <v>42510.341631944444</v>
      </c>
      <c r="T2599" s="13">
        <f t="shared" si="246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11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5"/>
        <v>42240.840289351851</v>
      </c>
      <c r="T2600" s="13">
        <f t="shared" si="246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11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5"/>
        <v>41809.754016203704</v>
      </c>
      <c r="T2601" s="13">
        <f t="shared" si="24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11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5"/>
        <v>42394.900462962964</v>
      </c>
      <c r="T2602" s="13">
        <f t="shared" si="24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11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5"/>
        <v>41150.902187499996</v>
      </c>
      <c r="T2603" s="13">
        <f t="shared" si="24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11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5"/>
        <v>41915.747314814813</v>
      </c>
      <c r="T2604" s="13">
        <f t="shared" si="24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11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5"/>
        <v>41617.912662037037</v>
      </c>
      <c r="T2605" s="13">
        <f t="shared" si="24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11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5"/>
        <v>40998.051192129627</v>
      </c>
      <c r="T2606" s="13">
        <f t="shared" si="24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11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5"/>
        <v>42508.541550925926</v>
      </c>
      <c r="T2607" s="13">
        <f t="shared" si="24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11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5"/>
        <v>41726.712754629632</v>
      </c>
      <c r="T2608" s="13">
        <f t="shared" si="24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11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5"/>
        <v>42184.874675925923</v>
      </c>
      <c r="T2609" s="13">
        <f t="shared" si="24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11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5"/>
        <v>42767.801712962959</v>
      </c>
      <c r="T2610" s="13">
        <f t="shared" si="24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11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5"/>
        <v>41075.237858796296</v>
      </c>
      <c r="T2611" s="13">
        <f t="shared" si="24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11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5"/>
        <v>42564.881076388891</v>
      </c>
      <c r="T2612" s="13">
        <f t="shared" si="24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11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5"/>
        <v>42704.335810185185</v>
      </c>
      <c r="T2613" s="13">
        <f t="shared" si="24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11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5"/>
        <v>41982.143171296295</v>
      </c>
      <c r="T2614" s="13">
        <f t="shared" si="24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11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5"/>
        <v>41143.81821759259</v>
      </c>
      <c r="T2615" s="13">
        <f t="shared" si="24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11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5"/>
        <v>41730.708472222221</v>
      </c>
      <c r="T2616" s="13">
        <f t="shared" si="24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11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5"/>
        <v>42453.49726851852</v>
      </c>
      <c r="T2617" s="13">
        <f t="shared" si="24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11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5"/>
        <v>42211.99454861111</v>
      </c>
      <c r="T2618" s="13">
        <f t="shared" si="24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11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5"/>
        <v>41902.874432870369</v>
      </c>
      <c r="T2619" s="13">
        <f t="shared" si="24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11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5"/>
        <v>42279.792372685188</v>
      </c>
      <c r="T2620" s="13">
        <f t="shared" si="24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11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5"/>
        <v>42273.884305555555</v>
      </c>
      <c r="T2621" s="13">
        <f t="shared" si="24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11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5"/>
        <v>42251.16715277778</v>
      </c>
      <c r="T2622" s="13">
        <f t="shared" si="24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11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5"/>
        <v>42115.74754629629</v>
      </c>
      <c r="T2623" s="13">
        <f t="shared" si="24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11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5"/>
        <v>42689.74324074074</v>
      </c>
      <c r="T2624" s="13">
        <f t="shared" si="24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11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5"/>
        <v>42692.256550925929</v>
      </c>
      <c r="T2625" s="13">
        <f t="shared" si="24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11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si="245"/>
        <v>41144.42155092593</v>
      </c>
      <c r="T2626" s="13">
        <f t="shared" si="24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11">
        <f t="shared" ref="P2627:P2690" si="248">IF(L2627,E2627/L2627,0)</f>
        <v>27.576923076923077</v>
      </c>
      <c r="Q2627" t="str">
        <f t="shared" ref="Q2627:Q2690" si="249">LEFT(N2627,FIND("/",N2627) -1)</f>
        <v>technology</v>
      </c>
      <c r="R2627" t="str">
        <f t="shared" ref="R2627:R2690" si="250">RIGHT(N2627, LEN(N2627)- FIND("/", N2627))</f>
        <v>space exploration</v>
      </c>
      <c r="S2627" s="13">
        <f t="shared" ref="S2627:S2690" si="251">(((J2627/60)/60)/24)+DATE(1970,1,1)</f>
        <v>42658.810277777782</v>
      </c>
      <c r="T2627" s="13">
        <f t="shared" ref="T2627:T2690" si="252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11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si="251"/>
        <v>42128.628113425926</v>
      </c>
      <c r="T2628" s="13">
        <f t="shared" si="25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11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51"/>
        <v>42304.829409722224</v>
      </c>
      <c r="T2629" s="13">
        <f t="shared" si="25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11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51"/>
        <v>41953.966053240743</v>
      </c>
      <c r="T2630" s="13">
        <f t="shared" si="25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11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51"/>
        <v>42108.538449074069</v>
      </c>
      <c r="T2631" s="13">
        <f t="shared" si="25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11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51"/>
        <v>42524.105462962965</v>
      </c>
      <c r="T2632" s="13">
        <f t="shared" si="25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11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51"/>
        <v>42218.169293981482</v>
      </c>
      <c r="T2633" s="13">
        <f t="shared" si="25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11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51"/>
        <v>42494.061793981484</v>
      </c>
      <c r="T2634" s="13">
        <f t="shared" si="25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11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51"/>
        <v>41667.823287037041</v>
      </c>
      <c r="T2635" s="13">
        <f t="shared" si="25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11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51"/>
        <v>42612.656493055561</v>
      </c>
      <c r="T2636" s="13">
        <f t="shared" si="25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11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51"/>
        <v>42037.950937500005</v>
      </c>
      <c r="T2637" s="13">
        <f t="shared" si="25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11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51"/>
        <v>42636.614745370374</v>
      </c>
      <c r="T2638" s="13">
        <f t="shared" si="25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11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51"/>
        <v>42639.549479166672</v>
      </c>
      <c r="T2639" s="13">
        <f t="shared" si="25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11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51"/>
        <v>41989.913136574076</v>
      </c>
      <c r="T2640" s="13">
        <f t="shared" si="25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11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51"/>
        <v>42024.86513888889</v>
      </c>
      <c r="T2641" s="13">
        <f t="shared" si="25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11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51"/>
        <v>42103.160578703704</v>
      </c>
      <c r="T2642" s="13">
        <f t="shared" si="25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11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51"/>
        <v>41880.827118055553</v>
      </c>
      <c r="T2643" s="13">
        <f t="shared" si="25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11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13">
        <f t="shared" si="251"/>
        <v>42536.246620370366</v>
      </c>
      <c r="T2644" s="13">
        <f t="shared" si="25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11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51"/>
        <v>42689.582349537035</v>
      </c>
      <c r="T2645" s="13">
        <f t="shared" si="25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11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51"/>
        <v>42774.792071759264</v>
      </c>
      <c r="T2646" s="13">
        <f t="shared" si="25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11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51"/>
        <v>41921.842627314814</v>
      </c>
      <c r="T2647" s="13">
        <f t="shared" si="25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11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51"/>
        <v>42226.313298611116</v>
      </c>
      <c r="T2648" s="13">
        <f t="shared" si="25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11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51"/>
        <v>42200.261793981481</v>
      </c>
      <c r="T2649" s="13">
        <f t="shared" si="25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11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51"/>
        <v>42408.714814814812</v>
      </c>
      <c r="T2650" s="13">
        <f t="shared" si="252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11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51"/>
        <v>42341.99700231482</v>
      </c>
      <c r="T2651" s="13">
        <f t="shared" si="25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11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51"/>
        <v>42695.624340277776</v>
      </c>
      <c r="T2652" s="13">
        <f t="shared" si="25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11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51"/>
        <v>42327.805659722217</v>
      </c>
      <c r="T2653" s="13">
        <f t="shared" si="25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11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51"/>
        <v>41953.158854166672</v>
      </c>
      <c r="T2654" s="13">
        <f t="shared" si="25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11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51"/>
        <v>41771.651932870373</v>
      </c>
      <c r="T2655" s="13">
        <f t="shared" si="25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11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51"/>
        <v>42055.600995370376</v>
      </c>
      <c r="T2656" s="13">
        <f t="shared" si="252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11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51"/>
        <v>42381.866284722222</v>
      </c>
      <c r="T2657" s="13">
        <f t="shared" si="25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11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51"/>
        <v>42767.688518518517</v>
      </c>
      <c r="T2658" s="13">
        <f t="shared" si="25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11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51"/>
        <v>42551.928854166668</v>
      </c>
      <c r="T2659" s="13">
        <f t="shared" si="25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11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51"/>
        <v>42551.884189814817</v>
      </c>
      <c r="T2660" s="13">
        <f t="shared" si="252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11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51"/>
        <v>42082.069560185191</v>
      </c>
      <c r="T2661" s="13">
        <f t="shared" si="25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11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51"/>
        <v>42272.713171296295</v>
      </c>
      <c r="T2662" s="13">
        <f t="shared" si="25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11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51"/>
        <v>41542.958449074074</v>
      </c>
      <c r="T2663" s="13">
        <f t="shared" si="25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11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51"/>
        <v>42207.746678240743</v>
      </c>
      <c r="T2664" s="13">
        <f t="shared" si="25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11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51"/>
        <v>42222.622766203705</v>
      </c>
      <c r="T2665" s="13">
        <f t="shared" si="25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11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51"/>
        <v>42313.02542824074</v>
      </c>
      <c r="T2666" s="13">
        <f t="shared" si="25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11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51"/>
        <v>42083.895532407405</v>
      </c>
      <c r="T2667" s="13">
        <f t="shared" si="25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11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51"/>
        <v>42235.764340277776</v>
      </c>
      <c r="T2668" s="13">
        <f t="shared" si="25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11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51"/>
        <v>42380.926111111112</v>
      </c>
      <c r="T2669" s="13">
        <f t="shared" si="25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11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51"/>
        <v>42275.588715277772</v>
      </c>
      <c r="T2670" s="13">
        <f t="shared" si="25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1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51"/>
        <v>42319.035833333335</v>
      </c>
      <c r="T2671" s="13">
        <f t="shared" si="25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11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51"/>
        <v>41821.020601851851</v>
      </c>
      <c r="T2672" s="13">
        <f t="shared" si="25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11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51"/>
        <v>41962.749027777783</v>
      </c>
      <c r="T2673" s="13">
        <f t="shared" si="25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11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51"/>
        <v>42344.884143518517</v>
      </c>
      <c r="T2674" s="13">
        <f t="shared" si="25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11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51"/>
        <v>41912.541655092595</v>
      </c>
      <c r="T2675" s="13">
        <f t="shared" si="25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11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51"/>
        <v>42529.632754629631</v>
      </c>
      <c r="T2676" s="13">
        <f t="shared" si="25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11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51"/>
        <v>41923.857511574075</v>
      </c>
      <c r="T2677" s="13">
        <f t="shared" si="25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11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51"/>
        <v>42482.624699074076</v>
      </c>
      <c r="T2678" s="13">
        <f t="shared" si="25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11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51"/>
        <v>41793.029432870368</v>
      </c>
      <c r="T2679" s="13">
        <f t="shared" si="25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11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51"/>
        <v>42241.798206018517</v>
      </c>
      <c r="T2680" s="13">
        <f t="shared" si="25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1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51"/>
        <v>42033.001087962963</v>
      </c>
      <c r="T2681" s="13">
        <f t="shared" si="252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11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51"/>
        <v>42436.211701388893</v>
      </c>
      <c r="T2682" s="13">
        <f t="shared" si="25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11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51"/>
        <v>41805.895254629628</v>
      </c>
      <c r="T2683" s="13">
        <f t="shared" si="25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11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51"/>
        <v>41932.871990740743</v>
      </c>
      <c r="T2684" s="13">
        <f t="shared" si="25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11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51"/>
        <v>42034.75509259259</v>
      </c>
      <c r="T2685" s="13">
        <f t="shared" si="25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11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51"/>
        <v>41820.914641203701</v>
      </c>
      <c r="T2686" s="13">
        <f t="shared" si="25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11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51"/>
        <v>42061.69594907407</v>
      </c>
      <c r="T2687" s="13">
        <f t="shared" si="25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11">
        <f t="shared" si="248"/>
        <v>0</v>
      </c>
      <c r="Q2688" t="str">
        <f t="shared" si="249"/>
        <v>food</v>
      </c>
      <c r="R2688" t="str">
        <f t="shared" si="250"/>
        <v>food trucks</v>
      </c>
      <c r="S2688" s="13">
        <f t="shared" si="251"/>
        <v>41892.974803240737</v>
      </c>
      <c r="T2688" s="13">
        <f t="shared" si="25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11">
        <f t="shared" si="248"/>
        <v>0</v>
      </c>
      <c r="Q2689" t="str">
        <f t="shared" si="249"/>
        <v>food</v>
      </c>
      <c r="R2689" t="str">
        <f t="shared" si="250"/>
        <v>food trucks</v>
      </c>
      <c r="S2689" s="13">
        <f t="shared" si="251"/>
        <v>42154.64025462963</v>
      </c>
      <c r="T2689" s="13">
        <f t="shared" si="25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11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si="251"/>
        <v>42028.118865740747</v>
      </c>
      <c r="T2690" s="13">
        <f t="shared" si="252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11">
        <f t="shared" ref="P2691:P2754" si="254">IF(L2691,E2691/L2691,0)</f>
        <v>1</v>
      </c>
      <c r="Q2691" t="str">
        <f t="shared" ref="Q2691:Q2754" si="255">LEFT(N2691,FIND("/",N2691) -1)</f>
        <v>food</v>
      </c>
      <c r="R2691" t="str">
        <f t="shared" ref="R2691:R2754" si="256">RIGHT(N2691, LEN(N2691)- FIND("/", N2691))</f>
        <v>food trucks</v>
      </c>
      <c r="S2691" s="13">
        <f t="shared" ref="S2691:S2754" si="257">(((J2691/60)/60)/24)+DATE(1970,1,1)</f>
        <v>42551.961689814809</v>
      </c>
      <c r="T2691" s="13">
        <f t="shared" ref="T2691:T2754" si="25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11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si="257"/>
        <v>42113.105046296296</v>
      </c>
      <c r="T2692" s="13">
        <f t="shared" si="25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11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7"/>
        <v>42089.724039351851</v>
      </c>
      <c r="T2693" s="13">
        <f t="shared" si="25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11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7"/>
        <v>42058.334027777775</v>
      </c>
      <c r="T2694" s="13">
        <f t="shared" si="25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11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7"/>
        <v>41834.138495370367</v>
      </c>
      <c r="T2695" s="13">
        <f t="shared" si="25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11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7"/>
        <v>41878.140497685185</v>
      </c>
      <c r="T2696" s="13">
        <f t="shared" si="25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11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7"/>
        <v>42048.181921296295</v>
      </c>
      <c r="T2697" s="13">
        <f t="shared" si="25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11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7"/>
        <v>41964.844444444447</v>
      </c>
      <c r="T2698" s="13">
        <f t="shared" si="25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11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7"/>
        <v>42187.940081018518</v>
      </c>
      <c r="T2699" s="13">
        <f t="shared" si="25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11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7"/>
        <v>41787.898240740738</v>
      </c>
      <c r="T2700" s="13">
        <f t="shared" si="25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11">
        <f t="shared" si="254"/>
        <v>0</v>
      </c>
      <c r="Q2701" t="str">
        <f t="shared" si="255"/>
        <v>food</v>
      </c>
      <c r="R2701" t="str">
        <f t="shared" si="256"/>
        <v>food trucks</v>
      </c>
      <c r="S2701" s="13">
        <f t="shared" si="257"/>
        <v>41829.896562499998</v>
      </c>
      <c r="T2701" s="13">
        <f t="shared" si="25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11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7"/>
        <v>41870.87467592593</v>
      </c>
      <c r="T2702" s="13">
        <f t="shared" si="25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11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7"/>
        <v>42801.774699074071</v>
      </c>
      <c r="T2703" s="13">
        <f t="shared" si="25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11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7"/>
        <v>42800.801817129628</v>
      </c>
      <c r="T2704" s="13">
        <f t="shared" si="25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11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7"/>
        <v>42756.690162037034</v>
      </c>
      <c r="T2705" s="13">
        <f t="shared" si="25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11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7"/>
        <v>42787.862430555557</v>
      </c>
      <c r="T2706" s="13">
        <f t="shared" si="25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11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7"/>
        <v>42773.916180555556</v>
      </c>
      <c r="T2707" s="13">
        <f t="shared" si="25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11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7"/>
        <v>41899.294942129629</v>
      </c>
      <c r="T2708" s="13">
        <f t="shared" si="25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11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7"/>
        <v>41391.782905092594</v>
      </c>
      <c r="T2709" s="13">
        <f t="shared" si="25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11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7"/>
        <v>42512.698217592595</v>
      </c>
      <c r="T2710" s="13">
        <f t="shared" si="25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11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7"/>
        <v>42612.149780092594</v>
      </c>
      <c r="T2711" s="13">
        <f t="shared" si="25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11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7"/>
        <v>41828.229490740741</v>
      </c>
      <c r="T2712" s="13">
        <f t="shared" si="25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11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7"/>
        <v>41780.745254629634</v>
      </c>
      <c r="T2713" s="13">
        <f t="shared" si="25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11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7"/>
        <v>41432.062037037038</v>
      </c>
      <c r="T2714" s="13">
        <f t="shared" si="25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11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7"/>
        <v>42322.653749999998</v>
      </c>
      <c r="T2715" s="13">
        <f t="shared" si="25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11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7"/>
        <v>42629.655046296291</v>
      </c>
      <c r="T2716" s="13">
        <f t="shared" si="25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11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7"/>
        <v>42387.398472222223</v>
      </c>
      <c r="T2717" s="13">
        <f t="shared" si="25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11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7"/>
        <v>42255.333252314813</v>
      </c>
      <c r="T2718" s="13">
        <f t="shared" si="25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11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7"/>
        <v>41934.914918981485</v>
      </c>
      <c r="T2719" s="13">
        <f t="shared" si="25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11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7"/>
        <v>42465.596585648149</v>
      </c>
      <c r="T2720" s="13">
        <f t="shared" si="25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11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7"/>
        <v>42418.031180555554</v>
      </c>
      <c r="T2721" s="13">
        <f t="shared" si="25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11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7"/>
        <v>42655.465891203698</v>
      </c>
      <c r="T2722" s="13">
        <f t="shared" si="25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11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7"/>
        <v>41493.543958333335</v>
      </c>
      <c r="T2723" s="13">
        <f t="shared" si="25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11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7"/>
        <v>42704.857094907406</v>
      </c>
      <c r="T2724" s="13">
        <f t="shared" si="25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11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7"/>
        <v>41944.83898148148</v>
      </c>
      <c r="T2725" s="13">
        <f t="shared" si="25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11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7"/>
        <v>42199.32707175926</v>
      </c>
      <c r="T2726" s="13">
        <f t="shared" si="25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11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7"/>
        <v>42745.744618055556</v>
      </c>
      <c r="T2727" s="13">
        <f t="shared" si="25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11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7"/>
        <v>42452.579988425925</v>
      </c>
      <c r="T2728" s="13">
        <f t="shared" si="25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11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7"/>
        <v>42198.676655092597</v>
      </c>
      <c r="T2729" s="13">
        <f t="shared" si="25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11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7"/>
        <v>42333.59993055556</v>
      </c>
      <c r="T2730" s="13">
        <f t="shared" si="25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11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7"/>
        <v>42095.240706018521</v>
      </c>
      <c r="T2731" s="13">
        <f t="shared" si="25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11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7"/>
        <v>41351.541377314818</v>
      </c>
      <c r="T2732" s="13">
        <f t="shared" si="25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11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7"/>
        <v>41872.525717592594</v>
      </c>
      <c r="T2733" s="13">
        <f t="shared" si="25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11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7"/>
        <v>41389.808194444442</v>
      </c>
      <c r="T2734" s="13">
        <f t="shared" si="25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11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7"/>
        <v>42044.272847222222</v>
      </c>
      <c r="T2735" s="13">
        <f t="shared" si="25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11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7"/>
        <v>42626.668888888889</v>
      </c>
      <c r="T2736" s="13">
        <f t="shared" si="25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11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7"/>
        <v>41316.120949074073</v>
      </c>
      <c r="T2737" s="13">
        <f t="shared" si="25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11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7"/>
        <v>41722.666354166664</v>
      </c>
      <c r="T2738" s="13">
        <f t="shared" si="25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11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7"/>
        <v>41611.917673611111</v>
      </c>
      <c r="T2739" s="13">
        <f t="shared" si="25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11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7"/>
        <v>42620.143564814818</v>
      </c>
      <c r="T2740" s="13">
        <f t="shared" si="25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11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7"/>
        <v>41719.887928240743</v>
      </c>
      <c r="T2741" s="13">
        <f t="shared" si="25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11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7"/>
        <v>42045.031851851847</v>
      </c>
      <c r="T2742" s="13">
        <f t="shared" si="25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11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7"/>
        <v>41911.657430555555</v>
      </c>
      <c r="T2743" s="13">
        <f t="shared" si="25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11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7"/>
        <v>41030.719756944447</v>
      </c>
      <c r="T2744" s="13">
        <f t="shared" si="25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11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13">
        <f t="shared" si="257"/>
        <v>42632.328784722224</v>
      </c>
      <c r="T2745" s="13">
        <f t="shared" si="25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11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7"/>
        <v>40938.062476851854</v>
      </c>
      <c r="T2746" s="13">
        <f t="shared" si="25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11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7"/>
        <v>41044.988055555557</v>
      </c>
      <c r="T2747" s="13">
        <f t="shared" si="25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11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7"/>
        <v>41850.781377314815</v>
      </c>
      <c r="T2748" s="13">
        <f t="shared" si="25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11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7"/>
        <v>41044.64811342593</v>
      </c>
      <c r="T2749" s="13">
        <f t="shared" si="25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11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7"/>
        <v>42585.7106712963</v>
      </c>
      <c r="T2750" s="13">
        <f t="shared" si="25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1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7"/>
        <v>42068.799039351856</v>
      </c>
      <c r="T2751" s="13">
        <f t="shared" si="25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11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13">
        <f t="shared" si="257"/>
        <v>41078.899826388886</v>
      </c>
      <c r="T2752" s="13">
        <f t="shared" si="25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11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13">
        <f t="shared" si="257"/>
        <v>41747.887060185189</v>
      </c>
      <c r="T2753" s="13">
        <f t="shared" si="25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11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si="257"/>
        <v>40855.765092592592</v>
      </c>
      <c r="T2754" s="13">
        <f t="shared" si="25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11">
        <f t="shared" ref="P2755:P2818" si="260">IF(L2755,E2755/L2755,0)</f>
        <v>47.5</v>
      </c>
      <c r="Q2755" t="str">
        <f t="shared" ref="Q2755:Q2818" si="261">LEFT(N2755,FIND("/",N2755) -1)</f>
        <v>publishing</v>
      </c>
      <c r="R2755" t="str">
        <f t="shared" ref="R2755:R2818" si="262">RIGHT(N2755, LEN(N2755)- FIND("/", N2755))</f>
        <v>children's books</v>
      </c>
      <c r="S2755" s="13">
        <f t="shared" ref="S2755:S2818" si="263">(((J2755/60)/60)/24)+DATE(1970,1,1)</f>
        <v>41117.900729166664</v>
      </c>
      <c r="T2755" s="13">
        <f t="shared" ref="T2755:T2818" si="26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11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13">
        <f t="shared" si="263"/>
        <v>41863.636006944449</v>
      </c>
      <c r="T2756" s="13">
        <f t="shared" si="26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11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63"/>
        <v>42072.790821759263</v>
      </c>
      <c r="T2757" s="13">
        <f t="shared" si="26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11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63"/>
        <v>41620.90047453704</v>
      </c>
      <c r="T2758" s="13">
        <f t="shared" si="26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11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63"/>
        <v>42573.65662037037</v>
      </c>
      <c r="T2759" s="13">
        <f t="shared" si="26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11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63"/>
        <v>42639.441932870366</v>
      </c>
      <c r="T2760" s="13">
        <f t="shared" si="26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11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63"/>
        <v>42524.36650462963</v>
      </c>
      <c r="T2761" s="13">
        <f t="shared" si="26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11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13">
        <f t="shared" si="263"/>
        <v>41415.461319444446</v>
      </c>
      <c r="T2762" s="13">
        <f t="shared" si="26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11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63"/>
        <v>41247.063576388886</v>
      </c>
      <c r="T2763" s="13">
        <f t="shared" si="26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11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63"/>
        <v>40927.036979166667</v>
      </c>
      <c r="T2764" s="13">
        <f t="shared" si="26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11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63"/>
        <v>41373.579675925925</v>
      </c>
      <c r="T2765" s="13">
        <f t="shared" si="26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11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63"/>
        <v>41030.292025462964</v>
      </c>
      <c r="T2766" s="13">
        <f t="shared" si="26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11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13">
        <f t="shared" si="263"/>
        <v>41194.579027777778</v>
      </c>
      <c r="T2767" s="13">
        <f t="shared" si="26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11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63"/>
        <v>40736.668032407404</v>
      </c>
      <c r="T2768" s="13">
        <f t="shared" si="26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11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63"/>
        <v>42172.958912037036</v>
      </c>
      <c r="T2769" s="13">
        <f t="shared" si="26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11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63"/>
        <v>40967.614849537036</v>
      </c>
      <c r="T2770" s="13">
        <f t="shared" si="26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1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63"/>
        <v>41745.826273148145</v>
      </c>
      <c r="T2771" s="13">
        <f t="shared" si="26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11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63"/>
        <v>41686.705208333333</v>
      </c>
      <c r="T2772" s="13">
        <f t="shared" si="26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11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13">
        <f t="shared" si="263"/>
        <v>41257.531712962962</v>
      </c>
      <c r="T2773" s="13">
        <f t="shared" si="26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11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13">
        <f t="shared" si="263"/>
        <v>41537.869143518517</v>
      </c>
      <c r="T2774" s="13">
        <f t="shared" si="26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11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63"/>
        <v>42474.86482638889</v>
      </c>
      <c r="T2775" s="13">
        <f t="shared" si="26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11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63"/>
        <v>41311.126481481479</v>
      </c>
      <c r="T2776" s="13">
        <f t="shared" si="26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11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63"/>
        <v>40863.013356481482</v>
      </c>
      <c r="T2777" s="13">
        <f t="shared" si="26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11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63"/>
        <v>42136.297175925924</v>
      </c>
      <c r="T2778" s="13">
        <f t="shared" si="26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11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63"/>
        <v>42172.669027777782</v>
      </c>
      <c r="T2779" s="13">
        <f t="shared" si="26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11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63"/>
        <v>41846.978078703702</v>
      </c>
      <c r="T2780" s="13">
        <f t="shared" si="26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11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63"/>
        <v>42300.585891203707</v>
      </c>
      <c r="T2781" s="13">
        <f t="shared" si="26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11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13">
        <f t="shared" si="263"/>
        <v>42774.447777777779</v>
      </c>
      <c r="T2782" s="13">
        <f t="shared" si="26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11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63"/>
        <v>42018.94159722222</v>
      </c>
      <c r="T2783" s="13">
        <f t="shared" si="26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11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63"/>
        <v>42026.924976851849</v>
      </c>
      <c r="T2784" s="13">
        <f t="shared" si="26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11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63"/>
        <v>42103.535254629634</v>
      </c>
      <c r="T2785" s="13">
        <f t="shared" si="26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11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63"/>
        <v>41920.787534722222</v>
      </c>
      <c r="T2786" s="13">
        <f t="shared" si="26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11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63"/>
        <v>42558.189432870371</v>
      </c>
      <c r="T2787" s="13">
        <f t="shared" si="26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11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63"/>
        <v>41815.569212962961</v>
      </c>
      <c r="T2788" s="13">
        <f t="shared" si="26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11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63"/>
        <v>41808.198518518519</v>
      </c>
      <c r="T2789" s="13">
        <f t="shared" si="26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11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63"/>
        <v>42550.701886574068</v>
      </c>
      <c r="T2790" s="13">
        <f t="shared" si="26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11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63"/>
        <v>42056.013124999998</v>
      </c>
      <c r="T2791" s="13">
        <f t="shared" si="26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11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63"/>
        <v>42016.938692129625</v>
      </c>
      <c r="T2792" s="13">
        <f t="shared" si="26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11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63"/>
        <v>42591.899988425925</v>
      </c>
      <c r="T2793" s="13">
        <f t="shared" si="26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11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63"/>
        <v>42183.231006944443</v>
      </c>
      <c r="T2794" s="13">
        <f t="shared" si="26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11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63"/>
        <v>42176.419039351851</v>
      </c>
      <c r="T2795" s="13">
        <f t="shared" si="26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11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63"/>
        <v>42416.691655092596</v>
      </c>
      <c r="T2796" s="13">
        <f t="shared" si="26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11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63"/>
        <v>41780.525937500002</v>
      </c>
      <c r="T2797" s="13">
        <f t="shared" si="26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11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63"/>
        <v>41795.528101851851</v>
      </c>
      <c r="T2798" s="13">
        <f t="shared" si="26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11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63"/>
        <v>41798.94027777778</v>
      </c>
      <c r="T2799" s="13">
        <f t="shared" si="26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11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63"/>
        <v>42201.675011574072</v>
      </c>
      <c r="T2800" s="13">
        <f t="shared" si="26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11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63"/>
        <v>42507.264699074076</v>
      </c>
      <c r="T2801" s="13">
        <f t="shared" si="26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11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63"/>
        <v>41948.552847222221</v>
      </c>
      <c r="T2802" s="13">
        <f t="shared" si="26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11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63"/>
        <v>41900.243159722224</v>
      </c>
      <c r="T2803" s="13">
        <f t="shared" si="26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11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63"/>
        <v>42192.64707175926</v>
      </c>
      <c r="T2804" s="13">
        <f t="shared" si="26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11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63"/>
        <v>42158.065694444449</v>
      </c>
      <c r="T2805" s="13">
        <f t="shared" si="26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11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63"/>
        <v>41881.453587962962</v>
      </c>
      <c r="T2806" s="13">
        <f t="shared" si="26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11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63"/>
        <v>42213.505474537036</v>
      </c>
      <c r="T2807" s="13">
        <f t="shared" si="26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11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63"/>
        <v>42185.267245370371</v>
      </c>
      <c r="T2808" s="13">
        <f t="shared" si="26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11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63"/>
        <v>42154.873124999998</v>
      </c>
      <c r="T2809" s="13">
        <f t="shared" si="26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11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63"/>
        <v>42208.84646990741</v>
      </c>
      <c r="T2810" s="13">
        <f t="shared" si="26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11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63"/>
        <v>42451.496817129635</v>
      </c>
      <c r="T2811" s="13">
        <f t="shared" si="26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11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63"/>
        <v>41759.13962962963</v>
      </c>
      <c r="T2812" s="13">
        <f t="shared" si="26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11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63"/>
        <v>42028.496562500004</v>
      </c>
      <c r="T2813" s="13">
        <f t="shared" si="26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11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63"/>
        <v>42054.74418981481</v>
      </c>
      <c r="T2814" s="13">
        <f t="shared" si="26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11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63"/>
        <v>42693.742604166662</v>
      </c>
      <c r="T2815" s="13">
        <f t="shared" si="26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11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63"/>
        <v>42103.399479166663</v>
      </c>
      <c r="T2816" s="13">
        <f t="shared" si="26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11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63"/>
        <v>42559.776724537034</v>
      </c>
      <c r="T2817" s="13">
        <f t="shared" si="26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11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si="263"/>
        <v>42188.467499999999</v>
      </c>
      <c r="T2818" s="13">
        <f t="shared" si="26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11">
        <f t="shared" ref="P2819:P2882" si="266">IF(L2819,E2819/L2819,0)</f>
        <v>23.636363636363637</v>
      </c>
      <c r="Q2819" t="str">
        <f t="shared" ref="Q2819:Q2882" si="267">LEFT(N2819,FIND("/",N2819) -1)</f>
        <v>theater</v>
      </c>
      <c r="R2819" t="str">
        <f t="shared" ref="R2819:R2882" si="268">RIGHT(N2819, LEN(N2819)- FIND("/", N2819))</f>
        <v>plays</v>
      </c>
      <c r="S2819" s="13">
        <f t="shared" ref="S2819:S2882" si="269">(((J2819/60)/60)/24)+DATE(1970,1,1)</f>
        <v>42023.634976851856</v>
      </c>
      <c r="T2819" s="13">
        <f t="shared" ref="T2819:T2882" si="27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11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si="269"/>
        <v>42250.598217592589</v>
      </c>
      <c r="T2820" s="13">
        <f t="shared" si="27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11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9"/>
        <v>42139.525567129633</v>
      </c>
      <c r="T2821" s="13">
        <f t="shared" si="27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11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9"/>
        <v>42401.610983796301</v>
      </c>
      <c r="T2822" s="13">
        <f t="shared" si="27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11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9"/>
        <v>41875.922858796301</v>
      </c>
      <c r="T2823" s="13">
        <f t="shared" si="27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11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9"/>
        <v>42060.683935185181</v>
      </c>
      <c r="T2824" s="13">
        <f t="shared" si="27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11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9"/>
        <v>42067.011643518519</v>
      </c>
      <c r="T2825" s="13">
        <f t="shared" si="27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11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9"/>
        <v>42136.270787037036</v>
      </c>
      <c r="T2826" s="13">
        <f t="shared" si="27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11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9"/>
        <v>42312.792662037042</v>
      </c>
      <c r="T2827" s="13">
        <f t="shared" si="27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11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9"/>
        <v>42171.034861111111</v>
      </c>
      <c r="T2828" s="13">
        <f t="shared" si="27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11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9"/>
        <v>42494.683634259258</v>
      </c>
      <c r="T2829" s="13">
        <f t="shared" si="27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11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9"/>
        <v>42254.264687499999</v>
      </c>
      <c r="T2830" s="13">
        <f t="shared" si="27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11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9"/>
        <v>42495.434236111112</v>
      </c>
      <c r="T2831" s="13">
        <f t="shared" si="27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11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9"/>
        <v>41758.839675925927</v>
      </c>
      <c r="T2832" s="13">
        <f t="shared" si="27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11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9"/>
        <v>42171.824884259258</v>
      </c>
      <c r="T2833" s="13">
        <f t="shared" si="27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11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9"/>
        <v>41938.709421296298</v>
      </c>
      <c r="T2834" s="13">
        <f t="shared" si="27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11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9"/>
        <v>42268.127696759257</v>
      </c>
      <c r="T2835" s="13">
        <f t="shared" si="27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11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9"/>
        <v>42019.959837962961</v>
      </c>
      <c r="T2836" s="13">
        <f t="shared" si="27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11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9"/>
        <v>42313.703900462962</v>
      </c>
      <c r="T2837" s="13">
        <f t="shared" si="27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11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9"/>
        <v>42746.261782407411</v>
      </c>
      <c r="T2838" s="13">
        <f t="shared" si="27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11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9"/>
        <v>42307.908379629633</v>
      </c>
      <c r="T2839" s="13">
        <f t="shared" si="27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11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9"/>
        <v>41842.607592592591</v>
      </c>
      <c r="T2840" s="13">
        <f t="shared" si="27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11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9"/>
        <v>41853.240208333329</v>
      </c>
      <c r="T2841" s="13">
        <f t="shared" si="27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11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9"/>
        <v>42060.035636574074</v>
      </c>
      <c r="T2842" s="13">
        <f t="shared" si="27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11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9"/>
        <v>42291.739548611105</v>
      </c>
      <c r="T2843" s="13">
        <f t="shared" si="27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11">
        <f t="shared" si="266"/>
        <v>0</v>
      </c>
      <c r="Q2844" t="str">
        <f t="shared" si="267"/>
        <v>theater</v>
      </c>
      <c r="R2844" t="str">
        <f t="shared" si="268"/>
        <v>plays</v>
      </c>
      <c r="S2844" s="13">
        <f t="shared" si="269"/>
        <v>41784.952488425923</v>
      </c>
      <c r="T2844" s="13">
        <f t="shared" si="27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11">
        <f t="shared" si="266"/>
        <v>0</v>
      </c>
      <c r="Q2845" t="str">
        <f t="shared" si="267"/>
        <v>theater</v>
      </c>
      <c r="R2845" t="str">
        <f t="shared" si="268"/>
        <v>plays</v>
      </c>
      <c r="S2845" s="13">
        <f t="shared" si="269"/>
        <v>42492.737847222219</v>
      </c>
      <c r="T2845" s="13">
        <f t="shared" si="27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11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9"/>
        <v>42709.546064814815</v>
      </c>
      <c r="T2846" s="13">
        <f t="shared" si="27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11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9"/>
        <v>42103.016585648147</v>
      </c>
      <c r="T2847" s="13">
        <f t="shared" si="27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11">
        <f t="shared" si="266"/>
        <v>0</v>
      </c>
      <c r="Q2848" t="str">
        <f t="shared" si="267"/>
        <v>theater</v>
      </c>
      <c r="R2848" t="str">
        <f t="shared" si="268"/>
        <v>plays</v>
      </c>
      <c r="S2848" s="13">
        <f t="shared" si="269"/>
        <v>42108.692060185189</v>
      </c>
      <c r="T2848" s="13">
        <f t="shared" si="27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11">
        <f t="shared" si="266"/>
        <v>0</v>
      </c>
      <c r="Q2849" t="str">
        <f t="shared" si="267"/>
        <v>theater</v>
      </c>
      <c r="R2849" t="str">
        <f t="shared" si="268"/>
        <v>plays</v>
      </c>
      <c r="S2849" s="13">
        <f t="shared" si="269"/>
        <v>42453.806307870371</v>
      </c>
      <c r="T2849" s="13">
        <f t="shared" si="27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11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9"/>
        <v>42123.648831018523</v>
      </c>
      <c r="T2850" s="13">
        <f t="shared" si="27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11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9"/>
        <v>42453.428240740745</v>
      </c>
      <c r="T2851" s="13">
        <f t="shared" si="27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11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9"/>
        <v>41858.007071759261</v>
      </c>
      <c r="T2852" s="13">
        <f t="shared" si="27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11">
        <f t="shared" si="266"/>
        <v>0</v>
      </c>
      <c r="Q2853" t="str">
        <f t="shared" si="267"/>
        <v>theater</v>
      </c>
      <c r="R2853" t="str">
        <f t="shared" si="268"/>
        <v>plays</v>
      </c>
      <c r="S2853" s="13">
        <f t="shared" si="269"/>
        <v>42390.002650462964</v>
      </c>
      <c r="T2853" s="13">
        <f t="shared" si="27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11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9"/>
        <v>41781.045173611114</v>
      </c>
      <c r="T2854" s="13">
        <f t="shared" si="27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11">
        <f t="shared" si="266"/>
        <v>0</v>
      </c>
      <c r="Q2855" t="str">
        <f t="shared" si="267"/>
        <v>theater</v>
      </c>
      <c r="R2855" t="str">
        <f t="shared" si="268"/>
        <v>plays</v>
      </c>
      <c r="S2855" s="13">
        <f t="shared" si="269"/>
        <v>41836.190937499996</v>
      </c>
      <c r="T2855" s="13">
        <f t="shared" si="27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11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9"/>
        <v>42111.71665509259</v>
      </c>
      <c r="T2856" s="13">
        <f t="shared" si="27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11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9"/>
        <v>42370.007766203707</v>
      </c>
      <c r="T2857" s="13">
        <f t="shared" si="27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11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9"/>
        <v>42165.037581018521</v>
      </c>
      <c r="T2858" s="13">
        <f t="shared" si="27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11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9"/>
        <v>42726.920081018514</v>
      </c>
      <c r="T2859" s="13">
        <f t="shared" si="27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11">
        <f t="shared" si="266"/>
        <v>0</v>
      </c>
      <c r="Q2860" t="str">
        <f t="shared" si="267"/>
        <v>theater</v>
      </c>
      <c r="R2860" t="str">
        <f t="shared" si="268"/>
        <v>plays</v>
      </c>
      <c r="S2860" s="13">
        <f t="shared" si="269"/>
        <v>41954.545081018514</v>
      </c>
      <c r="T2860" s="13">
        <f t="shared" si="27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11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9"/>
        <v>42233.362314814818</v>
      </c>
      <c r="T2861" s="13">
        <f t="shared" si="27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11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9"/>
        <v>42480.800648148142</v>
      </c>
      <c r="T2862" s="13">
        <f t="shared" si="27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11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9"/>
        <v>42257.590833333335</v>
      </c>
      <c r="T2863" s="13">
        <f t="shared" si="27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11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9"/>
        <v>41784.789687500001</v>
      </c>
      <c r="T2864" s="13">
        <f t="shared" si="27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11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9"/>
        <v>41831.675034722226</v>
      </c>
      <c r="T2865" s="13">
        <f t="shared" si="27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11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9"/>
        <v>42172.613506944443</v>
      </c>
      <c r="T2866" s="13">
        <f t="shared" si="27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11">
        <f t="shared" si="266"/>
        <v>0</v>
      </c>
      <c r="Q2867" t="str">
        <f t="shared" si="267"/>
        <v>theater</v>
      </c>
      <c r="R2867" t="str">
        <f t="shared" si="268"/>
        <v>plays</v>
      </c>
      <c r="S2867" s="13">
        <f t="shared" si="269"/>
        <v>41950.114108796297</v>
      </c>
      <c r="T2867" s="13">
        <f t="shared" si="27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11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9"/>
        <v>42627.955104166671</v>
      </c>
      <c r="T2868" s="13">
        <f t="shared" si="27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11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9"/>
        <v>42531.195277777777</v>
      </c>
      <c r="T2869" s="13">
        <f t="shared" si="27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11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9"/>
        <v>42618.827013888891</v>
      </c>
      <c r="T2870" s="13">
        <f t="shared" si="27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11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9"/>
        <v>42540.593530092592</v>
      </c>
      <c r="T2871" s="13">
        <f t="shared" si="27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11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9"/>
        <v>41746.189409722225</v>
      </c>
      <c r="T2872" s="13">
        <f t="shared" si="27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11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9"/>
        <v>41974.738576388889</v>
      </c>
      <c r="T2873" s="13">
        <f t="shared" si="27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11">
        <f t="shared" si="266"/>
        <v>0</v>
      </c>
      <c r="Q2874" t="str">
        <f t="shared" si="267"/>
        <v>theater</v>
      </c>
      <c r="R2874" t="str">
        <f t="shared" si="268"/>
        <v>plays</v>
      </c>
      <c r="S2874" s="13">
        <f t="shared" si="269"/>
        <v>42115.11618055556</v>
      </c>
      <c r="T2874" s="13">
        <f t="shared" si="27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11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9"/>
        <v>42002.817488425921</v>
      </c>
      <c r="T2875" s="13">
        <f t="shared" si="27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11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9"/>
        <v>42722.84474537037</v>
      </c>
      <c r="T2876" s="13">
        <f t="shared" si="27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11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9"/>
        <v>42465.128391203703</v>
      </c>
      <c r="T2877" s="13">
        <f t="shared" si="27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11">
        <f t="shared" si="266"/>
        <v>0</v>
      </c>
      <c r="Q2878" t="str">
        <f t="shared" si="267"/>
        <v>theater</v>
      </c>
      <c r="R2878" t="str">
        <f t="shared" si="268"/>
        <v>plays</v>
      </c>
      <c r="S2878" s="13">
        <f t="shared" si="269"/>
        <v>42171.743969907402</v>
      </c>
      <c r="T2878" s="13">
        <f t="shared" si="27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11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9"/>
        <v>42672.955138888887</v>
      </c>
      <c r="T2879" s="13">
        <f t="shared" si="27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11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9"/>
        <v>42128.615682870368</v>
      </c>
      <c r="T2880" s="13">
        <f t="shared" si="27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11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9"/>
        <v>42359.725243055553</v>
      </c>
      <c r="T2881" s="13">
        <f t="shared" si="27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11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si="269"/>
        <v>42192.905694444446</v>
      </c>
      <c r="T2882" s="13">
        <f t="shared" si="27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11">
        <f t="shared" ref="P2883:P2946" si="272">IF(L2883,E2883/L2883,0)</f>
        <v>0</v>
      </c>
      <c r="Q2883" t="str">
        <f t="shared" ref="Q2883:Q2946" si="273">LEFT(N2883,FIND("/",N2883) -1)</f>
        <v>theater</v>
      </c>
      <c r="R2883" t="str">
        <f t="shared" ref="R2883:R2946" si="274">RIGHT(N2883, LEN(N2883)- FIND("/", N2883))</f>
        <v>plays</v>
      </c>
      <c r="S2883" s="13">
        <f t="shared" ref="S2883:S2946" si="275">(((J2883/60)/60)/24)+DATE(1970,1,1)</f>
        <v>41916.597638888888</v>
      </c>
      <c r="T2883" s="13">
        <f t="shared" ref="T2883:T2946" si="27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11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si="275"/>
        <v>42461.596273148149</v>
      </c>
      <c r="T2884" s="13">
        <f t="shared" si="27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11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5"/>
        <v>42370.90320601852</v>
      </c>
      <c r="T2885" s="13">
        <f t="shared" si="27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11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5"/>
        <v>41948.727256944447</v>
      </c>
      <c r="T2886" s="13">
        <f t="shared" si="27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11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5"/>
        <v>42047.07640046296</v>
      </c>
      <c r="T2887" s="13">
        <f t="shared" si="27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11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5"/>
        <v>42261.632916666669</v>
      </c>
      <c r="T2888" s="13">
        <f t="shared" si="27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11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5"/>
        <v>41985.427361111113</v>
      </c>
      <c r="T2889" s="13">
        <f t="shared" si="27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11">
        <f t="shared" si="272"/>
        <v>0</v>
      </c>
      <c r="Q2890" t="str">
        <f t="shared" si="273"/>
        <v>theater</v>
      </c>
      <c r="R2890" t="str">
        <f t="shared" si="274"/>
        <v>plays</v>
      </c>
      <c r="S2890" s="13">
        <f t="shared" si="275"/>
        <v>41922.535185185188</v>
      </c>
      <c r="T2890" s="13">
        <f t="shared" si="27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11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5"/>
        <v>41850.863252314812</v>
      </c>
      <c r="T2891" s="13">
        <f t="shared" si="27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11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5"/>
        <v>41831.742962962962</v>
      </c>
      <c r="T2892" s="13">
        <f t="shared" si="27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11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5"/>
        <v>42415.883425925931</v>
      </c>
      <c r="T2893" s="13">
        <f t="shared" si="27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11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5"/>
        <v>41869.714166666665</v>
      </c>
      <c r="T2894" s="13">
        <f t="shared" si="276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11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5"/>
        <v>41953.773090277777</v>
      </c>
      <c r="T2895" s="13">
        <f t="shared" si="27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11">
        <f t="shared" si="272"/>
        <v>0</v>
      </c>
      <c r="Q2896" t="str">
        <f t="shared" si="273"/>
        <v>theater</v>
      </c>
      <c r="R2896" t="str">
        <f t="shared" si="274"/>
        <v>plays</v>
      </c>
      <c r="S2896" s="13">
        <f t="shared" si="275"/>
        <v>42037.986284722225</v>
      </c>
      <c r="T2896" s="13">
        <f t="shared" si="27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11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5"/>
        <v>41811.555462962962</v>
      </c>
      <c r="T2897" s="13">
        <f t="shared" si="27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11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5"/>
        <v>42701.908807870372</v>
      </c>
      <c r="T2898" s="13">
        <f t="shared" si="27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11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5"/>
        <v>42258.646504629629</v>
      </c>
      <c r="T2899" s="13">
        <f t="shared" si="27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11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5"/>
        <v>42278.664965277778</v>
      </c>
      <c r="T2900" s="13">
        <f t="shared" si="27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11">
        <f t="shared" si="272"/>
        <v>0</v>
      </c>
      <c r="Q2901" t="str">
        <f t="shared" si="273"/>
        <v>theater</v>
      </c>
      <c r="R2901" t="str">
        <f t="shared" si="274"/>
        <v>plays</v>
      </c>
      <c r="S2901" s="13">
        <f t="shared" si="275"/>
        <v>42515.078217592592</v>
      </c>
      <c r="T2901" s="13">
        <f t="shared" si="27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11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5"/>
        <v>41830.234166666669</v>
      </c>
      <c r="T2902" s="13">
        <f t="shared" si="27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11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5"/>
        <v>41982.904386574075</v>
      </c>
      <c r="T2903" s="13">
        <f t="shared" si="27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11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5"/>
        <v>42210.439768518518</v>
      </c>
      <c r="T2904" s="13">
        <f t="shared" si="27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11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5"/>
        <v>42196.166874999995</v>
      </c>
      <c r="T2905" s="13">
        <f t="shared" si="27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11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5"/>
        <v>41940.967951388891</v>
      </c>
      <c r="T2906" s="13">
        <f t="shared" si="27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11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5"/>
        <v>42606.056863425925</v>
      </c>
      <c r="T2907" s="13">
        <f t="shared" si="27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11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5"/>
        <v>42199.648912037039</v>
      </c>
      <c r="T2908" s="13">
        <f t="shared" si="27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11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5"/>
        <v>42444.877743055549</v>
      </c>
      <c r="T2909" s="13">
        <f t="shared" si="27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11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5"/>
        <v>42499.731701388882</v>
      </c>
      <c r="T2910" s="13">
        <f t="shared" si="27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11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5"/>
        <v>41929.266215277778</v>
      </c>
      <c r="T2911" s="13">
        <f t="shared" si="27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11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5"/>
        <v>42107.841284722221</v>
      </c>
      <c r="T2912" s="13">
        <f t="shared" si="27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11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5"/>
        <v>42142.768819444449</v>
      </c>
      <c r="T2913" s="13">
        <f t="shared" si="27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11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5"/>
        <v>42354.131643518514</v>
      </c>
      <c r="T2914" s="13">
        <f t="shared" si="27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11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5"/>
        <v>41828.922905092593</v>
      </c>
      <c r="T2915" s="13">
        <f t="shared" si="27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11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5"/>
        <v>42017.907337962963</v>
      </c>
      <c r="T2916" s="13">
        <f t="shared" si="27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11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5"/>
        <v>42415.398032407407</v>
      </c>
      <c r="T2917" s="13">
        <f t="shared" si="27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11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5"/>
        <v>41755.476724537039</v>
      </c>
      <c r="T2918" s="13">
        <f t="shared" si="27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11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5"/>
        <v>42245.234340277777</v>
      </c>
      <c r="T2919" s="13">
        <f t="shared" si="27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11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5"/>
        <v>42278.629710648151</v>
      </c>
      <c r="T2920" s="13">
        <f t="shared" si="27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11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5"/>
        <v>41826.61954861111</v>
      </c>
      <c r="T2921" s="13">
        <f t="shared" si="27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11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5"/>
        <v>42058.792476851857</v>
      </c>
      <c r="T2922" s="13">
        <f t="shared" si="27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11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5"/>
        <v>41877.886620370373</v>
      </c>
      <c r="T2923" s="13">
        <f t="shared" si="27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11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5"/>
        <v>42097.874155092592</v>
      </c>
      <c r="T2924" s="13">
        <f t="shared" si="27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11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5"/>
        <v>42013.15253472222</v>
      </c>
      <c r="T2925" s="13">
        <f t="shared" si="27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11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5"/>
        <v>42103.556828703702</v>
      </c>
      <c r="T2926" s="13">
        <f t="shared" si="27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11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5"/>
        <v>41863.584120370368</v>
      </c>
      <c r="T2927" s="13">
        <f t="shared" si="27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11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5"/>
        <v>42044.765960648147</v>
      </c>
      <c r="T2928" s="13">
        <f t="shared" si="27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11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5"/>
        <v>41806.669317129628</v>
      </c>
      <c r="T2929" s="13">
        <f t="shared" si="27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11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5"/>
        <v>42403.998217592598</v>
      </c>
      <c r="T2930" s="13">
        <f t="shared" si="27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11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5"/>
        <v>41754.564328703702</v>
      </c>
      <c r="T2931" s="13">
        <f t="shared" si="27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11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5"/>
        <v>42101.584074074075</v>
      </c>
      <c r="T2932" s="13">
        <f t="shared" si="27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11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5"/>
        <v>41872.291238425925</v>
      </c>
      <c r="T2933" s="13">
        <f t="shared" si="27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11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5"/>
        <v>42025.164780092593</v>
      </c>
      <c r="T2934" s="13">
        <f t="shared" si="27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11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5"/>
        <v>42495.956631944442</v>
      </c>
      <c r="T2935" s="13">
        <f t="shared" si="27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11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5"/>
        <v>41775.636157407411</v>
      </c>
      <c r="T2936" s="13">
        <f t="shared" si="27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11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5"/>
        <v>42553.583425925928</v>
      </c>
      <c r="T2937" s="13">
        <f t="shared" si="27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11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5"/>
        <v>41912.650729166664</v>
      </c>
      <c r="T2938" s="13">
        <f t="shared" si="27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11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5"/>
        <v>41803.457326388889</v>
      </c>
      <c r="T2939" s="13">
        <f t="shared" si="27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11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5"/>
        <v>42004.703865740739</v>
      </c>
      <c r="T2940" s="13">
        <f t="shared" si="27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11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5"/>
        <v>41845.809166666666</v>
      </c>
      <c r="T2941" s="13">
        <f t="shared" si="27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11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5"/>
        <v>41982.773356481484</v>
      </c>
      <c r="T2942" s="13">
        <f t="shared" si="27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11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5"/>
        <v>42034.960127314815</v>
      </c>
      <c r="T2943" s="13">
        <f t="shared" si="27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11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5"/>
        <v>42334.803923611107</v>
      </c>
      <c r="T2944" s="13">
        <f t="shared" si="27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11">
        <f t="shared" si="272"/>
        <v>0</v>
      </c>
      <c r="Q2945" t="str">
        <f t="shared" si="273"/>
        <v>theater</v>
      </c>
      <c r="R2945" t="str">
        <f t="shared" si="274"/>
        <v>spaces</v>
      </c>
      <c r="S2945" s="13">
        <f t="shared" si="275"/>
        <v>42077.129398148143</v>
      </c>
      <c r="T2945" s="13">
        <f t="shared" si="27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11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si="275"/>
        <v>42132.9143287037</v>
      </c>
      <c r="T2946" s="13">
        <f t="shared" si="27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11">
        <f t="shared" ref="P2947:P3010" si="278">IF(L2947,E2947/L2947,0)</f>
        <v>0</v>
      </c>
      <c r="Q2947" t="str">
        <f t="shared" ref="Q2947:Q3010" si="279">LEFT(N2947,FIND("/",N2947) -1)</f>
        <v>theater</v>
      </c>
      <c r="R2947" t="str">
        <f t="shared" ref="R2947:R3010" si="280">RIGHT(N2947, LEN(N2947)- FIND("/", N2947))</f>
        <v>spaces</v>
      </c>
      <c r="S2947" s="13">
        <f t="shared" ref="S2947:S3010" si="281">(((J2947/60)/60)/24)+DATE(1970,1,1)</f>
        <v>42118.139583333337</v>
      </c>
      <c r="T2947" s="13">
        <f t="shared" ref="T2947:T3010" si="282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11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si="281"/>
        <v>42567.531157407408</v>
      </c>
      <c r="T2948" s="13">
        <f t="shared" si="282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11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81"/>
        <v>42649.562118055561</v>
      </c>
      <c r="T2949" s="13">
        <f t="shared" si="282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11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81"/>
        <v>42097.649224537032</v>
      </c>
      <c r="T2950" s="13">
        <f t="shared" si="282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11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81"/>
        <v>42297.823113425926</v>
      </c>
      <c r="T2951" s="13">
        <f t="shared" si="282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11">
        <f t="shared" si="278"/>
        <v>0</v>
      </c>
      <c r="Q2952" t="str">
        <f t="shared" si="279"/>
        <v>theater</v>
      </c>
      <c r="R2952" t="str">
        <f t="shared" si="280"/>
        <v>spaces</v>
      </c>
      <c r="S2952" s="13">
        <f t="shared" si="281"/>
        <v>42362.36518518519</v>
      </c>
      <c r="T2952" s="13">
        <f t="shared" si="282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11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81"/>
        <v>41872.802928240737</v>
      </c>
      <c r="T2953" s="13">
        <f t="shared" si="282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11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81"/>
        <v>42628.690266203703</v>
      </c>
      <c r="T2954" s="13">
        <f t="shared" si="282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11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81"/>
        <v>42255.791909722218</v>
      </c>
      <c r="T2955" s="13">
        <f t="shared" si="282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11">
        <f t="shared" si="278"/>
        <v>0</v>
      </c>
      <c r="Q2956" t="str">
        <f t="shared" si="279"/>
        <v>theater</v>
      </c>
      <c r="R2956" t="str">
        <f t="shared" si="280"/>
        <v>spaces</v>
      </c>
      <c r="S2956" s="13">
        <f t="shared" si="281"/>
        <v>42790.583368055552</v>
      </c>
      <c r="T2956" s="13">
        <f t="shared" si="282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11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81"/>
        <v>42141.741307870368</v>
      </c>
      <c r="T2957" s="13">
        <f t="shared" si="282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11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81"/>
        <v>42464.958912037036</v>
      </c>
      <c r="T2958" s="13">
        <f t="shared" si="282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11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81"/>
        <v>42031.011249999996</v>
      </c>
      <c r="T2959" s="13">
        <f t="shared" si="282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11">
        <f t="shared" si="278"/>
        <v>0</v>
      </c>
      <c r="Q2960" t="str">
        <f t="shared" si="279"/>
        <v>theater</v>
      </c>
      <c r="R2960" t="str">
        <f t="shared" si="280"/>
        <v>spaces</v>
      </c>
      <c r="S2960" s="13">
        <f t="shared" si="281"/>
        <v>42438.779131944444</v>
      </c>
      <c r="T2960" s="13">
        <f t="shared" si="282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11">
        <f t="shared" si="278"/>
        <v>0</v>
      </c>
      <c r="Q2961" t="str">
        <f t="shared" si="279"/>
        <v>theater</v>
      </c>
      <c r="R2961" t="str">
        <f t="shared" si="280"/>
        <v>spaces</v>
      </c>
      <c r="S2961" s="13">
        <f t="shared" si="281"/>
        <v>42498.008391203708</v>
      </c>
      <c r="T2961" s="13">
        <f t="shared" si="282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11">
        <f t="shared" si="278"/>
        <v>0</v>
      </c>
      <c r="Q2962" t="str">
        <f t="shared" si="279"/>
        <v>theater</v>
      </c>
      <c r="R2962" t="str">
        <f t="shared" si="280"/>
        <v>spaces</v>
      </c>
      <c r="S2962" s="13">
        <f t="shared" si="281"/>
        <v>41863.757210648146</v>
      </c>
      <c r="T2962" s="13">
        <f t="shared" si="282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11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81"/>
        <v>42061.212488425925</v>
      </c>
      <c r="T2963" s="13">
        <f t="shared" si="282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11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81"/>
        <v>42036.24428240741</v>
      </c>
      <c r="T2964" s="13">
        <f t="shared" si="282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11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81"/>
        <v>42157.470185185186</v>
      </c>
      <c r="T2965" s="13">
        <f t="shared" si="282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11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81"/>
        <v>41827.909942129627</v>
      </c>
      <c r="T2966" s="13">
        <f t="shared" si="282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11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81"/>
        <v>42162.729548611111</v>
      </c>
      <c r="T2967" s="13">
        <f t="shared" si="282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11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81"/>
        <v>42233.738564814819</v>
      </c>
      <c r="T2968" s="13">
        <f t="shared" si="282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11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81"/>
        <v>42042.197824074072</v>
      </c>
      <c r="T2969" s="13">
        <f t="shared" si="282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11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81"/>
        <v>42585.523842592593</v>
      </c>
      <c r="T2970" s="13">
        <f t="shared" si="282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11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81"/>
        <v>42097.786493055552</v>
      </c>
      <c r="T2971" s="13">
        <f t="shared" si="282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11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81"/>
        <v>41808.669571759259</v>
      </c>
      <c r="T2972" s="13">
        <f t="shared" si="282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11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81"/>
        <v>41852.658310185187</v>
      </c>
      <c r="T2973" s="13">
        <f t="shared" si="282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11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81"/>
        <v>42694.110185185185</v>
      </c>
      <c r="T2974" s="13">
        <f t="shared" si="282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11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81"/>
        <v>42341.818379629629</v>
      </c>
      <c r="T2975" s="13">
        <f t="shared" si="282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11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81"/>
        <v>41880.061006944445</v>
      </c>
      <c r="T2976" s="13">
        <f t="shared" si="282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11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81"/>
        <v>41941.683865740742</v>
      </c>
      <c r="T2977" s="13">
        <f t="shared" si="282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11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81"/>
        <v>42425.730671296296</v>
      </c>
      <c r="T2978" s="13">
        <f t="shared" si="282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11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81"/>
        <v>42026.88118055556</v>
      </c>
      <c r="T2979" s="13">
        <f t="shared" si="282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11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81"/>
        <v>41922.640590277777</v>
      </c>
      <c r="T2980" s="13">
        <f t="shared" si="282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11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81"/>
        <v>41993.824340277773</v>
      </c>
      <c r="T2981" s="13">
        <f t="shared" si="282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11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81"/>
        <v>42219.915856481486</v>
      </c>
      <c r="T2982" s="13">
        <f t="shared" si="282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11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81"/>
        <v>42225.559675925921</v>
      </c>
      <c r="T2983" s="13">
        <f t="shared" si="282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11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81"/>
        <v>42381.686840277776</v>
      </c>
      <c r="T2984" s="13">
        <f t="shared" si="282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11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81"/>
        <v>41894.632361111115</v>
      </c>
      <c r="T2985" s="13">
        <f t="shared" si="28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11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81"/>
        <v>42576.278715277775</v>
      </c>
      <c r="T2986" s="13">
        <f t="shared" si="28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11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81"/>
        <v>42654.973703703698</v>
      </c>
      <c r="T2987" s="13">
        <f t="shared" si="28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11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81"/>
        <v>42431.500069444446</v>
      </c>
      <c r="T2988" s="13">
        <f t="shared" si="28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11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81"/>
        <v>42627.307303240741</v>
      </c>
      <c r="T2989" s="13">
        <f t="shared" si="28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11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81"/>
        <v>42511.362048611118</v>
      </c>
      <c r="T2990" s="13">
        <f t="shared" si="282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11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81"/>
        <v>42337.02039351852</v>
      </c>
      <c r="T2991" s="13">
        <f t="shared" si="28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11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81"/>
        <v>42341.57430555555</v>
      </c>
      <c r="T2992" s="13">
        <f t="shared" si="28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11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81"/>
        <v>42740.837152777778</v>
      </c>
      <c r="T2993" s="13">
        <f t="shared" si="28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11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81"/>
        <v>42622.767476851848</v>
      </c>
      <c r="T2994" s="13">
        <f t="shared" si="282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11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81"/>
        <v>42390.838738425926</v>
      </c>
      <c r="T2995" s="13">
        <f t="shared" si="28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11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81"/>
        <v>41885.478842592594</v>
      </c>
      <c r="T2996" s="13">
        <f t="shared" si="28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11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81"/>
        <v>42724.665173611109</v>
      </c>
      <c r="T2997" s="13">
        <f t="shared" si="28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11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81"/>
        <v>42090.912500000006</v>
      </c>
      <c r="T2998" s="13">
        <f t="shared" si="28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11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81"/>
        <v>42775.733715277776</v>
      </c>
      <c r="T2999" s="13">
        <f t="shared" si="28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11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81"/>
        <v>41778.193622685183</v>
      </c>
      <c r="T3000" s="13">
        <f t="shared" si="28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11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81"/>
        <v>42780.740277777775</v>
      </c>
      <c r="T3001" s="13">
        <f t="shared" si="28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11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81"/>
        <v>42752.827199074076</v>
      </c>
      <c r="T3002" s="13">
        <f t="shared" si="28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11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81"/>
        <v>42534.895625000005</v>
      </c>
      <c r="T3003" s="13">
        <f t="shared" si="28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11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81"/>
        <v>41239.83625</v>
      </c>
      <c r="T3004" s="13">
        <f t="shared" si="28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11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81"/>
        <v>42398.849259259259</v>
      </c>
      <c r="T3005" s="13">
        <f t="shared" si="28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11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81"/>
        <v>41928.881064814814</v>
      </c>
      <c r="T3006" s="13">
        <f t="shared" si="28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11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81"/>
        <v>41888.674826388888</v>
      </c>
      <c r="T3007" s="13">
        <f t="shared" si="28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11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81"/>
        <v>41957.756840277783</v>
      </c>
      <c r="T3008" s="13">
        <f t="shared" si="28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11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81"/>
        <v>42098.216238425928</v>
      </c>
      <c r="T3009" s="13">
        <f t="shared" si="28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11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si="281"/>
        <v>42360.212025462963</v>
      </c>
      <c r="T3010" s="13">
        <f t="shared" si="28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11">
        <f t="shared" ref="P3011:P3074" si="284">IF(L3011,E3011/L3011,0)</f>
        <v>233.8984375</v>
      </c>
      <c r="Q3011" t="str">
        <f t="shared" ref="Q3011:Q3074" si="285">LEFT(N3011,FIND("/",N3011) -1)</f>
        <v>theater</v>
      </c>
      <c r="R3011" t="str">
        <f t="shared" ref="R3011:R3074" si="286">RIGHT(N3011, LEN(N3011)- FIND("/", N3011))</f>
        <v>spaces</v>
      </c>
      <c r="S3011" s="13">
        <f t="shared" ref="S3011:S3074" si="287">(((J3011/60)/60)/24)+DATE(1970,1,1)</f>
        <v>41939.569907407407</v>
      </c>
      <c r="T3011" s="13">
        <f t="shared" ref="T3011:T3074" si="288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11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si="287"/>
        <v>41996.832395833335</v>
      </c>
      <c r="T3012" s="13">
        <f t="shared" si="288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11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7"/>
        <v>42334.468935185185</v>
      </c>
      <c r="T3013" s="13">
        <f t="shared" si="288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11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7"/>
        <v>42024.702893518523</v>
      </c>
      <c r="T3014" s="13">
        <f t="shared" si="288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11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7"/>
        <v>42146.836215277777</v>
      </c>
      <c r="T3015" s="13">
        <f t="shared" si="288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11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7"/>
        <v>41920.123611111114</v>
      </c>
      <c r="T3016" s="13">
        <f t="shared" si="288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11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7"/>
        <v>41785.72729166667</v>
      </c>
      <c r="T3017" s="13">
        <f t="shared" si="288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11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7"/>
        <v>41778.548055555555</v>
      </c>
      <c r="T3018" s="13">
        <f t="shared" si="288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11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7"/>
        <v>41841.850034722222</v>
      </c>
      <c r="T3019" s="13">
        <f t="shared" si="288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11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7"/>
        <v>42163.29833333334</v>
      </c>
      <c r="T3020" s="13">
        <f t="shared" si="288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11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7"/>
        <v>41758.833564814813</v>
      </c>
      <c r="T3021" s="13">
        <f t="shared" si="288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11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7"/>
        <v>42170.846446759257</v>
      </c>
      <c r="T3022" s="13">
        <f t="shared" si="288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11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7"/>
        <v>42660.618854166663</v>
      </c>
      <c r="T3023" s="13">
        <f t="shared" si="288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11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7"/>
        <v>42564.95380787037</v>
      </c>
      <c r="T3024" s="13">
        <f t="shared" si="288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11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7"/>
        <v>42121.675763888896</v>
      </c>
      <c r="T3025" s="13">
        <f t="shared" si="288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11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7"/>
        <v>41158.993923611109</v>
      </c>
      <c r="T3026" s="13">
        <f t="shared" si="288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11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7"/>
        <v>41761.509409722225</v>
      </c>
      <c r="T3027" s="13">
        <f t="shared" si="288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11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7"/>
        <v>42783.459398148145</v>
      </c>
      <c r="T3028" s="13">
        <f t="shared" si="288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11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7"/>
        <v>42053.704293981486</v>
      </c>
      <c r="T3029" s="13">
        <f t="shared" si="288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11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7"/>
        <v>42567.264178240745</v>
      </c>
      <c r="T3030" s="13">
        <f t="shared" si="288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11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7"/>
        <v>41932.708877314813</v>
      </c>
      <c r="T3031" s="13">
        <f t="shared" si="288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11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7"/>
        <v>42233.747349537036</v>
      </c>
      <c r="T3032" s="13">
        <f t="shared" si="288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11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7"/>
        <v>42597.882488425923</v>
      </c>
      <c r="T3033" s="13">
        <f t="shared" si="288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11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7"/>
        <v>42228.044664351852</v>
      </c>
      <c r="T3034" s="13">
        <f t="shared" si="288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11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7"/>
        <v>42570.110243055555</v>
      </c>
      <c r="T3035" s="13">
        <f t="shared" si="288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11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7"/>
        <v>42644.535358796296</v>
      </c>
      <c r="T3036" s="13">
        <f t="shared" si="288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11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7"/>
        <v>41368.560289351852</v>
      </c>
      <c r="T3037" s="13">
        <f t="shared" si="288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11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7"/>
        <v>41466.785231481481</v>
      </c>
      <c r="T3038" s="13">
        <f t="shared" si="288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11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7"/>
        <v>40378.893206018518</v>
      </c>
      <c r="T3039" s="13">
        <f t="shared" si="288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11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7"/>
        <v>42373.252280092594</v>
      </c>
      <c r="T3040" s="13">
        <f t="shared" si="288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11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7"/>
        <v>41610.794421296298</v>
      </c>
      <c r="T3041" s="13">
        <f t="shared" si="288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11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7"/>
        <v>42177.791909722218</v>
      </c>
      <c r="T3042" s="13">
        <f t="shared" si="288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11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7"/>
        <v>42359.868611111116</v>
      </c>
      <c r="T3043" s="13">
        <f t="shared" si="288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11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7"/>
        <v>42253.688043981485</v>
      </c>
      <c r="T3044" s="13">
        <f t="shared" si="288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11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7"/>
        <v>42083.070590277777</v>
      </c>
      <c r="T3045" s="13">
        <f t="shared" si="288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11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7"/>
        <v>42387.7268287037</v>
      </c>
      <c r="T3046" s="13">
        <f t="shared" si="288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11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7"/>
        <v>41843.155729166669</v>
      </c>
      <c r="T3047" s="13">
        <f t="shared" si="288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11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7"/>
        <v>41862.803078703706</v>
      </c>
      <c r="T3048" s="13">
        <f t="shared" si="288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11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7"/>
        <v>42443.989050925928</v>
      </c>
      <c r="T3049" s="13">
        <f t="shared" si="288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11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7"/>
        <v>41975.901180555549</v>
      </c>
      <c r="T3050" s="13">
        <f t="shared" si="288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11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7"/>
        <v>42139.014525462961</v>
      </c>
      <c r="T3051" s="13">
        <f t="shared" si="288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11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7"/>
        <v>42465.16851851852</v>
      </c>
      <c r="T3052" s="13">
        <f t="shared" si="288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11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7"/>
        <v>42744.416030092587</v>
      </c>
      <c r="T3053" s="13">
        <f t="shared" si="288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11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7"/>
        <v>42122.670069444444</v>
      </c>
      <c r="T3054" s="13">
        <f t="shared" si="288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11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7"/>
        <v>41862.761724537035</v>
      </c>
      <c r="T3055" s="13">
        <f t="shared" si="288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11">
        <f t="shared" si="284"/>
        <v>0</v>
      </c>
      <c r="Q3056" t="str">
        <f t="shared" si="285"/>
        <v>theater</v>
      </c>
      <c r="R3056" t="str">
        <f t="shared" si="286"/>
        <v>spaces</v>
      </c>
      <c r="S3056" s="13">
        <f t="shared" si="287"/>
        <v>42027.832800925928</v>
      </c>
      <c r="T3056" s="13">
        <f t="shared" si="288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11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7"/>
        <v>41953.95821759259</v>
      </c>
      <c r="T3057" s="13">
        <f t="shared" si="288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11">
        <f t="shared" si="284"/>
        <v>0</v>
      </c>
      <c r="Q3058" t="str">
        <f t="shared" si="285"/>
        <v>theater</v>
      </c>
      <c r="R3058" t="str">
        <f t="shared" si="286"/>
        <v>spaces</v>
      </c>
      <c r="S3058" s="13">
        <f t="shared" si="287"/>
        <v>41851.636388888888</v>
      </c>
      <c r="T3058" s="13">
        <f t="shared" si="288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11">
        <f t="shared" si="284"/>
        <v>0</v>
      </c>
      <c r="Q3059" t="str">
        <f t="shared" si="285"/>
        <v>theater</v>
      </c>
      <c r="R3059" t="str">
        <f t="shared" si="286"/>
        <v>spaces</v>
      </c>
      <c r="S3059" s="13">
        <f t="shared" si="287"/>
        <v>42433.650590277779</v>
      </c>
      <c r="T3059" s="13">
        <f t="shared" si="288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11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7"/>
        <v>42460.374305555553</v>
      </c>
      <c r="T3060" s="13">
        <f t="shared" si="288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11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7"/>
        <v>41829.935717592591</v>
      </c>
      <c r="T3061" s="13">
        <f t="shared" si="288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11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7"/>
        <v>42245.274699074071</v>
      </c>
      <c r="T3062" s="13">
        <f t="shared" si="288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11">
        <f t="shared" si="284"/>
        <v>0</v>
      </c>
      <c r="Q3063" t="str">
        <f t="shared" si="285"/>
        <v>theater</v>
      </c>
      <c r="R3063" t="str">
        <f t="shared" si="286"/>
        <v>spaces</v>
      </c>
      <c r="S3063" s="13">
        <f t="shared" si="287"/>
        <v>41834.784120370372</v>
      </c>
      <c r="T3063" s="13">
        <f t="shared" si="288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11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7"/>
        <v>42248.535787037035</v>
      </c>
      <c r="T3064" s="13">
        <f t="shared" si="288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11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7"/>
        <v>42630.922893518517</v>
      </c>
      <c r="T3065" s="13">
        <f t="shared" si="288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11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7"/>
        <v>42299.130162037036</v>
      </c>
      <c r="T3066" s="13">
        <f t="shared" si="288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11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7"/>
        <v>41825.055231481485</v>
      </c>
      <c r="T3067" s="13">
        <f t="shared" si="288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11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7"/>
        <v>42531.228437500002</v>
      </c>
      <c r="T3068" s="13">
        <f t="shared" si="288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11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7"/>
        <v>42226.938414351855</v>
      </c>
      <c r="T3069" s="13">
        <f t="shared" si="288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11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7"/>
        <v>42263.691574074073</v>
      </c>
      <c r="T3070" s="13">
        <f t="shared" si="288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11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7"/>
        <v>41957.833726851852</v>
      </c>
      <c r="T3071" s="13">
        <f t="shared" si="288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11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7"/>
        <v>42690.733437499999</v>
      </c>
      <c r="T3072" s="13">
        <f t="shared" si="288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11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7"/>
        <v>42097.732418981483</v>
      </c>
      <c r="T3073" s="13">
        <f t="shared" si="288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11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si="287"/>
        <v>42658.690532407403</v>
      </c>
      <c r="T3074" s="13">
        <f t="shared" si="288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11">
        <f t="shared" ref="P3075:P3138" si="290">IF(L3075,E3075/L3075,0)</f>
        <v>92.142857142857139</v>
      </c>
      <c r="Q3075" t="str">
        <f t="shared" ref="Q3075:Q3138" si="291">LEFT(N3075,FIND("/",N3075) -1)</f>
        <v>theater</v>
      </c>
      <c r="R3075" t="str">
        <f t="shared" ref="R3075:R3138" si="292">RIGHT(N3075, LEN(N3075)- FIND("/", N3075))</f>
        <v>spaces</v>
      </c>
      <c r="S3075" s="13">
        <f t="shared" ref="S3075:S3138" si="293">(((J3075/60)/60)/24)+DATE(1970,1,1)</f>
        <v>42111.684027777781</v>
      </c>
      <c r="T3075" s="13">
        <f t="shared" ref="T3075:T3138" si="2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11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si="293"/>
        <v>42409.571284722217</v>
      </c>
      <c r="T3076" s="13">
        <f t="shared" si="2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11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93"/>
        <v>42551.102314814809</v>
      </c>
      <c r="T3077" s="13">
        <f t="shared" si="2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11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93"/>
        <v>42226.651886574073</v>
      </c>
      <c r="T3078" s="13">
        <f t="shared" si="2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11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93"/>
        <v>42766.956921296296</v>
      </c>
      <c r="T3079" s="13">
        <f t="shared" si="2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11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93"/>
        <v>42031.138831018514</v>
      </c>
      <c r="T3080" s="13">
        <f t="shared" si="2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11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93"/>
        <v>42055.713368055556</v>
      </c>
      <c r="T3081" s="13">
        <f t="shared" si="2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11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93"/>
        <v>41940.028287037036</v>
      </c>
      <c r="T3082" s="13">
        <f t="shared" si="2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11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93"/>
        <v>42237.181608796294</v>
      </c>
      <c r="T3083" s="13">
        <f t="shared" si="2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11">
        <f t="shared" si="290"/>
        <v>0</v>
      </c>
      <c r="Q3084" t="str">
        <f t="shared" si="291"/>
        <v>theater</v>
      </c>
      <c r="R3084" t="str">
        <f t="shared" si="292"/>
        <v>spaces</v>
      </c>
      <c r="S3084" s="13">
        <f t="shared" si="293"/>
        <v>42293.922986111109</v>
      </c>
      <c r="T3084" s="13">
        <f t="shared" si="2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11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93"/>
        <v>41853.563402777778</v>
      </c>
      <c r="T3085" s="13">
        <f t="shared" si="2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11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93"/>
        <v>42100.723738425921</v>
      </c>
      <c r="T3086" s="13">
        <f t="shared" si="2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11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93"/>
        <v>42246.883784722217</v>
      </c>
      <c r="T3087" s="13">
        <f t="shared" si="2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11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93"/>
        <v>42173.67082175926</v>
      </c>
      <c r="T3088" s="13">
        <f t="shared" si="2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11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93"/>
        <v>42665.150347222225</v>
      </c>
      <c r="T3089" s="13">
        <f t="shared" si="2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11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93"/>
        <v>41981.57230324074</v>
      </c>
      <c r="T3090" s="13">
        <f t="shared" si="2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11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93"/>
        <v>42528.542627314819</v>
      </c>
      <c r="T3091" s="13">
        <f t="shared" si="2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11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93"/>
        <v>42065.818807870368</v>
      </c>
      <c r="T3092" s="13">
        <f t="shared" si="2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11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93"/>
        <v>42566.948414351849</v>
      </c>
      <c r="T3093" s="13">
        <f t="shared" si="2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11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93"/>
        <v>42255.619351851856</v>
      </c>
      <c r="T3094" s="13">
        <f t="shared" si="2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11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93"/>
        <v>41760.909039351849</v>
      </c>
      <c r="T3095" s="13">
        <f t="shared" si="2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11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93"/>
        <v>42207.795787037037</v>
      </c>
      <c r="T3096" s="13">
        <f t="shared" si="2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11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93"/>
        <v>42523.025231481486</v>
      </c>
      <c r="T3097" s="13">
        <f t="shared" si="2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11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93"/>
        <v>42114.825532407413</v>
      </c>
      <c r="T3098" s="13">
        <f t="shared" si="2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11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93"/>
        <v>42629.503483796296</v>
      </c>
      <c r="T3099" s="13">
        <f t="shared" si="2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11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93"/>
        <v>42359.792233796295</v>
      </c>
      <c r="T3100" s="13">
        <f t="shared" si="2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11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93"/>
        <v>42382.189710648148</v>
      </c>
      <c r="T3101" s="13">
        <f t="shared" si="2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11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93"/>
        <v>41902.622395833336</v>
      </c>
      <c r="T3102" s="13">
        <f t="shared" si="2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11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93"/>
        <v>42171.383530092593</v>
      </c>
      <c r="T3103" s="13">
        <f t="shared" si="2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11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93"/>
        <v>42555.340486111112</v>
      </c>
      <c r="T3104" s="13">
        <f t="shared" si="2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11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93"/>
        <v>42107.156319444446</v>
      </c>
      <c r="T3105" s="13">
        <f t="shared" si="2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11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93"/>
        <v>42006.908692129626</v>
      </c>
      <c r="T3106" s="13">
        <f t="shared" si="2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11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93"/>
        <v>41876.718935185185</v>
      </c>
      <c r="T3107" s="13">
        <f t="shared" si="2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11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93"/>
        <v>42241.429120370376</v>
      </c>
      <c r="T3108" s="13">
        <f t="shared" si="2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11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93"/>
        <v>42128.814247685179</v>
      </c>
      <c r="T3109" s="13">
        <f t="shared" si="2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11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93"/>
        <v>42062.680486111116</v>
      </c>
      <c r="T3110" s="13">
        <f t="shared" si="2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11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93"/>
        <v>41844.125115740739</v>
      </c>
      <c r="T3111" s="13">
        <f t="shared" si="2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11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93"/>
        <v>42745.031469907408</v>
      </c>
      <c r="T3112" s="13">
        <f t="shared" si="2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11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93"/>
        <v>41885.595138888886</v>
      </c>
      <c r="T3113" s="13">
        <f t="shared" si="2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11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93"/>
        <v>42615.121921296297</v>
      </c>
      <c r="T3114" s="13">
        <f t="shared" si="2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11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93"/>
        <v>42081.731273148151</v>
      </c>
      <c r="T3115" s="13">
        <f t="shared" si="2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11">
        <f t="shared" si="290"/>
        <v>0</v>
      </c>
      <c r="Q3116" t="str">
        <f t="shared" si="291"/>
        <v>theater</v>
      </c>
      <c r="R3116" t="str">
        <f t="shared" si="292"/>
        <v>spaces</v>
      </c>
      <c r="S3116" s="13">
        <f t="shared" si="293"/>
        <v>41843.632523148146</v>
      </c>
      <c r="T3116" s="13">
        <f t="shared" si="2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11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93"/>
        <v>42496.447071759263</v>
      </c>
      <c r="T3117" s="13">
        <f t="shared" si="2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11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93"/>
        <v>42081.515335648146</v>
      </c>
      <c r="T3118" s="13">
        <f t="shared" si="2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11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93"/>
        <v>42509.374537037031</v>
      </c>
      <c r="T3119" s="13">
        <f t="shared" si="2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11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93"/>
        <v>42534.649571759262</v>
      </c>
      <c r="T3120" s="13">
        <f t="shared" si="2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11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93"/>
        <v>42060.04550925926</v>
      </c>
      <c r="T3121" s="13">
        <f t="shared" si="2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11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93"/>
        <v>42435.942083333335</v>
      </c>
      <c r="T3122" s="13">
        <f t="shared" si="2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11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93"/>
        <v>41848.679803240739</v>
      </c>
      <c r="T3123" s="13">
        <f t="shared" si="2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11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93"/>
        <v>42678.932083333333</v>
      </c>
      <c r="T3124" s="13">
        <f t="shared" si="2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11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93"/>
        <v>42530.993032407408</v>
      </c>
      <c r="T3125" s="13">
        <f t="shared" si="2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11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93"/>
        <v>41977.780104166668</v>
      </c>
      <c r="T3126" s="13">
        <f t="shared" si="2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11">
        <f t="shared" si="290"/>
        <v>0</v>
      </c>
      <c r="Q3127" t="str">
        <f t="shared" si="291"/>
        <v>theater</v>
      </c>
      <c r="R3127" t="str">
        <f t="shared" si="292"/>
        <v>spaces</v>
      </c>
      <c r="S3127" s="13">
        <f t="shared" si="293"/>
        <v>42346.20685185185</v>
      </c>
      <c r="T3127" s="13">
        <f t="shared" si="2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11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93"/>
        <v>42427.01807870371</v>
      </c>
      <c r="T3128" s="13">
        <f t="shared" si="2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11">
        <f t="shared" si="290"/>
        <v>0</v>
      </c>
      <c r="Q3129" t="str">
        <f t="shared" si="291"/>
        <v>theater</v>
      </c>
      <c r="R3129" t="str">
        <f t="shared" si="292"/>
        <v>spaces</v>
      </c>
      <c r="S3129" s="13">
        <f t="shared" si="293"/>
        <v>42034.856817129628</v>
      </c>
      <c r="T3129" s="13">
        <f t="shared" si="2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11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93"/>
        <v>42780.825706018513</v>
      </c>
      <c r="T3130" s="13">
        <f t="shared" si="2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11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93"/>
        <v>42803.842812499999</v>
      </c>
      <c r="T3131" s="13">
        <f t="shared" si="2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11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93"/>
        <v>42808.640231481477</v>
      </c>
      <c r="T3132" s="13">
        <f t="shared" si="2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11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93"/>
        <v>42803.579224537039</v>
      </c>
      <c r="T3133" s="13">
        <f t="shared" si="2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11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93"/>
        <v>42786.350231481483</v>
      </c>
      <c r="T3134" s="13">
        <f t="shared" si="2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11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93"/>
        <v>42788.565208333333</v>
      </c>
      <c r="T3135" s="13">
        <f t="shared" si="2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11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93"/>
        <v>42800.720127314817</v>
      </c>
      <c r="T3136" s="13">
        <f t="shared" si="2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11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93"/>
        <v>42807.151863425926</v>
      </c>
      <c r="T3137" s="13">
        <f t="shared" si="2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11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si="293"/>
        <v>42789.462430555555</v>
      </c>
      <c r="T3138" s="13">
        <f t="shared" si="2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11">
        <f t="shared" ref="P3139:P3202" si="296">IF(L3139,E3139/L3139,0)</f>
        <v>50</v>
      </c>
      <c r="Q3139" t="str">
        <f t="shared" ref="Q3139:Q3202" si="297">LEFT(N3139,FIND("/",N3139) -1)</f>
        <v>theater</v>
      </c>
      <c r="R3139" t="str">
        <f t="shared" ref="R3139:R3202" si="298">RIGHT(N3139, LEN(N3139)- FIND("/", N3139))</f>
        <v>plays</v>
      </c>
      <c r="S3139" s="13">
        <f t="shared" ref="S3139:S3202" si="299">(((J3139/60)/60)/24)+DATE(1970,1,1)</f>
        <v>42807.885057870371</v>
      </c>
      <c r="T3139" s="13">
        <f t="shared" ref="T3139:T3202" si="30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11">
        <f t="shared" si="296"/>
        <v>0</v>
      </c>
      <c r="Q3140" t="str">
        <f t="shared" si="297"/>
        <v>theater</v>
      </c>
      <c r="R3140" t="str">
        <f t="shared" si="298"/>
        <v>plays</v>
      </c>
      <c r="S3140" s="13">
        <f t="shared" si="299"/>
        <v>42809.645914351851</v>
      </c>
      <c r="T3140" s="13">
        <f t="shared" si="3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11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9"/>
        <v>42785.270370370374</v>
      </c>
      <c r="T3141" s="13">
        <f t="shared" si="3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11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9"/>
        <v>42802.718784722223</v>
      </c>
      <c r="T3142" s="13">
        <f t="shared" si="3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11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9"/>
        <v>42800.753333333334</v>
      </c>
      <c r="T3143" s="13">
        <f t="shared" si="3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11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9"/>
        <v>42783.513182870374</v>
      </c>
      <c r="T3144" s="13">
        <f t="shared" si="3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11">
        <f t="shared" si="296"/>
        <v>0</v>
      </c>
      <c r="Q3145" t="str">
        <f t="shared" si="297"/>
        <v>theater</v>
      </c>
      <c r="R3145" t="str">
        <f t="shared" si="298"/>
        <v>plays</v>
      </c>
      <c r="S3145" s="13">
        <f t="shared" si="299"/>
        <v>42808.358287037037</v>
      </c>
      <c r="T3145" s="13">
        <f t="shared" si="3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11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9"/>
        <v>42796.538275462968</v>
      </c>
      <c r="T3146" s="13">
        <f t="shared" si="3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11">
        <f t="shared" si="296"/>
        <v>0</v>
      </c>
      <c r="Q3147" t="str">
        <f t="shared" si="297"/>
        <v>theater</v>
      </c>
      <c r="R3147" t="str">
        <f t="shared" si="298"/>
        <v>plays</v>
      </c>
      <c r="S3147" s="13">
        <f t="shared" si="299"/>
        <v>42762.040902777779</v>
      </c>
      <c r="T3147" s="13">
        <f t="shared" si="3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11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9"/>
        <v>42796.682476851856</v>
      </c>
      <c r="T3148" s="13">
        <f t="shared" si="3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11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9"/>
        <v>41909.969386574077</v>
      </c>
      <c r="T3149" s="13">
        <f t="shared" si="3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11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9"/>
        <v>41891.665324074071</v>
      </c>
      <c r="T3150" s="13">
        <f t="shared" si="3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11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9"/>
        <v>41226.017361111109</v>
      </c>
      <c r="T3151" s="13">
        <f t="shared" si="3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11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9"/>
        <v>40478.263923611114</v>
      </c>
      <c r="T3152" s="13">
        <f t="shared" si="3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11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9"/>
        <v>41862.83997685185</v>
      </c>
      <c r="T3153" s="13">
        <f t="shared" si="3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11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9"/>
        <v>41550.867673611108</v>
      </c>
      <c r="T3154" s="13">
        <f t="shared" si="3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11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9"/>
        <v>40633.154363425929</v>
      </c>
      <c r="T3155" s="13">
        <f t="shared" si="3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11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9"/>
        <v>40970.875671296293</v>
      </c>
      <c r="T3156" s="13">
        <f t="shared" si="3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11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9"/>
        <v>41233.499131944445</v>
      </c>
      <c r="T3157" s="13">
        <f t="shared" si="3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11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9"/>
        <v>41026.953055555554</v>
      </c>
      <c r="T3158" s="13">
        <f t="shared" si="3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11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9"/>
        <v>41829.788252314815</v>
      </c>
      <c r="T3159" s="13">
        <f t="shared" si="3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11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9"/>
        <v>41447.839722222219</v>
      </c>
      <c r="T3160" s="13">
        <f t="shared" si="3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11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9"/>
        <v>40884.066678240742</v>
      </c>
      <c r="T3161" s="13">
        <f t="shared" si="3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11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9"/>
        <v>41841.26489583333</v>
      </c>
      <c r="T3162" s="13">
        <f t="shared" si="3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11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9"/>
        <v>41897.536134259259</v>
      </c>
      <c r="T3163" s="13">
        <f t="shared" si="3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11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9"/>
        <v>41799.685902777775</v>
      </c>
      <c r="T3164" s="13">
        <f t="shared" si="3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11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9"/>
        <v>41775.753761574073</v>
      </c>
      <c r="T3165" s="13">
        <f t="shared" si="3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11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9"/>
        <v>41766.80572916667</v>
      </c>
      <c r="T3166" s="13">
        <f t="shared" si="3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11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9"/>
        <v>40644.159259259257</v>
      </c>
      <c r="T3167" s="13">
        <f t="shared" si="3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11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9"/>
        <v>41940.69158564815</v>
      </c>
      <c r="T3168" s="13">
        <f t="shared" si="3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11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9"/>
        <v>41839.175706018519</v>
      </c>
      <c r="T3169" s="13">
        <f t="shared" si="3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11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9"/>
        <v>41772.105937500004</v>
      </c>
      <c r="T3170" s="13">
        <f t="shared" si="3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11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9"/>
        <v>41591.737974537034</v>
      </c>
      <c r="T3171" s="13">
        <f t="shared" si="3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11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9"/>
        <v>41789.080370370371</v>
      </c>
      <c r="T3172" s="13">
        <f t="shared" si="3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11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9"/>
        <v>42466.608310185184</v>
      </c>
      <c r="T3173" s="13">
        <f t="shared" si="3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11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9"/>
        <v>40923.729953703703</v>
      </c>
      <c r="T3174" s="13">
        <f t="shared" si="3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11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9"/>
        <v>41878.878379629627</v>
      </c>
      <c r="T3175" s="13">
        <f t="shared" si="3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11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9"/>
        <v>41862.864675925928</v>
      </c>
      <c r="T3176" s="13">
        <f t="shared" si="3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11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9"/>
        <v>40531.886886574073</v>
      </c>
      <c r="T3177" s="13">
        <f t="shared" si="3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11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9"/>
        <v>41477.930914351848</v>
      </c>
      <c r="T3178" s="13">
        <f t="shared" si="3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11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9"/>
        <v>41781.666770833333</v>
      </c>
      <c r="T3179" s="13">
        <f t="shared" si="3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11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9"/>
        <v>41806.605034722219</v>
      </c>
      <c r="T3180" s="13">
        <f t="shared" si="3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11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9"/>
        <v>41375.702210648145</v>
      </c>
      <c r="T3181" s="13">
        <f t="shared" si="3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11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9"/>
        <v>41780.412604166668</v>
      </c>
      <c r="T3182" s="13">
        <f t="shared" si="3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11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9"/>
        <v>41779.310034722221</v>
      </c>
      <c r="T3183" s="13">
        <f t="shared" si="3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11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9"/>
        <v>40883.949317129627</v>
      </c>
      <c r="T3184" s="13">
        <f t="shared" si="3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11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9"/>
        <v>41491.79478009259</v>
      </c>
      <c r="T3185" s="13">
        <f t="shared" si="3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11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9"/>
        <v>41791.993414351848</v>
      </c>
      <c r="T3186" s="13">
        <f t="shared" si="3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11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9"/>
        <v>41829.977326388893</v>
      </c>
      <c r="T3187" s="13">
        <f t="shared" si="3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11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9"/>
        <v>41868.924050925925</v>
      </c>
      <c r="T3188" s="13">
        <f t="shared" si="3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11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9"/>
        <v>41835.666354166664</v>
      </c>
      <c r="T3189" s="13">
        <f t="shared" si="3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11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9"/>
        <v>42144.415532407409</v>
      </c>
      <c r="T3190" s="13">
        <f t="shared" si="3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11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9"/>
        <v>42118.346435185187</v>
      </c>
      <c r="T3191" s="13">
        <f t="shared" si="3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11">
        <f t="shared" si="296"/>
        <v>0</v>
      </c>
      <c r="Q3192" t="str">
        <f t="shared" si="297"/>
        <v>theater</v>
      </c>
      <c r="R3192" t="str">
        <f t="shared" si="298"/>
        <v>musical</v>
      </c>
      <c r="S3192" s="13">
        <f t="shared" si="299"/>
        <v>42683.151331018518</v>
      </c>
      <c r="T3192" s="13">
        <f t="shared" si="3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11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9"/>
        <v>42538.755428240736</v>
      </c>
      <c r="T3193" s="13">
        <f t="shared" si="3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11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9"/>
        <v>42018.94049768518</v>
      </c>
      <c r="T3194" s="13">
        <f t="shared" si="3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11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9"/>
        <v>42010.968240740738</v>
      </c>
      <c r="T3195" s="13">
        <f t="shared" si="3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11">
        <f t="shared" si="296"/>
        <v>0</v>
      </c>
      <c r="Q3196" t="str">
        <f t="shared" si="297"/>
        <v>theater</v>
      </c>
      <c r="R3196" t="str">
        <f t="shared" si="298"/>
        <v>musical</v>
      </c>
      <c r="S3196" s="13">
        <f t="shared" si="299"/>
        <v>42182.062476851846</v>
      </c>
      <c r="T3196" s="13">
        <f t="shared" si="3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11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9"/>
        <v>42017.594236111108</v>
      </c>
      <c r="T3197" s="13">
        <f t="shared" si="3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11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9"/>
        <v>42157.598090277781</v>
      </c>
      <c r="T3198" s="13">
        <f t="shared" si="3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11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9"/>
        <v>42009.493263888886</v>
      </c>
      <c r="T3199" s="13">
        <f t="shared" si="3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11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9"/>
        <v>42013.424502314811</v>
      </c>
      <c r="T3200" s="13">
        <f t="shared" si="3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11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9"/>
        <v>41858.761782407404</v>
      </c>
      <c r="T3201" s="13">
        <f t="shared" si="3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11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si="299"/>
        <v>42460.320613425924</v>
      </c>
      <c r="T3202" s="13">
        <f t="shared" si="3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11">
        <f t="shared" ref="P3203:P3266" si="302">IF(L3203,E3203/L3203,0)</f>
        <v>12.5</v>
      </c>
      <c r="Q3203" t="str">
        <f t="shared" ref="Q3203:Q3266" si="303">LEFT(N3203,FIND("/",N3203) -1)</f>
        <v>theater</v>
      </c>
      <c r="R3203" t="str">
        <f t="shared" ref="R3203:R3266" si="304">RIGHT(N3203, LEN(N3203)- FIND("/", N3203))</f>
        <v>musical</v>
      </c>
      <c r="S3203" s="13">
        <f t="shared" ref="S3203:S3266" si="305">(((J3203/60)/60)/24)+DATE(1970,1,1)</f>
        <v>41861.767094907409</v>
      </c>
      <c r="T3203" s="13">
        <f t="shared" ref="T3203:T3266" si="30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11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si="305"/>
        <v>42293.853541666671</v>
      </c>
      <c r="T3204" s="13">
        <f t="shared" si="30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11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5"/>
        <v>42242.988680555558</v>
      </c>
      <c r="T3205" s="13">
        <f t="shared" si="30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11">
        <f t="shared" si="302"/>
        <v>0</v>
      </c>
      <c r="Q3206" t="str">
        <f t="shared" si="303"/>
        <v>theater</v>
      </c>
      <c r="R3206" t="str">
        <f t="shared" si="304"/>
        <v>musical</v>
      </c>
      <c r="S3206" s="13">
        <f t="shared" si="305"/>
        <v>42172.686099537037</v>
      </c>
      <c r="T3206" s="13">
        <f t="shared" si="3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11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5"/>
        <v>42095.374675925923</v>
      </c>
      <c r="T3207" s="13">
        <f t="shared" si="30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11">
        <f t="shared" si="302"/>
        <v>0</v>
      </c>
      <c r="Q3208" t="str">
        <f t="shared" si="303"/>
        <v>theater</v>
      </c>
      <c r="R3208" t="str">
        <f t="shared" si="304"/>
        <v>musical</v>
      </c>
      <c r="S3208" s="13">
        <f t="shared" si="305"/>
        <v>42236.276053240741</v>
      </c>
      <c r="T3208" s="13">
        <f t="shared" si="30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11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5"/>
        <v>42057.277858796297</v>
      </c>
      <c r="T3209" s="13">
        <f t="shared" si="30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11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5"/>
        <v>41827.605057870373</v>
      </c>
      <c r="T3210" s="13">
        <f t="shared" si="30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11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5"/>
        <v>41778.637245370373</v>
      </c>
      <c r="T3211" s="13">
        <f t="shared" si="30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11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5"/>
        <v>41013.936562499999</v>
      </c>
      <c r="T3212" s="13">
        <f t="shared" si="30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11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5"/>
        <v>41834.586574074077</v>
      </c>
      <c r="T3213" s="13">
        <f t="shared" si="30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11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5"/>
        <v>41829.795729166668</v>
      </c>
      <c r="T3214" s="13">
        <f t="shared" si="30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11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5"/>
        <v>42171.763414351852</v>
      </c>
      <c r="T3215" s="13">
        <f t="shared" si="30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11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5"/>
        <v>42337.792511574073</v>
      </c>
      <c r="T3216" s="13">
        <f t="shared" si="30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11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5"/>
        <v>42219.665173611109</v>
      </c>
      <c r="T3217" s="13">
        <f t="shared" si="30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11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5"/>
        <v>42165.462627314817</v>
      </c>
      <c r="T3218" s="13">
        <f t="shared" si="30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11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5"/>
        <v>42648.546111111107</v>
      </c>
      <c r="T3219" s="13">
        <f t="shared" si="30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11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5"/>
        <v>41971.002152777779</v>
      </c>
      <c r="T3220" s="13">
        <f t="shared" si="30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11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5"/>
        <v>42050.983182870375</v>
      </c>
      <c r="T3221" s="13">
        <f t="shared" si="30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11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5"/>
        <v>42772.833379629628</v>
      </c>
      <c r="T3222" s="13">
        <f t="shared" si="30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11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5"/>
        <v>42155.696793981479</v>
      </c>
      <c r="T3223" s="13">
        <f t="shared" si="30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11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5"/>
        <v>42270.582141203704</v>
      </c>
      <c r="T3224" s="13">
        <f t="shared" si="30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11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5"/>
        <v>42206.835370370376</v>
      </c>
      <c r="T3225" s="13">
        <f t="shared" si="30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11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5"/>
        <v>42697.850844907407</v>
      </c>
      <c r="T3226" s="13">
        <f t="shared" si="30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11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5"/>
        <v>42503.559467592597</v>
      </c>
      <c r="T3227" s="13">
        <f t="shared" si="30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11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5"/>
        <v>42277.583472222221</v>
      </c>
      <c r="T3228" s="13">
        <f t="shared" si="30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11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5"/>
        <v>42722.882361111115</v>
      </c>
      <c r="T3229" s="13">
        <f t="shared" si="30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11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5"/>
        <v>42323.70930555556</v>
      </c>
      <c r="T3230" s="13">
        <f t="shared" si="30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11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5"/>
        <v>41933.291643518518</v>
      </c>
      <c r="T3231" s="13">
        <f t="shared" si="30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11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5"/>
        <v>41898.168125000004</v>
      </c>
      <c r="T3232" s="13">
        <f t="shared" si="30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11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5"/>
        <v>42446.943831018521</v>
      </c>
      <c r="T3233" s="13">
        <f t="shared" si="30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11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5"/>
        <v>42463.81385416667</v>
      </c>
      <c r="T3234" s="13">
        <f t="shared" si="30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11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5"/>
        <v>42766.805034722223</v>
      </c>
      <c r="T3235" s="13">
        <f t="shared" si="30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11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5"/>
        <v>42734.789444444439</v>
      </c>
      <c r="T3236" s="13">
        <f t="shared" si="30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11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5"/>
        <v>42522.347812499997</v>
      </c>
      <c r="T3237" s="13">
        <f t="shared" si="30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11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5"/>
        <v>42702.917048611111</v>
      </c>
      <c r="T3238" s="13">
        <f t="shared" si="30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11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5"/>
        <v>42252.474351851852</v>
      </c>
      <c r="T3239" s="13">
        <f t="shared" si="30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11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5"/>
        <v>42156.510393518518</v>
      </c>
      <c r="T3240" s="13">
        <f t="shared" si="30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11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5"/>
        <v>42278.089039351849</v>
      </c>
      <c r="T3241" s="13">
        <f t="shared" si="30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11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5"/>
        <v>42754.693842592591</v>
      </c>
      <c r="T3242" s="13">
        <f t="shared" si="30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11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5"/>
        <v>41893.324884259258</v>
      </c>
      <c r="T3243" s="13">
        <f t="shared" si="30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11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5"/>
        <v>41871.755694444444</v>
      </c>
      <c r="T3244" s="13">
        <f t="shared" si="30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11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5"/>
        <v>42262.096782407403</v>
      </c>
      <c r="T3245" s="13">
        <f t="shared" si="30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11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5"/>
        <v>42675.694236111114</v>
      </c>
      <c r="T3246" s="13">
        <f t="shared" si="30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11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5"/>
        <v>42135.60020833333</v>
      </c>
      <c r="T3247" s="13">
        <f t="shared" si="30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11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5"/>
        <v>42230.472222222219</v>
      </c>
      <c r="T3248" s="13">
        <f t="shared" si="30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11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5"/>
        <v>42167.434166666666</v>
      </c>
      <c r="T3249" s="13">
        <f t="shared" si="30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11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5"/>
        <v>42068.888391203705</v>
      </c>
      <c r="T3250" s="13">
        <f t="shared" si="30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11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5"/>
        <v>42145.746689814812</v>
      </c>
      <c r="T3251" s="13">
        <f t="shared" si="30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11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5"/>
        <v>41918.742175925923</v>
      </c>
      <c r="T3252" s="13">
        <f t="shared" si="30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11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5"/>
        <v>42146.731087962966</v>
      </c>
      <c r="T3253" s="13">
        <f t="shared" si="30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11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5"/>
        <v>42590.472685185188</v>
      </c>
      <c r="T3254" s="13">
        <f t="shared" si="30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11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5"/>
        <v>42602.576712962968</v>
      </c>
      <c r="T3255" s="13">
        <f t="shared" si="30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11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5"/>
        <v>42059.085752314815</v>
      </c>
      <c r="T3256" s="13">
        <f t="shared" si="30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11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5"/>
        <v>41889.768229166664</v>
      </c>
      <c r="T3257" s="13">
        <f t="shared" si="30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11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5"/>
        <v>42144.573807870373</v>
      </c>
      <c r="T3258" s="13">
        <f t="shared" si="30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11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5"/>
        <v>42758.559629629628</v>
      </c>
      <c r="T3259" s="13">
        <f t="shared" si="30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11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5"/>
        <v>41982.887280092589</v>
      </c>
      <c r="T3260" s="13">
        <f t="shared" si="30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11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5"/>
        <v>42614.760937500003</v>
      </c>
      <c r="T3261" s="13">
        <f t="shared" si="30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11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5"/>
        <v>42303.672662037032</v>
      </c>
      <c r="T3262" s="13">
        <f t="shared" si="30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11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5"/>
        <v>42171.725416666668</v>
      </c>
      <c r="T3263" s="13">
        <f t="shared" si="30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11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5"/>
        <v>41964.315532407403</v>
      </c>
      <c r="T3264" s="13">
        <f t="shared" si="30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11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5"/>
        <v>42284.516064814816</v>
      </c>
      <c r="T3265" s="13">
        <f t="shared" si="30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11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si="305"/>
        <v>42016.800208333334</v>
      </c>
      <c r="T3266" s="13">
        <f t="shared" si="30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11">
        <f t="shared" ref="P3267:P3330" si="308">IF(L3267,E3267/L3267,0)</f>
        <v>70.285714285714292</v>
      </c>
      <c r="Q3267" t="str">
        <f t="shared" ref="Q3267:Q3330" si="309">LEFT(N3267,FIND("/",N3267) -1)</f>
        <v>theater</v>
      </c>
      <c r="R3267" t="str">
        <f t="shared" ref="R3267:R3330" si="310">RIGHT(N3267, LEN(N3267)- FIND("/", N3267))</f>
        <v>plays</v>
      </c>
      <c r="S3267" s="13">
        <f t="shared" ref="S3267:S3330" si="311">(((J3267/60)/60)/24)+DATE(1970,1,1)</f>
        <v>42311.711979166663</v>
      </c>
      <c r="T3267" s="13">
        <f t="shared" ref="T3267:T3330" si="31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11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si="311"/>
        <v>42136.536134259266</v>
      </c>
      <c r="T3268" s="13">
        <f t="shared" si="31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11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11"/>
        <v>42172.757638888885</v>
      </c>
      <c r="T3269" s="13">
        <f t="shared" si="31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11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11"/>
        <v>42590.90425925926</v>
      </c>
      <c r="T3270" s="13">
        <f t="shared" si="31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11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11"/>
        <v>42137.395798611105</v>
      </c>
      <c r="T3271" s="13">
        <f t="shared" si="31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11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11"/>
        <v>42167.533159722225</v>
      </c>
      <c r="T3272" s="13">
        <f t="shared" si="312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11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11"/>
        <v>41915.437210648146</v>
      </c>
      <c r="T3273" s="13">
        <f t="shared" si="31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11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11"/>
        <v>42284.500104166669</v>
      </c>
      <c r="T3274" s="13">
        <f t="shared" si="31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11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11"/>
        <v>42611.801412037035</v>
      </c>
      <c r="T3275" s="13">
        <f t="shared" si="31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11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11"/>
        <v>42400.704537037032</v>
      </c>
      <c r="T3276" s="13">
        <f t="shared" si="31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11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11"/>
        <v>42017.88045138889</v>
      </c>
      <c r="T3277" s="13">
        <f t="shared" si="31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11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11"/>
        <v>42426.949988425928</v>
      </c>
      <c r="T3278" s="13">
        <f t="shared" si="31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11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11"/>
        <v>41931.682939814818</v>
      </c>
      <c r="T3279" s="13">
        <f t="shared" si="31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11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11"/>
        <v>42124.848414351851</v>
      </c>
      <c r="T3280" s="13">
        <f t="shared" si="31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11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11"/>
        <v>42431.102534722217</v>
      </c>
      <c r="T3281" s="13">
        <f t="shared" si="31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11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11"/>
        <v>42121.756921296299</v>
      </c>
      <c r="T3282" s="13">
        <f t="shared" si="31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11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11"/>
        <v>42219.019733796296</v>
      </c>
      <c r="T3283" s="13">
        <f t="shared" si="31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11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11"/>
        <v>42445.19430555556</v>
      </c>
      <c r="T3284" s="13">
        <f t="shared" si="31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11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11"/>
        <v>42379.74418981481</v>
      </c>
      <c r="T3285" s="13">
        <f t="shared" si="31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11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11"/>
        <v>42380.884872685187</v>
      </c>
      <c r="T3286" s="13">
        <f t="shared" si="312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11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11"/>
        <v>42762.942430555559</v>
      </c>
      <c r="T3287" s="13">
        <f t="shared" si="31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11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11"/>
        <v>42567.840069444443</v>
      </c>
      <c r="T3288" s="13">
        <f t="shared" si="31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11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11"/>
        <v>42311.750324074077</v>
      </c>
      <c r="T3289" s="13">
        <f t="shared" si="31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11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11"/>
        <v>42505.774479166663</v>
      </c>
      <c r="T3290" s="13">
        <f t="shared" si="31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11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11"/>
        <v>42758.368078703701</v>
      </c>
      <c r="T3291" s="13">
        <f t="shared" si="31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11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11"/>
        <v>42775.51494212963</v>
      </c>
      <c r="T3292" s="13">
        <f t="shared" si="31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11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11"/>
        <v>42232.702546296292</v>
      </c>
      <c r="T3293" s="13">
        <f t="shared" si="31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11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11"/>
        <v>42282.770231481481</v>
      </c>
      <c r="T3294" s="13">
        <f t="shared" si="31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11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11"/>
        <v>42768.425370370373</v>
      </c>
      <c r="T3295" s="13">
        <f t="shared" si="31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11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11"/>
        <v>42141.541134259256</v>
      </c>
      <c r="T3296" s="13">
        <f t="shared" si="31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11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11"/>
        <v>42609.442465277782</v>
      </c>
      <c r="T3297" s="13">
        <f t="shared" si="31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11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11"/>
        <v>42309.756620370375</v>
      </c>
      <c r="T3298" s="13">
        <f t="shared" si="31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11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11"/>
        <v>42193.771481481483</v>
      </c>
      <c r="T3299" s="13">
        <f t="shared" si="31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11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11"/>
        <v>42239.957962962959</v>
      </c>
      <c r="T3300" s="13">
        <f t="shared" si="31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11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11"/>
        <v>42261.917395833334</v>
      </c>
      <c r="T3301" s="13">
        <f t="shared" si="31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11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11"/>
        <v>42102.743773148148</v>
      </c>
      <c r="T3302" s="13">
        <f t="shared" si="31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11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11"/>
        <v>42538.73583333334</v>
      </c>
      <c r="T3303" s="13">
        <f t="shared" si="312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11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11"/>
        <v>42681.35157407407</v>
      </c>
      <c r="T3304" s="13">
        <f t="shared" si="31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11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11"/>
        <v>42056.65143518518</v>
      </c>
      <c r="T3305" s="13">
        <f t="shared" si="31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11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11"/>
        <v>42696.624444444446</v>
      </c>
      <c r="T3306" s="13">
        <f t="shared" si="31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11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11"/>
        <v>42186.855879629627</v>
      </c>
      <c r="T3307" s="13">
        <f t="shared" si="31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11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11"/>
        <v>42493.219236111108</v>
      </c>
      <c r="T3308" s="13">
        <f t="shared" si="31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11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11"/>
        <v>42475.057164351849</v>
      </c>
      <c r="T3309" s="13">
        <f t="shared" si="31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11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11"/>
        <v>42452.876909722225</v>
      </c>
      <c r="T3310" s="13">
        <f t="shared" si="31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11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11"/>
        <v>42628.650208333333</v>
      </c>
      <c r="T3311" s="13">
        <f t="shared" si="31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11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11"/>
        <v>42253.928530092591</v>
      </c>
      <c r="T3312" s="13">
        <f t="shared" si="31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11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11"/>
        <v>42264.29178240741</v>
      </c>
      <c r="T3313" s="13">
        <f t="shared" si="31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11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11"/>
        <v>42664.809560185182</v>
      </c>
      <c r="T3314" s="13">
        <f t="shared" si="31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11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11"/>
        <v>42382.244409722218</v>
      </c>
      <c r="T3315" s="13">
        <f t="shared" si="31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11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11"/>
        <v>42105.267488425925</v>
      </c>
      <c r="T3316" s="13">
        <f t="shared" si="31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11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11"/>
        <v>42466.303715277783</v>
      </c>
      <c r="T3317" s="13">
        <f t="shared" si="31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11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11"/>
        <v>41826.871238425927</v>
      </c>
      <c r="T3318" s="13">
        <f t="shared" si="31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11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11"/>
        <v>42499.039629629624</v>
      </c>
      <c r="T3319" s="13">
        <f t="shared" si="31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11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11"/>
        <v>42431.302002314813</v>
      </c>
      <c r="T3320" s="13">
        <f t="shared" si="31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11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11"/>
        <v>41990.585486111115</v>
      </c>
      <c r="T3321" s="13">
        <f t="shared" si="31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11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11"/>
        <v>42513.045798611114</v>
      </c>
      <c r="T3322" s="13">
        <f t="shared" si="31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11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11"/>
        <v>41914.100289351853</v>
      </c>
      <c r="T3323" s="13">
        <f t="shared" si="31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11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11"/>
        <v>42521.010370370372</v>
      </c>
      <c r="T3324" s="13">
        <f t="shared" si="31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11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11"/>
        <v>42608.36583333333</v>
      </c>
      <c r="T3325" s="13">
        <f t="shared" si="31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11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11"/>
        <v>42512.58321759259</v>
      </c>
      <c r="T3326" s="13">
        <f t="shared" si="31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11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11"/>
        <v>42064.785613425927</v>
      </c>
      <c r="T3327" s="13">
        <f t="shared" si="31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11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11"/>
        <v>42041.714178240742</v>
      </c>
      <c r="T3328" s="13">
        <f t="shared" si="31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11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11"/>
        <v>42468.374606481477</v>
      </c>
      <c r="T3329" s="13">
        <f t="shared" si="31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11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si="311"/>
        <v>41822.57503472222</v>
      </c>
      <c r="T3330" s="13">
        <f t="shared" si="31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11">
        <f t="shared" ref="P3331:P3394" si="314">IF(L3331,E3331/L3331,0)</f>
        <v>44.92307692307692</v>
      </c>
      <c r="Q3331" t="str">
        <f t="shared" ref="Q3331:Q3394" si="315">LEFT(N3331,FIND("/",N3331) -1)</f>
        <v>theater</v>
      </c>
      <c r="R3331" t="str">
        <f t="shared" ref="R3331:R3394" si="316">RIGHT(N3331, LEN(N3331)- FIND("/", N3331))</f>
        <v>plays</v>
      </c>
      <c r="S3331" s="13">
        <f t="shared" ref="S3331:S3394" si="317">(((J3331/60)/60)/24)+DATE(1970,1,1)</f>
        <v>41837.323009259257</v>
      </c>
      <c r="T3331" s="13">
        <f t="shared" ref="T3331:T3394" si="31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11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si="317"/>
        <v>42065.887361111112</v>
      </c>
      <c r="T3332" s="13">
        <f t="shared" si="31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11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7"/>
        <v>42248.697754629626</v>
      </c>
      <c r="T3333" s="13">
        <f t="shared" si="31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11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7"/>
        <v>41809.860300925924</v>
      </c>
      <c r="T3334" s="13">
        <f t="shared" si="31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11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7"/>
        <v>42148.676851851851</v>
      </c>
      <c r="T3335" s="13">
        <f t="shared" si="31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11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7"/>
        <v>42185.521087962959</v>
      </c>
      <c r="T3336" s="13">
        <f t="shared" si="31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11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7"/>
        <v>41827.674143518518</v>
      </c>
      <c r="T3337" s="13">
        <f t="shared" si="31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11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7"/>
        <v>42437.398680555561</v>
      </c>
      <c r="T3338" s="13">
        <f t="shared" si="31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11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7"/>
        <v>41901.282025462962</v>
      </c>
      <c r="T3339" s="13">
        <f t="shared" si="31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11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7"/>
        <v>42769.574999999997</v>
      </c>
      <c r="T3340" s="13">
        <f t="shared" si="31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11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7"/>
        <v>42549.665717592594</v>
      </c>
      <c r="T3341" s="13">
        <f t="shared" si="31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11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7"/>
        <v>42685.974004629628</v>
      </c>
      <c r="T3342" s="13">
        <f t="shared" si="31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11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7"/>
        <v>42510.798854166671</v>
      </c>
      <c r="T3343" s="13">
        <f t="shared" si="31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11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7"/>
        <v>42062.296412037031</v>
      </c>
      <c r="T3344" s="13">
        <f t="shared" si="31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11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7"/>
        <v>42452.916481481487</v>
      </c>
      <c r="T3345" s="13">
        <f t="shared" si="31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11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7"/>
        <v>41851.200150462959</v>
      </c>
      <c r="T3346" s="13">
        <f t="shared" si="31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11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7"/>
        <v>42053.106111111112</v>
      </c>
      <c r="T3347" s="13">
        <f t="shared" si="31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11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7"/>
        <v>42054.024421296301</v>
      </c>
      <c r="T3348" s="13">
        <f t="shared" si="31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11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7"/>
        <v>42484.551550925928</v>
      </c>
      <c r="T3349" s="13">
        <f t="shared" si="31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11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7"/>
        <v>42466.558796296296</v>
      </c>
      <c r="T3350" s="13">
        <f t="shared" si="31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11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7"/>
        <v>42513.110787037032</v>
      </c>
      <c r="T3351" s="13">
        <f t="shared" si="31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11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7"/>
        <v>42302.701516203699</v>
      </c>
      <c r="T3352" s="13">
        <f t="shared" si="31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11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7"/>
        <v>41806.395428240743</v>
      </c>
      <c r="T3353" s="13">
        <f t="shared" si="31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11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7"/>
        <v>42495.992800925931</v>
      </c>
      <c r="T3354" s="13">
        <f t="shared" si="31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11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7"/>
        <v>42479.432291666672</v>
      </c>
      <c r="T3355" s="13">
        <f t="shared" si="31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11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7"/>
        <v>42270.7269212963</v>
      </c>
      <c r="T3356" s="13">
        <f t="shared" si="31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11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7"/>
        <v>42489.619525462964</v>
      </c>
      <c r="T3357" s="13">
        <f t="shared" si="31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11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7"/>
        <v>42536.815648148149</v>
      </c>
      <c r="T3358" s="13">
        <f t="shared" si="31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11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7"/>
        <v>41822.417939814812</v>
      </c>
      <c r="T3359" s="13">
        <f t="shared" si="31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11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7"/>
        <v>41932.311099537037</v>
      </c>
      <c r="T3360" s="13">
        <f t="shared" si="31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11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7"/>
        <v>42746.057106481487</v>
      </c>
      <c r="T3361" s="13">
        <f t="shared" si="31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11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7"/>
        <v>42697.082673611112</v>
      </c>
      <c r="T3362" s="13">
        <f t="shared" si="31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11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7"/>
        <v>41866.025347222225</v>
      </c>
      <c r="T3363" s="13">
        <f t="shared" si="31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11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7"/>
        <v>42056.091631944444</v>
      </c>
      <c r="T3364" s="13">
        <f t="shared" si="31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11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7"/>
        <v>41851.771354166667</v>
      </c>
      <c r="T3365" s="13">
        <f t="shared" si="31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11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7"/>
        <v>42422.977418981478</v>
      </c>
      <c r="T3366" s="13">
        <f t="shared" si="31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11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7"/>
        <v>42321.101759259262</v>
      </c>
      <c r="T3367" s="13">
        <f t="shared" si="31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11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7"/>
        <v>42107.067557870367</v>
      </c>
      <c r="T3368" s="13">
        <f t="shared" si="31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11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7"/>
        <v>42192.933958333335</v>
      </c>
      <c r="T3369" s="13">
        <f t="shared" si="31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11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7"/>
        <v>41969.199756944443</v>
      </c>
      <c r="T3370" s="13">
        <f t="shared" si="31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11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7"/>
        <v>42690.041435185187</v>
      </c>
      <c r="T3371" s="13">
        <f t="shared" si="31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11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7"/>
        <v>42690.334317129629</v>
      </c>
      <c r="T3372" s="13">
        <f t="shared" si="31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11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7"/>
        <v>42312.874594907407</v>
      </c>
      <c r="T3373" s="13">
        <f t="shared" si="31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11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7"/>
        <v>41855.548101851848</v>
      </c>
      <c r="T3374" s="13">
        <f t="shared" si="31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11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7"/>
        <v>42179.854629629626</v>
      </c>
      <c r="T3375" s="13">
        <f t="shared" si="31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11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7"/>
        <v>42275.731666666667</v>
      </c>
      <c r="T3376" s="13">
        <f t="shared" si="31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11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7"/>
        <v>41765.610798611109</v>
      </c>
      <c r="T3377" s="13">
        <f t="shared" si="31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11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7"/>
        <v>42059.701319444444</v>
      </c>
      <c r="T3378" s="13">
        <f t="shared" si="31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11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7"/>
        <v>42053.732627314821</v>
      </c>
      <c r="T3379" s="13">
        <f t="shared" si="31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11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7"/>
        <v>41858.355393518519</v>
      </c>
      <c r="T3380" s="13">
        <f t="shared" si="31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11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7"/>
        <v>42225.513888888891</v>
      </c>
      <c r="T3381" s="13">
        <f t="shared" si="31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11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7"/>
        <v>41937.95344907407</v>
      </c>
      <c r="T3382" s="13">
        <f t="shared" si="31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11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7"/>
        <v>42044.184988425928</v>
      </c>
      <c r="T3383" s="13">
        <f t="shared" si="31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11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7"/>
        <v>42559.431203703702</v>
      </c>
      <c r="T3384" s="13">
        <f t="shared" si="31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11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7"/>
        <v>42524.782638888893</v>
      </c>
      <c r="T3385" s="13">
        <f t="shared" si="31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11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7"/>
        <v>42292.087592592594</v>
      </c>
      <c r="T3386" s="13">
        <f t="shared" si="31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11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7"/>
        <v>41953.8675</v>
      </c>
      <c r="T3387" s="13">
        <f t="shared" si="31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11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7"/>
        <v>41946.644745370373</v>
      </c>
      <c r="T3388" s="13">
        <f t="shared" si="31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11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7"/>
        <v>41947.762592592589</v>
      </c>
      <c r="T3389" s="13">
        <f t="shared" si="31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11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7"/>
        <v>42143.461122685185</v>
      </c>
      <c r="T3390" s="13">
        <f t="shared" si="31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11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7"/>
        <v>42494.563449074078</v>
      </c>
      <c r="T3391" s="13">
        <f t="shared" si="31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11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7"/>
        <v>41815.774826388886</v>
      </c>
      <c r="T3392" s="13">
        <f t="shared" si="31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11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7"/>
        <v>41830.545694444445</v>
      </c>
      <c r="T3393" s="13">
        <f t="shared" si="31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11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si="317"/>
        <v>42446.845543981486</v>
      </c>
      <c r="T3394" s="13">
        <f t="shared" si="31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11">
        <f t="shared" ref="P3395:P3458" si="320">IF(L3395,E3395/L3395,0)</f>
        <v>36.06818181818182</v>
      </c>
      <c r="Q3395" t="str">
        <f t="shared" ref="Q3395:Q3458" si="321">LEFT(N3395,FIND("/",N3395) -1)</f>
        <v>theater</v>
      </c>
      <c r="R3395" t="str">
        <f t="shared" ref="R3395:R3458" si="322">RIGHT(N3395, LEN(N3395)- FIND("/", N3395))</f>
        <v>plays</v>
      </c>
      <c r="S3395" s="13">
        <f t="shared" ref="S3395:S3458" si="323">(((J3395/60)/60)/24)+DATE(1970,1,1)</f>
        <v>41923.921643518523</v>
      </c>
      <c r="T3395" s="13">
        <f t="shared" ref="T3395:T3458" si="32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11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si="323"/>
        <v>41817.59542824074</v>
      </c>
      <c r="T3396" s="13">
        <f t="shared" si="32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11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23"/>
        <v>42140.712314814817</v>
      </c>
      <c r="T3397" s="13">
        <f t="shared" si="32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11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23"/>
        <v>41764.44663194444</v>
      </c>
      <c r="T3398" s="13">
        <f t="shared" si="32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11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23"/>
        <v>42378.478344907402</v>
      </c>
      <c r="T3399" s="13">
        <f t="shared" si="32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11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23"/>
        <v>41941.75203703704</v>
      </c>
      <c r="T3400" s="13">
        <f t="shared" si="32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11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23"/>
        <v>42026.920428240745</v>
      </c>
      <c r="T3401" s="13">
        <f t="shared" si="32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11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23"/>
        <v>41834.953865740739</v>
      </c>
      <c r="T3402" s="13">
        <f t="shared" si="32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11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23"/>
        <v>42193.723912037036</v>
      </c>
      <c r="T3403" s="13">
        <f t="shared" si="32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11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23"/>
        <v>42290.61855324074</v>
      </c>
      <c r="T3404" s="13">
        <f t="shared" si="32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11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23"/>
        <v>42150.462083333332</v>
      </c>
      <c r="T3405" s="13">
        <f t="shared" si="32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11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23"/>
        <v>42152.503495370373</v>
      </c>
      <c r="T3406" s="13">
        <f t="shared" si="32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11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23"/>
        <v>42410.017199074078</v>
      </c>
      <c r="T3407" s="13">
        <f t="shared" si="32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11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23"/>
        <v>41791.492777777778</v>
      </c>
      <c r="T3408" s="13">
        <f t="shared" si="32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11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23"/>
        <v>41796.422326388885</v>
      </c>
      <c r="T3409" s="13">
        <f t="shared" si="32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11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23"/>
        <v>41808.991944444446</v>
      </c>
      <c r="T3410" s="13">
        <f t="shared" si="32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11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23"/>
        <v>42544.814328703709</v>
      </c>
      <c r="T3411" s="13">
        <f t="shared" si="32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11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23"/>
        <v>42500.041550925926</v>
      </c>
      <c r="T3412" s="13">
        <f t="shared" si="32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11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23"/>
        <v>42265.022824074069</v>
      </c>
      <c r="T3413" s="13">
        <f t="shared" si="32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11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23"/>
        <v>41879.959050925929</v>
      </c>
      <c r="T3414" s="13">
        <f t="shared" si="32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11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23"/>
        <v>42053.733078703706</v>
      </c>
      <c r="T3415" s="13">
        <f t="shared" si="32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11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23"/>
        <v>42675.832465277781</v>
      </c>
      <c r="T3416" s="13">
        <f t="shared" si="32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11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23"/>
        <v>42467.144166666665</v>
      </c>
      <c r="T3417" s="13">
        <f t="shared" si="32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11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23"/>
        <v>42089.412557870368</v>
      </c>
      <c r="T3418" s="13">
        <f t="shared" si="32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11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23"/>
        <v>41894.91375</v>
      </c>
      <c r="T3419" s="13">
        <f t="shared" si="32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11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23"/>
        <v>41752.83457175926</v>
      </c>
      <c r="T3420" s="13">
        <f t="shared" si="32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11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23"/>
        <v>42448.821585648147</v>
      </c>
      <c r="T3421" s="13">
        <f t="shared" si="32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11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23"/>
        <v>42405.090300925927</v>
      </c>
      <c r="T3422" s="13">
        <f t="shared" si="32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11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23"/>
        <v>42037.791238425925</v>
      </c>
      <c r="T3423" s="13">
        <f t="shared" si="32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11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23"/>
        <v>42323.562222222223</v>
      </c>
      <c r="T3424" s="13">
        <f t="shared" si="32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11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23"/>
        <v>42088.911354166667</v>
      </c>
      <c r="T3425" s="13">
        <f t="shared" si="32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11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23"/>
        <v>42018.676898148144</v>
      </c>
      <c r="T3426" s="13">
        <f t="shared" si="32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11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23"/>
        <v>41884.617314814815</v>
      </c>
      <c r="T3427" s="13">
        <f t="shared" si="32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11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23"/>
        <v>41884.056747685187</v>
      </c>
      <c r="T3428" s="13">
        <f t="shared" si="32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11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23"/>
        <v>41792.645277777774</v>
      </c>
      <c r="T3429" s="13">
        <f t="shared" si="32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11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23"/>
        <v>42038.720451388886</v>
      </c>
      <c r="T3430" s="13">
        <f t="shared" si="32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11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23"/>
        <v>42662.021539351852</v>
      </c>
      <c r="T3431" s="13">
        <f t="shared" si="32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11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23"/>
        <v>41820.945613425924</v>
      </c>
      <c r="T3432" s="13">
        <f t="shared" si="32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11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23"/>
        <v>41839.730937500004</v>
      </c>
      <c r="T3433" s="13">
        <f t="shared" si="32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11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23"/>
        <v>42380.581180555557</v>
      </c>
      <c r="T3434" s="13">
        <f t="shared" si="32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11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23"/>
        <v>41776.063136574077</v>
      </c>
      <c r="T3435" s="13">
        <f t="shared" si="32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11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23"/>
        <v>41800.380428240744</v>
      </c>
      <c r="T3436" s="13">
        <f t="shared" si="32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11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23"/>
        <v>42572.61681712963</v>
      </c>
      <c r="T3437" s="13">
        <f t="shared" si="32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11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23"/>
        <v>41851.541585648149</v>
      </c>
      <c r="T3438" s="13">
        <f t="shared" si="32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11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23"/>
        <v>42205.710879629631</v>
      </c>
      <c r="T3439" s="13">
        <f t="shared" si="32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11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23"/>
        <v>42100.927858796291</v>
      </c>
      <c r="T3440" s="13">
        <f t="shared" si="32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11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23"/>
        <v>42374.911226851851</v>
      </c>
      <c r="T3441" s="13">
        <f t="shared" si="32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11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23"/>
        <v>41809.12300925926</v>
      </c>
      <c r="T3442" s="13">
        <f t="shared" si="32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11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23"/>
        <v>42294.429641203707</v>
      </c>
      <c r="T3443" s="13">
        <f t="shared" si="32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11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23"/>
        <v>42124.841111111105</v>
      </c>
      <c r="T3444" s="13">
        <f t="shared" si="32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11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23"/>
        <v>41861.524837962963</v>
      </c>
      <c r="T3445" s="13">
        <f t="shared" si="32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11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23"/>
        <v>42521.291504629626</v>
      </c>
      <c r="T3446" s="13">
        <f t="shared" si="32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11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23"/>
        <v>42272.530509259261</v>
      </c>
      <c r="T3447" s="13">
        <f t="shared" si="32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11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23"/>
        <v>42016.832465277781</v>
      </c>
      <c r="T3448" s="13">
        <f t="shared" si="32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11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23"/>
        <v>42402.889027777783</v>
      </c>
      <c r="T3449" s="13">
        <f t="shared" si="32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11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23"/>
        <v>41960.119085648148</v>
      </c>
      <c r="T3450" s="13">
        <f t="shared" si="32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11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23"/>
        <v>42532.052523148144</v>
      </c>
      <c r="T3451" s="13">
        <f t="shared" si="32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11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23"/>
        <v>42036.704525462963</v>
      </c>
      <c r="T3452" s="13">
        <f t="shared" si="32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11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23"/>
        <v>42088.723692129628</v>
      </c>
      <c r="T3453" s="13">
        <f t="shared" si="32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11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23"/>
        <v>41820.639189814814</v>
      </c>
      <c r="T3454" s="13">
        <f t="shared" si="32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11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23"/>
        <v>42535.97865740741</v>
      </c>
      <c r="T3455" s="13">
        <f t="shared" si="32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11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23"/>
        <v>41821.698599537034</v>
      </c>
      <c r="T3456" s="13">
        <f t="shared" si="32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11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23"/>
        <v>42626.7503125</v>
      </c>
      <c r="T3457" s="13">
        <f t="shared" si="32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11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si="323"/>
        <v>41821.205636574072</v>
      </c>
      <c r="T3458" s="13">
        <f t="shared" si="32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11">
        <f t="shared" ref="P3459:P3522" si="326">IF(L3459,E3459/L3459,0)</f>
        <v>50.981818181818184</v>
      </c>
      <c r="Q3459" t="str">
        <f t="shared" ref="Q3459:Q3522" si="327">LEFT(N3459,FIND("/",N3459) -1)</f>
        <v>theater</v>
      </c>
      <c r="R3459" t="str">
        <f t="shared" ref="R3459:R3522" si="328">RIGHT(N3459, LEN(N3459)- FIND("/", N3459))</f>
        <v>plays</v>
      </c>
      <c r="S3459" s="13">
        <f t="shared" ref="S3459:S3522" si="329">(((J3459/60)/60)/24)+DATE(1970,1,1)</f>
        <v>42016.706678240742</v>
      </c>
      <c r="T3459" s="13">
        <f t="shared" ref="T3459:T3522" si="33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11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si="329"/>
        <v>42011.202581018515</v>
      </c>
      <c r="T3460" s="13">
        <f t="shared" si="33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11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9"/>
        <v>42480.479861111111</v>
      </c>
      <c r="T3461" s="13">
        <f t="shared" si="33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11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9"/>
        <v>41852.527222222219</v>
      </c>
      <c r="T3462" s="13">
        <f t="shared" si="33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11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9"/>
        <v>42643.632858796293</v>
      </c>
      <c r="T3463" s="13">
        <f t="shared" si="33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11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9"/>
        <v>42179.898472222223</v>
      </c>
      <c r="T3464" s="13">
        <f t="shared" si="33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11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9"/>
        <v>42612.918807870374</v>
      </c>
      <c r="T3465" s="13">
        <f t="shared" si="33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11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9"/>
        <v>42575.130057870367</v>
      </c>
      <c r="T3466" s="13">
        <f t="shared" si="33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11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9"/>
        <v>42200.625833333332</v>
      </c>
      <c r="T3467" s="13">
        <f t="shared" si="33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11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9"/>
        <v>42420.019097222219</v>
      </c>
      <c r="T3468" s="13">
        <f t="shared" si="33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11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9"/>
        <v>42053.671666666662</v>
      </c>
      <c r="T3469" s="13">
        <f t="shared" si="33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11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9"/>
        <v>42605.765381944439</v>
      </c>
      <c r="T3470" s="13">
        <f t="shared" si="33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11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9"/>
        <v>42458.641724537039</v>
      </c>
      <c r="T3471" s="13">
        <f t="shared" si="33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11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9"/>
        <v>42529.022013888884</v>
      </c>
      <c r="T3472" s="13">
        <f t="shared" si="33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11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9"/>
        <v>41841.820486111108</v>
      </c>
      <c r="T3473" s="13">
        <f t="shared" si="33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11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9"/>
        <v>41928.170497685183</v>
      </c>
      <c r="T3474" s="13">
        <f t="shared" si="33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11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9"/>
        <v>42062.834444444445</v>
      </c>
      <c r="T3475" s="13">
        <f t="shared" si="33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11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9"/>
        <v>42541.501516203702</v>
      </c>
      <c r="T3476" s="13">
        <f t="shared" si="33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11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9"/>
        <v>41918.880833333329</v>
      </c>
      <c r="T3477" s="13">
        <f t="shared" si="33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11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9"/>
        <v>41921.279976851853</v>
      </c>
      <c r="T3478" s="13">
        <f t="shared" si="33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11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9"/>
        <v>42128.736608796295</v>
      </c>
      <c r="T3479" s="13">
        <f t="shared" si="33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11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9"/>
        <v>42053.916921296302</v>
      </c>
      <c r="T3480" s="13">
        <f t="shared" si="33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11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9"/>
        <v>41781.855092592588</v>
      </c>
      <c r="T3481" s="13">
        <f t="shared" si="33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11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9"/>
        <v>42171.317442129628</v>
      </c>
      <c r="T3482" s="13">
        <f t="shared" si="33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11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9"/>
        <v>41989.24754629629</v>
      </c>
      <c r="T3483" s="13">
        <f t="shared" si="33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11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9"/>
        <v>41796.771597222221</v>
      </c>
      <c r="T3484" s="13">
        <f t="shared" si="33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11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9"/>
        <v>41793.668761574074</v>
      </c>
      <c r="T3485" s="13">
        <f t="shared" si="33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11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9"/>
        <v>42506.760405092587</v>
      </c>
      <c r="T3486" s="13">
        <f t="shared" si="33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11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9"/>
        <v>42372.693055555559</v>
      </c>
      <c r="T3487" s="13">
        <f t="shared" si="33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11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9"/>
        <v>42126.87501157407</v>
      </c>
      <c r="T3488" s="13">
        <f t="shared" si="33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11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9"/>
        <v>42149.940416666665</v>
      </c>
      <c r="T3489" s="13">
        <f t="shared" si="33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11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9"/>
        <v>42087.768055555556</v>
      </c>
      <c r="T3490" s="13">
        <f t="shared" si="33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11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9"/>
        <v>41753.635775462964</v>
      </c>
      <c r="T3491" s="13">
        <f t="shared" si="33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11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9"/>
        <v>42443.802361111113</v>
      </c>
      <c r="T3492" s="13">
        <f t="shared" si="33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11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9"/>
        <v>42121.249814814815</v>
      </c>
      <c r="T3493" s="13">
        <f t="shared" si="33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11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9"/>
        <v>42268.009224537032</v>
      </c>
      <c r="T3494" s="13">
        <f t="shared" si="33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11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9"/>
        <v>41848.866157407407</v>
      </c>
      <c r="T3495" s="13">
        <f t="shared" si="33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11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9"/>
        <v>42689.214988425927</v>
      </c>
      <c r="T3496" s="13">
        <f t="shared" si="33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11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9"/>
        <v>41915.762835648151</v>
      </c>
      <c r="T3497" s="13">
        <f t="shared" si="33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11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9"/>
        <v>42584.846828703703</v>
      </c>
      <c r="T3498" s="13">
        <f t="shared" si="33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11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9"/>
        <v>42511.741944444439</v>
      </c>
      <c r="T3499" s="13">
        <f t="shared" si="33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11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9"/>
        <v>42459.15861111111</v>
      </c>
      <c r="T3500" s="13">
        <f t="shared" si="33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11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9"/>
        <v>42132.036168981482</v>
      </c>
      <c r="T3501" s="13">
        <f t="shared" si="33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11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9"/>
        <v>42419.91942129629</v>
      </c>
      <c r="T3502" s="13">
        <f t="shared" si="33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11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9"/>
        <v>42233.763831018514</v>
      </c>
      <c r="T3503" s="13">
        <f t="shared" si="33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11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9"/>
        <v>42430.839398148149</v>
      </c>
      <c r="T3504" s="13">
        <f t="shared" si="33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11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9"/>
        <v>42545.478333333333</v>
      </c>
      <c r="T3505" s="13">
        <f t="shared" si="33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11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9"/>
        <v>42297.748738425929</v>
      </c>
      <c r="T3506" s="13">
        <f t="shared" si="33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11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9"/>
        <v>41760.935706018521</v>
      </c>
      <c r="T3507" s="13">
        <f t="shared" si="33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11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9"/>
        <v>41829.734259259261</v>
      </c>
      <c r="T3508" s="13">
        <f t="shared" si="33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11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9"/>
        <v>42491.92288194444</v>
      </c>
      <c r="T3509" s="13">
        <f t="shared" si="33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11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9"/>
        <v>42477.729780092588</v>
      </c>
      <c r="T3510" s="13">
        <f t="shared" si="33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11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9"/>
        <v>41950.859560185185</v>
      </c>
      <c r="T3511" s="13">
        <f t="shared" si="33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11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9"/>
        <v>41802.62090277778</v>
      </c>
      <c r="T3512" s="13">
        <f t="shared" si="33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11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9"/>
        <v>41927.873784722222</v>
      </c>
      <c r="T3513" s="13">
        <f t="shared" si="33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11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9"/>
        <v>42057.536944444444</v>
      </c>
      <c r="T3514" s="13">
        <f t="shared" si="33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11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9"/>
        <v>41781.096203703702</v>
      </c>
      <c r="T3515" s="13">
        <f t="shared" si="33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11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9"/>
        <v>42020.846666666665</v>
      </c>
      <c r="T3516" s="13">
        <f t="shared" si="33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11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9"/>
        <v>42125.772812499999</v>
      </c>
      <c r="T3517" s="13">
        <f t="shared" si="33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11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9"/>
        <v>41856.010069444441</v>
      </c>
      <c r="T3518" s="13">
        <f t="shared" si="33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11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9"/>
        <v>41794.817523148151</v>
      </c>
      <c r="T3519" s="13">
        <f t="shared" si="33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11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9"/>
        <v>41893.783553240741</v>
      </c>
      <c r="T3520" s="13">
        <f t="shared" si="33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11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9"/>
        <v>42037.598958333328</v>
      </c>
      <c r="T3521" s="13">
        <f t="shared" si="33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11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si="329"/>
        <v>42227.824212962965</v>
      </c>
      <c r="T3522" s="13">
        <f t="shared" si="33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11">
        <f t="shared" ref="P3523:P3586" si="332">IF(L3523,E3523/L3523,0)</f>
        <v>45.615384615384613</v>
      </c>
      <c r="Q3523" t="str">
        <f t="shared" ref="Q3523:Q3586" si="333">LEFT(N3523,FIND("/",N3523) -1)</f>
        <v>theater</v>
      </c>
      <c r="R3523" t="str">
        <f t="shared" ref="R3523:R3586" si="334">RIGHT(N3523, LEN(N3523)- FIND("/", N3523))</f>
        <v>plays</v>
      </c>
      <c r="S3523" s="13">
        <f t="shared" ref="S3523:S3586" si="335">(((J3523/60)/60)/24)+DATE(1970,1,1)</f>
        <v>41881.361342592594</v>
      </c>
      <c r="T3523" s="13">
        <f t="shared" ref="T3523:T3586" si="33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11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si="335"/>
        <v>42234.789884259255</v>
      </c>
      <c r="T3524" s="13">
        <f t="shared" si="33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11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5"/>
        <v>42581.397546296299</v>
      </c>
      <c r="T3525" s="13">
        <f t="shared" si="33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11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5"/>
        <v>41880.76357638889</v>
      </c>
      <c r="T3526" s="13">
        <f t="shared" si="33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11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5"/>
        <v>42214.6956712963</v>
      </c>
      <c r="T3527" s="13">
        <f t="shared" si="33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11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5"/>
        <v>42460.335312499999</v>
      </c>
      <c r="T3528" s="13">
        <f t="shared" si="33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11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5"/>
        <v>42167.023206018523</v>
      </c>
      <c r="T3529" s="13">
        <f t="shared" si="33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11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5"/>
        <v>42733.50136574074</v>
      </c>
      <c r="T3530" s="13">
        <f t="shared" si="33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11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5"/>
        <v>42177.761782407411</v>
      </c>
      <c r="T3531" s="13">
        <f t="shared" si="33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11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5"/>
        <v>42442.623344907406</v>
      </c>
      <c r="T3532" s="13">
        <f t="shared" si="336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11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5"/>
        <v>42521.654328703706</v>
      </c>
      <c r="T3533" s="13">
        <f t="shared" si="33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11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5"/>
        <v>41884.599849537037</v>
      </c>
      <c r="T3534" s="13">
        <f t="shared" si="33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11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5"/>
        <v>42289.761192129634</v>
      </c>
      <c r="T3535" s="13">
        <f t="shared" si="33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11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5"/>
        <v>42243.6252662037</v>
      </c>
      <c r="T3536" s="13">
        <f t="shared" si="33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11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5"/>
        <v>42248.640162037031</v>
      </c>
      <c r="T3537" s="13">
        <f t="shared" si="33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11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5"/>
        <v>42328.727141203708</v>
      </c>
      <c r="T3538" s="13">
        <f t="shared" si="33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11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5"/>
        <v>41923.354351851849</v>
      </c>
      <c r="T3539" s="13">
        <f t="shared" si="33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11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5"/>
        <v>42571.420601851853</v>
      </c>
      <c r="T3540" s="13">
        <f t="shared" si="33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11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5"/>
        <v>42600.756041666667</v>
      </c>
      <c r="T3541" s="13">
        <f t="shared" si="33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11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5"/>
        <v>42517.003368055557</v>
      </c>
      <c r="T3542" s="13">
        <f t="shared" si="33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11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5"/>
        <v>42222.730034722219</v>
      </c>
      <c r="T3543" s="13">
        <f t="shared" si="33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11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5"/>
        <v>41829.599791666667</v>
      </c>
      <c r="T3544" s="13">
        <f t="shared" si="33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11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5"/>
        <v>42150.755312499998</v>
      </c>
      <c r="T3545" s="13">
        <f t="shared" si="33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11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5"/>
        <v>42040.831678240742</v>
      </c>
      <c r="T3546" s="13">
        <f t="shared" si="33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11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5"/>
        <v>42075.807395833333</v>
      </c>
      <c r="T3547" s="13">
        <f t="shared" si="33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11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5"/>
        <v>42073.660694444443</v>
      </c>
      <c r="T3548" s="13">
        <f t="shared" si="33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11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5"/>
        <v>42480.078715277778</v>
      </c>
      <c r="T3549" s="13">
        <f t="shared" si="33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11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5"/>
        <v>42411.942291666666</v>
      </c>
      <c r="T3550" s="13">
        <f t="shared" si="33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11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5"/>
        <v>42223.394363425927</v>
      </c>
      <c r="T3551" s="13">
        <f t="shared" si="33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11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5"/>
        <v>42462.893495370372</v>
      </c>
      <c r="T3552" s="13">
        <f t="shared" si="33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11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5"/>
        <v>41753.515856481477</v>
      </c>
      <c r="T3553" s="13">
        <f t="shared" si="33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11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5"/>
        <v>41788.587083333332</v>
      </c>
      <c r="T3554" s="13">
        <f t="shared" si="33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11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5"/>
        <v>42196.028703703705</v>
      </c>
      <c r="T3555" s="13">
        <f t="shared" si="33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11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5"/>
        <v>42016.050451388888</v>
      </c>
      <c r="T3556" s="13">
        <f t="shared" si="33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11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5"/>
        <v>42661.442060185189</v>
      </c>
      <c r="T3557" s="13">
        <f t="shared" si="33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11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5"/>
        <v>41808.649583333332</v>
      </c>
      <c r="T3558" s="13">
        <f t="shared" si="33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11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5"/>
        <v>41730.276747685188</v>
      </c>
      <c r="T3559" s="13">
        <f t="shared" si="33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11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5"/>
        <v>42139.816840277781</v>
      </c>
      <c r="T3560" s="13">
        <f t="shared" si="33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11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5"/>
        <v>42194.096157407403</v>
      </c>
      <c r="T3561" s="13">
        <f t="shared" si="33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11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5"/>
        <v>42115.889652777783</v>
      </c>
      <c r="T3562" s="13">
        <f t="shared" si="33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11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5"/>
        <v>42203.680300925931</v>
      </c>
      <c r="T3563" s="13">
        <f t="shared" si="33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11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5"/>
        <v>42433.761886574073</v>
      </c>
      <c r="T3564" s="13">
        <f t="shared" si="33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11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5"/>
        <v>42555.671944444446</v>
      </c>
      <c r="T3565" s="13">
        <f t="shared" si="33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11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5"/>
        <v>42236.623252314821</v>
      </c>
      <c r="T3566" s="13">
        <f t="shared" si="33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11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5"/>
        <v>41974.743148148147</v>
      </c>
      <c r="T3567" s="13">
        <f t="shared" si="33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11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5"/>
        <v>41997.507905092592</v>
      </c>
      <c r="T3568" s="13">
        <f t="shared" si="33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11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5"/>
        <v>42135.810694444444</v>
      </c>
      <c r="T3569" s="13">
        <f t="shared" si="33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11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5"/>
        <v>41869.740671296298</v>
      </c>
      <c r="T3570" s="13">
        <f t="shared" si="33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11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5"/>
        <v>41982.688611111109</v>
      </c>
      <c r="T3571" s="13">
        <f t="shared" si="33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11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5"/>
        <v>41976.331979166673</v>
      </c>
      <c r="T3572" s="13">
        <f t="shared" si="33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11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5"/>
        <v>41912.858946759261</v>
      </c>
      <c r="T3573" s="13">
        <f t="shared" si="33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11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5"/>
        <v>42146.570393518516</v>
      </c>
      <c r="T3574" s="13">
        <f t="shared" si="33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11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5"/>
        <v>41921.375532407408</v>
      </c>
      <c r="T3575" s="13">
        <f t="shared" si="33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11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5"/>
        <v>41926.942685185182</v>
      </c>
      <c r="T3576" s="13">
        <f t="shared" si="33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11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5"/>
        <v>42561.783877314811</v>
      </c>
      <c r="T3577" s="13">
        <f t="shared" si="33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11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5"/>
        <v>42649.54923611111</v>
      </c>
      <c r="T3578" s="13">
        <f t="shared" si="33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11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5"/>
        <v>42093.786840277782</v>
      </c>
      <c r="T3579" s="13">
        <f t="shared" si="33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11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5"/>
        <v>42460.733530092592</v>
      </c>
      <c r="T3580" s="13">
        <f t="shared" si="33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11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5"/>
        <v>42430.762222222227</v>
      </c>
      <c r="T3581" s="13">
        <f t="shared" si="33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11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5"/>
        <v>42026.176180555558</v>
      </c>
      <c r="T3582" s="13">
        <f t="shared" si="33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11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5"/>
        <v>41836.471180555556</v>
      </c>
      <c r="T3583" s="13">
        <f t="shared" si="33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11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5"/>
        <v>42451.095856481479</v>
      </c>
      <c r="T3584" s="13">
        <f t="shared" si="33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11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5"/>
        <v>42418.425983796296</v>
      </c>
      <c r="T3585" s="13">
        <f t="shared" si="33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11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si="335"/>
        <v>42168.316481481481</v>
      </c>
      <c r="T3586" s="13">
        <f t="shared" si="33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11">
        <f t="shared" ref="P3587:P3650" si="338">IF(L3587,E3587/L3587,0)</f>
        <v>176.08695652173913</v>
      </c>
      <c r="Q3587" t="str">
        <f t="shared" ref="Q3587:Q3650" si="339">LEFT(N3587,FIND("/",N3587) -1)</f>
        <v>theater</v>
      </c>
      <c r="R3587" t="str">
        <f t="shared" ref="R3587:R3650" si="340">RIGHT(N3587, LEN(N3587)- FIND("/", N3587))</f>
        <v>plays</v>
      </c>
      <c r="S3587" s="13">
        <f t="shared" ref="S3587:S3650" si="341">(((J3587/60)/60)/24)+DATE(1970,1,1)</f>
        <v>41964.716319444444</v>
      </c>
      <c r="T3587" s="13">
        <f t="shared" ref="T3587:T3650" si="342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11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si="341"/>
        <v>42576.697569444441</v>
      </c>
      <c r="T3588" s="13">
        <f t="shared" si="34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11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41"/>
        <v>42503.539976851855</v>
      </c>
      <c r="T3589" s="13">
        <f t="shared" si="34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11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41"/>
        <v>42101.828819444447</v>
      </c>
      <c r="T3590" s="13">
        <f t="shared" si="34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11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41"/>
        <v>42125.647534722222</v>
      </c>
      <c r="T3591" s="13">
        <f t="shared" si="34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11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41"/>
        <v>41902.333726851852</v>
      </c>
      <c r="T3592" s="13">
        <f t="shared" si="34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11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41"/>
        <v>42003.948425925926</v>
      </c>
      <c r="T3593" s="13">
        <f t="shared" si="34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11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41"/>
        <v>41988.829942129625</v>
      </c>
      <c r="T3594" s="13">
        <f t="shared" si="34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11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41"/>
        <v>41974.898599537039</v>
      </c>
      <c r="T3595" s="13">
        <f t="shared" si="34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11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41"/>
        <v>42592.066921296297</v>
      </c>
      <c r="T3596" s="13">
        <f t="shared" si="34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11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41"/>
        <v>42050.008368055554</v>
      </c>
      <c r="T3597" s="13">
        <f t="shared" si="34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11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41"/>
        <v>41856.715069444443</v>
      </c>
      <c r="T3598" s="13">
        <f t="shared" si="34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11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41"/>
        <v>42417.585532407407</v>
      </c>
      <c r="T3599" s="13">
        <f t="shared" si="34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11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41"/>
        <v>41866.79886574074</v>
      </c>
      <c r="T3600" s="13">
        <f t="shared" si="34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11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41"/>
        <v>42220.79487268519</v>
      </c>
      <c r="T3601" s="13">
        <f t="shared" si="34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11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41"/>
        <v>42628.849120370374</v>
      </c>
      <c r="T3602" s="13">
        <f t="shared" si="34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11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41"/>
        <v>41990.99863425926</v>
      </c>
      <c r="T3603" s="13">
        <f t="shared" si="34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11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41"/>
        <v>42447.894432870366</v>
      </c>
      <c r="T3604" s="13">
        <f t="shared" si="34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11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41"/>
        <v>42283.864351851851</v>
      </c>
      <c r="T3605" s="13">
        <f t="shared" si="34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11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41"/>
        <v>42483.015694444446</v>
      </c>
      <c r="T3606" s="13">
        <f t="shared" si="34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11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41"/>
        <v>42383.793124999997</v>
      </c>
      <c r="T3607" s="13">
        <f t="shared" si="34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11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41"/>
        <v>42566.604826388888</v>
      </c>
      <c r="T3608" s="13">
        <f t="shared" si="34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11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41"/>
        <v>42338.963912037041</v>
      </c>
      <c r="T3609" s="13">
        <f t="shared" si="34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11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41"/>
        <v>42506.709375000006</v>
      </c>
      <c r="T3610" s="13">
        <f t="shared" si="34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11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41"/>
        <v>42429.991724537031</v>
      </c>
      <c r="T3611" s="13">
        <f t="shared" si="34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11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41"/>
        <v>42203.432129629626</v>
      </c>
      <c r="T3612" s="13">
        <f t="shared" si="34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11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41"/>
        <v>42072.370381944449</v>
      </c>
      <c r="T3613" s="13">
        <f t="shared" si="34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11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41"/>
        <v>41789.726979166669</v>
      </c>
      <c r="T3614" s="13">
        <f t="shared" si="34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11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41"/>
        <v>41788.58997685185</v>
      </c>
      <c r="T3615" s="13">
        <f t="shared" si="34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11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41"/>
        <v>42144.041851851856</v>
      </c>
      <c r="T3616" s="13">
        <f t="shared" si="34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11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41"/>
        <v>42318.593703703707</v>
      </c>
      <c r="T3617" s="13">
        <f t="shared" si="34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11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41"/>
        <v>42052.949814814812</v>
      </c>
      <c r="T3618" s="13">
        <f t="shared" si="34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11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41"/>
        <v>42779.610289351855</v>
      </c>
      <c r="T3619" s="13">
        <f t="shared" si="34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11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41"/>
        <v>42128.627893518518</v>
      </c>
      <c r="T3620" s="13">
        <f t="shared" si="34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11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41"/>
        <v>42661.132245370376</v>
      </c>
      <c r="T3621" s="13">
        <f t="shared" si="34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11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41"/>
        <v>42037.938206018516</v>
      </c>
      <c r="T3622" s="13">
        <f t="shared" si="34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11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41"/>
        <v>42619.935694444444</v>
      </c>
      <c r="T3623" s="13">
        <f t="shared" si="34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11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41"/>
        <v>41877.221886574072</v>
      </c>
      <c r="T3624" s="13">
        <f t="shared" si="34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11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41"/>
        <v>41828.736921296295</v>
      </c>
      <c r="T3625" s="13">
        <f t="shared" si="34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11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41"/>
        <v>42545.774189814809</v>
      </c>
      <c r="T3626" s="13">
        <f t="shared" si="34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11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41"/>
        <v>42157.652511574073</v>
      </c>
      <c r="T3627" s="13">
        <f t="shared" si="34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11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41"/>
        <v>41846.667326388888</v>
      </c>
      <c r="T3628" s="13">
        <f t="shared" si="34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11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41"/>
        <v>42460.741747685184</v>
      </c>
      <c r="T3629" s="13">
        <f t="shared" si="34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11">
        <f t="shared" si="338"/>
        <v>0</v>
      </c>
      <c r="Q3630" t="str">
        <f t="shared" si="339"/>
        <v>theater</v>
      </c>
      <c r="R3630" t="str">
        <f t="shared" si="340"/>
        <v>musical</v>
      </c>
      <c r="S3630" s="13">
        <f t="shared" si="341"/>
        <v>42291.833287037036</v>
      </c>
      <c r="T3630" s="13">
        <f t="shared" si="34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11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41"/>
        <v>42437.094490740739</v>
      </c>
      <c r="T3631" s="13">
        <f t="shared" si="34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11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41"/>
        <v>41942.84710648148</v>
      </c>
      <c r="T3632" s="13">
        <f t="shared" si="34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11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41"/>
        <v>41880.753437499996</v>
      </c>
      <c r="T3633" s="13">
        <f t="shared" si="34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11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41"/>
        <v>41946.936909722222</v>
      </c>
      <c r="T3634" s="13">
        <f t="shared" si="34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11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41"/>
        <v>42649.623460648145</v>
      </c>
      <c r="T3635" s="13">
        <f t="shared" si="34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11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41"/>
        <v>42701.166365740741</v>
      </c>
      <c r="T3636" s="13">
        <f t="shared" si="34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11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41"/>
        <v>42450.88282407407</v>
      </c>
      <c r="T3637" s="13">
        <f t="shared" si="34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11">
        <f t="shared" si="338"/>
        <v>0</v>
      </c>
      <c r="Q3638" t="str">
        <f t="shared" si="339"/>
        <v>theater</v>
      </c>
      <c r="R3638" t="str">
        <f t="shared" si="340"/>
        <v>musical</v>
      </c>
      <c r="S3638" s="13">
        <f t="shared" si="341"/>
        <v>42226.694780092599</v>
      </c>
      <c r="T3638" s="13">
        <f t="shared" si="34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11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41"/>
        <v>41975.700636574074</v>
      </c>
      <c r="T3639" s="13">
        <f t="shared" si="34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11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41"/>
        <v>42053.672824074078</v>
      </c>
      <c r="T3640" s="13">
        <f t="shared" si="34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11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41"/>
        <v>42590.677152777775</v>
      </c>
      <c r="T3641" s="13">
        <f t="shared" si="34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11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41"/>
        <v>42104.781597222223</v>
      </c>
      <c r="T3642" s="13">
        <f t="shared" si="34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11">
        <f t="shared" si="338"/>
        <v>0</v>
      </c>
      <c r="Q3643" t="str">
        <f t="shared" si="339"/>
        <v>theater</v>
      </c>
      <c r="R3643" t="str">
        <f t="shared" si="340"/>
        <v>musical</v>
      </c>
      <c r="S3643" s="13">
        <f t="shared" si="341"/>
        <v>41899.627071759263</v>
      </c>
      <c r="T3643" s="13">
        <f t="shared" si="34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11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41"/>
        <v>42297.816284722227</v>
      </c>
      <c r="T3644" s="13">
        <f t="shared" si="34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11">
        <f t="shared" si="338"/>
        <v>0</v>
      </c>
      <c r="Q3645" t="str">
        <f t="shared" si="339"/>
        <v>theater</v>
      </c>
      <c r="R3645" t="str">
        <f t="shared" si="340"/>
        <v>musical</v>
      </c>
      <c r="S3645" s="13">
        <f t="shared" si="341"/>
        <v>42285.143969907411</v>
      </c>
      <c r="T3645" s="13">
        <f t="shared" si="34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11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41"/>
        <v>42409.241747685184</v>
      </c>
      <c r="T3646" s="13">
        <f t="shared" si="34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11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41"/>
        <v>42665.970347222217</v>
      </c>
      <c r="T3647" s="13">
        <f t="shared" si="34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11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41"/>
        <v>42140.421319444446</v>
      </c>
      <c r="T3648" s="13">
        <f t="shared" si="34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11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41"/>
        <v>42598.749155092592</v>
      </c>
      <c r="T3649" s="13">
        <f t="shared" si="34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11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si="341"/>
        <v>41887.292187500003</v>
      </c>
      <c r="T3650" s="13">
        <f t="shared" si="34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11">
        <f t="shared" ref="P3651:P3714" si="344">IF(L3651,E3651/L3651,0)</f>
        <v>97.5</v>
      </c>
      <c r="Q3651" t="str">
        <f t="shared" ref="Q3651:Q3714" si="345">LEFT(N3651,FIND("/",N3651) -1)</f>
        <v>theater</v>
      </c>
      <c r="R3651" t="str">
        <f t="shared" ref="R3651:R3714" si="346">RIGHT(N3651, LEN(N3651)- FIND("/", N3651))</f>
        <v>plays</v>
      </c>
      <c r="S3651" s="13">
        <f t="shared" ref="S3651:S3714" si="347">(((J3651/60)/60)/24)+DATE(1970,1,1)</f>
        <v>41780.712893518517</v>
      </c>
      <c r="T3651" s="13">
        <f t="shared" ref="T3651:T3714" si="348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11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si="347"/>
        <v>42381.478981481487</v>
      </c>
      <c r="T3652" s="13">
        <f t="shared" si="348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11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7"/>
        <v>41828.646319444444</v>
      </c>
      <c r="T3653" s="13">
        <f t="shared" si="348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11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7"/>
        <v>42596.644699074073</v>
      </c>
      <c r="T3654" s="13">
        <f t="shared" si="348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11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7"/>
        <v>42191.363506944443</v>
      </c>
      <c r="T3655" s="13">
        <f t="shared" si="348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11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7"/>
        <v>42440.416504629626</v>
      </c>
      <c r="T3656" s="13">
        <f t="shared" si="348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11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7"/>
        <v>42173.803217592591</v>
      </c>
      <c r="T3657" s="13">
        <f t="shared" si="34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11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7"/>
        <v>42737.910138888896</v>
      </c>
      <c r="T3658" s="13">
        <f t="shared" si="34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11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7"/>
        <v>42499.629849537043</v>
      </c>
      <c r="T3659" s="13">
        <f t="shared" si="348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11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7"/>
        <v>41775.858564814815</v>
      </c>
      <c r="T3660" s="13">
        <f t="shared" si="348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11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7"/>
        <v>42055.277199074073</v>
      </c>
      <c r="T3661" s="13">
        <f t="shared" si="348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11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7"/>
        <v>41971.881076388891</v>
      </c>
      <c r="T3662" s="13">
        <f t="shared" si="348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11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7"/>
        <v>42447.896666666667</v>
      </c>
      <c r="T3663" s="13">
        <f t="shared" si="348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11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7"/>
        <v>42064.220069444447</v>
      </c>
      <c r="T3664" s="13">
        <f t="shared" si="34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11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7"/>
        <v>42665.451736111107</v>
      </c>
      <c r="T3665" s="13">
        <f t="shared" si="34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11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7"/>
        <v>42523.248715277776</v>
      </c>
      <c r="T3666" s="13">
        <f t="shared" si="34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11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7"/>
        <v>42294.808124999996</v>
      </c>
      <c r="T3667" s="13">
        <f t="shared" si="34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11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7"/>
        <v>41822.90488425926</v>
      </c>
      <c r="T3668" s="13">
        <f t="shared" si="34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11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7"/>
        <v>42173.970127314817</v>
      </c>
      <c r="T3669" s="13">
        <f t="shared" si="34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11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7"/>
        <v>42185.556157407409</v>
      </c>
      <c r="T3670" s="13">
        <f t="shared" si="34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11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7"/>
        <v>42136.675196759257</v>
      </c>
      <c r="T3671" s="13">
        <f t="shared" si="34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11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7"/>
        <v>42142.514016203699</v>
      </c>
      <c r="T3672" s="13">
        <f t="shared" si="34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11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7"/>
        <v>41820.62809027778</v>
      </c>
      <c r="T3673" s="13">
        <f t="shared" si="34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11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7"/>
        <v>41878.946574074071</v>
      </c>
      <c r="T3674" s="13">
        <f t="shared" si="34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11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7"/>
        <v>41914.295104166667</v>
      </c>
      <c r="T3675" s="13">
        <f t="shared" si="34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11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7"/>
        <v>42556.873020833329</v>
      </c>
      <c r="T3676" s="13">
        <f t="shared" si="34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11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7"/>
        <v>42493.597013888888</v>
      </c>
      <c r="T3677" s="13">
        <f t="shared" si="34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11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7"/>
        <v>41876.815787037034</v>
      </c>
      <c r="T3678" s="13">
        <f t="shared" si="34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11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7"/>
        <v>41802.574282407404</v>
      </c>
      <c r="T3679" s="13">
        <f t="shared" si="34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11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7"/>
        <v>42120.531226851846</v>
      </c>
      <c r="T3680" s="13">
        <f t="shared" si="34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11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7"/>
        <v>41786.761354166665</v>
      </c>
      <c r="T3681" s="13">
        <f t="shared" si="34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11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7"/>
        <v>42627.454097222217</v>
      </c>
      <c r="T3682" s="13">
        <f t="shared" si="34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11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7"/>
        <v>42374.651504629626</v>
      </c>
      <c r="T3683" s="13">
        <f t="shared" si="34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11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7"/>
        <v>41772.685393518521</v>
      </c>
      <c r="T3684" s="13">
        <f t="shared" si="34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11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7"/>
        <v>42633.116851851853</v>
      </c>
      <c r="T3685" s="13">
        <f t="shared" si="34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11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7"/>
        <v>42219.180393518516</v>
      </c>
      <c r="T3686" s="13">
        <f t="shared" si="34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11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7"/>
        <v>41753.593275462961</v>
      </c>
      <c r="T3687" s="13">
        <f t="shared" si="34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11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7"/>
        <v>42230.662731481483</v>
      </c>
      <c r="T3688" s="13">
        <f t="shared" si="34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11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7"/>
        <v>41787.218229166669</v>
      </c>
      <c r="T3689" s="13">
        <f t="shared" si="34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11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7"/>
        <v>41829.787083333329</v>
      </c>
      <c r="T3690" s="13">
        <f t="shared" si="34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11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7"/>
        <v>42147.826840277776</v>
      </c>
      <c r="T3691" s="13">
        <f t="shared" si="34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11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7"/>
        <v>41940.598182870373</v>
      </c>
      <c r="T3692" s="13">
        <f t="shared" si="34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11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7"/>
        <v>42020.700567129628</v>
      </c>
      <c r="T3693" s="13">
        <f t="shared" si="34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11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7"/>
        <v>41891.96503472222</v>
      </c>
      <c r="T3694" s="13">
        <f t="shared" si="34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11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7"/>
        <v>42309.191307870366</v>
      </c>
      <c r="T3695" s="13">
        <f t="shared" si="34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11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7"/>
        <v>42490.133877314816</v>
      </c>
      <c r="T3696" s="13">
        <f t="shared" si="34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11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7"/>
        <v>41995.870486111111</v>
      </c>
      <c r="T3697" s="13">
        <f t="shared" si="34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11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7"/>
        <v>41988.617083333331</v>
      </c>
      <c r="T3698" s="13">
        <f t="shared" si="34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11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7"/>
        <v>42479.465833333335</v>
      </c>
      <c r="T3699" s="13">
        <f t="shared" si="34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11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7"/>
        <v>42401.806562500002</v>
      </c>
      <c r="T3700" s="13">
        <f t="shared" si="34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11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7"/>
        <v>41897.602037037039</v>
      </c>
      <c r="T3701" s="13">
        <f t="shared" si="34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11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7"/>
        <v>41882.585648148146</v>
      </c>
      <c r="T3702" s="13">
        <f t="shared" si="34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11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7"/>
        <v>42129.541585648149</v>
      </c>
      <c r="T3703" s="13">
        <f t="shared" si="34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11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7"/>
        <v>42524.53800925926</v>
      </c>
      <c r="T3704" s="13">
        <f t="shared" si="34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11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7"/>
        <v>42556.504490740743</v>
      </c>
      <c r="T3705" s="13">
        <f t="shared" si="34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11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7"/>
        <v>42461.689745370371</v>
      </c>
      <c r="T3706" s="13">
        <f t="shared" si="34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11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7"/>
        <v>41792.542986111112</v>
      </c>
      <c r="T3707" s="13">
        <f t="shared" si="34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11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7"/>
        <v>41879.913761574076</v>
      </c>
      <c r="T3708" s="13">
        <f t="shared" si="34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11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7"/>
        <v>42552.048356481479</v>
      </c>
      <c r="T3709" s="13">
        <f t="shared" si="34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11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7"/>
        <v>41810.142199074071</v>
      </c>
      <c r="T3710" s="13">
        <f t="shared" si="34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11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7"/>
        <v>41785.707708333335</v>
      </c>
      <c r="T3711" s="13">
        <f t="shared" si="34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11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7"/>
        <v>42072.576249999998</v>
      </c>
      <c r="T3712" s="13">
        <f t="shared" si="34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11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7"/>
        <v>41779.724224537036</v>
      </c>
      <c r="T3713" s="13">
        <f t="shared" si="34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11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si="347"/>
        <v>42134.172071759262</v>
      </c>
      <c r="T3714" s="13">
        <f t="shared" si="34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11">
        <f t="shared" ref="P3715:P3778" si="350">IF(L3715,E3715/L3715,0)</f>
        <v>106.84210526315789</v>
      </c>
      <c r="Q3715" t="str">
        <f t="shared" ref="Q3715:Q3778" si="351">LEFT(N3715,FIND("/",N3715) -1)</f>
        <v>theater</v>
      </c>
      <c r="R3715" t="str">
        <f t="shared" ref="R3715:R3778" si="352">RIGHT(N3715, LEN(N3715)- FIND("/", N3715))</f>
        <v>plays</v>
      </c>
      <c r="S3715" s="13">
        <f t="shared" ref="S3715:S3778" si="353">(((J3715/60)/60)/24)+DATE(1970,1,1)</f>
        <v>42505.738032407404</v>
      </c>
      <c r="T3715" s="13">
        <f t="shared" ref="T3715:T3778" si="35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11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si="353"/>
        <v>42118.556331018524</v>
      </c>
      <c r="T3716" s="13">
        <f t="shared" si="35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11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53"/>
        <v>42036.995590277773</v>
      </c>
      <c r="T3717" s="13">
        <f t="shared" si="35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11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53"/>
        <v>42360.887835648144</v>
      </c>
      <c r="T3718" s="13">
        <f t="shared" si="35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11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53"/>
        <v>42102.866307870368</v>
      </c>
      <c r="T3719" s="13">
        <f t="shared" si="35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11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53"/>
        <v>42032.716145833328</v>
      </c>
      <c r="T3720" s="13">
        <f t="shared" si="35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11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53"/>
        <v>42147.729930555557</v>
      </c>
      <c r="T3721" s="13">
        <f t="shared" si="35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11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53"/>
        <v>42165.993125000001</v>
      </c>
      <c r="T3722" s="13">
        <f t="shared" si="35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11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53"/>
        <v>41927.936157407406</v>
      </c>
      <c r="T3723" s="13">
        <f t="shared" si="35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11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53"/>
        <v>42381.671840277777</v>
      </c>
      <c r="T3724" s="13">
        <f t="shared" si="35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11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53"/>
        <v>41943.753032407411</v>
      </c>
      <c r="T3725" s="13">
        <f t="shared" si="35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11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53"/>
        <v>42465.491435185191</v>
      </c>
      <c r="T3726" s="13">
        <f t="shared" si="35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11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53"/>
        <v>42401.945219907408</v>
      </c>
      <c r="T3727" s="13">
        <f t="shared" si="35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11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53"/>
        <v>42462.140868055561</v>
      </c>
      <c r="T3728" s="13">
        <f t="shared" si="35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11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53"/>
        <v>42632.348310185189</v>
      </c>
      <c r="T3729" s="13">
        <f t="shared" si="35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11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53"/>
        <v>42205.171018518522</v>
      </c>
      <c r="T3730" s="13">
        <f t="shared" si="35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11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53"/>
        <v>42041.205000000002</v>
      </c>
      <c r="T3731" s="13">
        <f t="shared" si="35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11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53"/>
        <v>42203.677766203706</v>
      </c>
      <c r="T3732" s="13">
        <f t="shared" si="35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11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53"/>
        <v>41983.752847222218</v>
      </c>
      <c r="T3733" s="13">
        <f t="shared" si="35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11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53"/>
        <v>41968.677465277782</v>
      </c>
      <c r="T3734" s="13">
        <f t="shared" si="35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11">
        <f t="shared" si="350"/>
        <v>0</v>
      </c>
      <c r="Q3735" t="str">
        <f t="shared" si="351"/>
        <v>theater</v>
      </c>
      <c r="R3735" t="str">
        <f t="shared" si="352"/>
        <v>plays</v>
      </c>
      <c r="S3735" s="13">
        <f t="shared" si="353"/>
        <v>42103.024398148147</v>
      </c>
      <c r="T3735" s="13">
        <f t="shared" si="35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11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53"/>
        <v>42089.901574074072</v>
      </c>
      <c r="T3736" s="13">
        <f t="shared" si="35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11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53"/>
        <v>42122.693159722221</v>
      </c>
      <c r="T3737" s="13">
        <f t="shared" si="35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11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53"/>
        <v>42048.711724537032</v>
      </c>
      <c r="T3738" s="13">
        <f t="shared" si="35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11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53"/>
        <v>42297.691006944442</v>
      </c>
      <c r="T3739" s="13">
        <f t="shared" si="35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11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53"/>
        <v>41813.938715277778</v>
      </c>
      <c r="T3740" s="13">
        <f t="shared" si="35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11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53"/>
        <v>42548.449861111112</v>
      </c>
      <c r="T3741" s="13">
        <f t="shared" si="35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11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53"/>
        <v>41833.089756944442</v>
      </c>
      <c r="T3742" s="13">
        <f t="shared" si="35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11">
        <f t="shared" si="350"/>
        <v>0</v>
      </c>
      <c r="Q3743" t="str">
        <f t="shared" si="351"/>
        <v>theater</v>
      </c>
      <c r="R3743" t="str">
        <f t="shared" si="352"/>
        <v>plays</v>
      </c>
      <c r="S3743" s="13">
        <f t="shared" si="353"/>
        <v>42325.920717592591</v>
      </c>
      <c r="T3743" s="13">
        <f t="shared" si="35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11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53"/>
        <v>41858.214629629627</v>
      </c>
      <c r="T3744" s="13">
        <f t="shared" si="35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11">
        <f t="shared" si="350"/>
        <v>0</v>
      </c>
      <c r="Q3745" t="str">
        <f t="shared" si="351"/>
        <v>theater</v>
      </c>
      <c r="R3745" t="str">
        <f t="shared" si="352"/>
        <v>plays</v>
      </c>
      <c r="S3745" s="13">
        <f t="shared" si="353"/>
        <v>41793.710231481484</v>
      </c>
      <c r="T3745" s="13">
        <f t="shared" si="35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11">
        <f t="shared" si="350"/>
        <v>0</v>
      </c>
      <c r="Q3746" t="str">
        <f t="shared" si="351"/>
        <v>theater</v>
      </c>
      <c r="R3746" t="str">
        <f t="shared" si="352"/>
        <v>plays</v>
      </c>
      <c r="S3746" s="13">
        <f t="shared" si="353"/>
        <v>41793.814259259263</v>
      </c>
      <c r="T3746" s="13">
        <f t="shared" si="35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11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53"/>
        <v>41831.697939814818</v>
      </c>
      <c r="T3747" s="13">
        <f t="shared" si="35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11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53"/>
        <v>42621.389340277776</v>
      </c>
      <c r="T3748" s="13">
        <f t="shared" si="35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11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53"/>
        <v>42164.299722222218</v>
      </c>
      <c r="T3749" s="13">
        <f t="shared" si="35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11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53"/>
        <v>42395.706435185188</v>
      </c>
      <c r="T3750" s="13">
        <f t="shared" si="35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11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53"/>
        <v>42458.127175925925</v>
      </c>
      <c r="T3751" s="13">
        <f t="shared" si="35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11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53"/>
        <v>42016.981574074074</v>
      </c>
      <c r="T3752" s="13">
        <f t="shared" si="35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11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53"/>
        <v>42403.035567129627</v>
      </c>
      <c r="T3753" s="13">
        <f t="shared" si="35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11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53"/>
        <v>42619.802488425921</v>
      </c>
      <c r="T3754" s="13">
        <f t="shared" si="35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11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53"/>
        <v>42128.824074074073</v>
      </c>
      <c r="T3755" s="13">
        <f t="shared" si="35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11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53"/>
        <v>41808.881215277775</v>
      </c>
      <c r="T3756" s="13">
        <f t="shared" si="35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11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53"/>
        <v>42445.866979166662</v>
      </c>
      <c r="T3757" s="13">
        <f t="shared" si="35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11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53"/>
        <v>41771.814791666664</v>
      </c>
      <c r="T3758" s="13">
        <f t="shared" si="35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11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53"/>
        <v>41954.850868055553</v>
      </c>
      <c r="T3759" s="13">
        <f t="shared" si="35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11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53"/>
        <v>41747.471504629626</v>
      </c>
      <c r="T3760" s="13">
        <f t="shared" si="35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11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53"/>
        <v>42182.108252314814</v>
      </c>
      <c r="T3761" s="13">
        <f t="shared" si="35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11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53"/>
        <v>41739.525300925925</v>
      </c>
      <c r="T3762" s="13">
        <f t="shared" si="35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11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53"/>
        <v>42173.466863425929</v>
      </c>
      <c r="T3763" s="13">
        <f t="shared" si="35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11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53"/>
        <v>42193.813530092593</v>
      </c>
      <c r="T3764" s="13">
        <f t="shared" si="35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11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53"/>
        <v>42065.750300925924</v>
      </c>
      <c r="T3765" s="13">
        <f t="shared" si="35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11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53"/>
        <v>42499.842962962968</v>
      </c>
      <c r="T3766" s="13">
        <f t="shared" si="35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11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53"/>
        <v>41820.776412037041</v>
      </c>
      <c r="T3767" s="13">
        <f t="shared" si="35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11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53"/>
        <v>41788.167187500003</v>
      </c>
      <c r="T3768" s="13">
        <f t="shared" si="35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11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53"/>
        <v>42050.019641203704</v>
      </c>
      <c r="T3769" s="13">
        <f t="shared" si="35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11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53"/>
        <v>41772.727893518517</v>
      </c>
      <c r="T3770" s="13">
        <f t="shared" si="35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11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53"/>
        <v>42445.598136574074</v>
      </c>
      <c r="T3771" s="13">
        <f t="shared" si="35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11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53"/>
        <v>42138.930671296301</v>
      </c>
      <c r="T3772" s="13">
        <f t="shared" si="35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11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53"/>
        <v>42493.857083333336</v>
      </c>
      <c r="T3773" s="13">
        <f t="shared" si="35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11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53"/>
        <v>42682.616967592592</v>
      </c>
      <c r="T3774" s="13">
        <f t="shared" si="35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11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53"/>
        <v>42656.005173611105</v>
      </c>
      <c r="T3775" s="13">
        <f t="shared" si="35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11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53"/>
        <v>42087.792303240742</v>
      </c>
      <c r="T3776" s="13">
        <f t="shared" si="35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11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53"/>
        <v>42075.942627314813</v>
      </c>
      <c r="T3777" s="13">
        <f t="shared" si="35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11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si="353"/>
        <v>41814.367800925924</v>
      </c>
      <c r="T3778" s="13">
        <f t="shared" si="35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11">
        <f t="shared" ref="P3779:P3842" si="356">IF(L3779,E3779/L3779,0)</f>
        <v>48.542372881355931</v>
      </c>
      <c r="Q3779" t="str">
        <f t="shared" ref="Q3779:Q3842" si="357">LEFT(N3779,FIND("/",N3779) -1)</f>
        <v>theater</v>
      </c>
      <c r="R3779" t="str">
        <f t="shared" ref="R3779:R3842" si="358">RIGHT(N3779, LEN(N3779)- FIND("/", N3779))</f>
        <v>musical</v>
      </c>
      <c r="S3779" s="13">
        <f t="shared" ref="S3779:S3842" si="359">(((J3779/60)/60)/24)+DATE(1970,1,1)</f>
        <v>41887.111354166671</v>
      </c>
      <c r="T3779" s="13">
        <f t="shared" ref="T3779:T3842" si="36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11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si="359"/>
        <v>41989.819212962961</v>
      </c>
      <c r="T3780" s="13">
        <f t="shared" si="36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11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9"/>
        <v>42425.735416666663</v>
      </c>
      <c r="T3781" s="13">
        <f t="shared" si="36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11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9"/>
        <v>42166.219733796301</v>
      </c>
      <c r="T3782" s="13">
        <f t="shared" si="36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11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9"/>
        <v>41865.882928240739</v>
      </c>
      <c r="T3783" s="13">
        <f t="shared" si="36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11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9"/>
        <v>42546.862233796302</v>
      </c>
      <c r="T3784" s="13">
        <f t="shared" si="36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11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9"/>
        <v>42420.140277777777</v>
      </c>
      <c r="T3785" s="13">
        <f t="shared" si="36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11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9"/>
        <v>42531.980694444443</v>
      </c>
      <c r="T3786" s="13">
        <f t="shared" si="36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11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9"/>
        <v>42548.63853009259</v>
      </c>
      <c r="T3787" s="13">
        <f t="shared" si="36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11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9"/>
        <v>42487.037905092591</v>
      </c>
      <c r="T3788" s="13">
        <f t="shared" si="36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11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9"/>
        <v>42167.534791666665</v>
      </c>
      <c r="T3789" s="13">
        <f t="shared" si="36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11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9"/>
        <v>42333.695821759262</v>
      </c>
      <c r="T3790" s="13">
        <f t="shared" si="36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11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9"/>
        <v>42138.798819444448</v>
      </c>
      <c r="T3791" s="13">
        <f t="shared" si="36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11">
        <f t="shared" si="356"/>
        <v>0</v>
      </c>
      <c r="Q3792" t="str">
        <f t="shared" si="357"/>
        <v>theater</v>
      </c>
      <c r="R3792" t="str">
        <f t="shared" si="358"/>
        <v>musical</v>
      </c>
      <c r="S3792" s="13">
        <f t="shared" si="359"/>
        <v>42666.666932870372</v>
      </c>
      <c r="T3792" s="13">
        <f t="shared" si="36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11">
        <f t="shared" si="356"/>
        <v>0</v>
      </c>
      <c r="Q3793" t="str">
        <f t="shared" si="357"/>
        <v>theater</v>
      </c>
      <c r="R3793" t="str">
        <f t="shared" si="358"/>
        <v>musical</v>
      </c>
      <c r="S3793" s="13">
        <f t="shared" si="359"/>
        <v>41766.692037037035</v>
      </c>
      <c r="T3793" s="13">
        <f t="shared" si="36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11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9"/>
        <v>42170.447013888886</v>
      </c>
      <c r="T3794" s="13">
        <f t="shared" si="36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11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9"/>
        <v>41968.938993055555</v>
      </c>
      <c r="T3795" s="13">
        <f t="shared" si="36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11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9"/>
        <v>42132.58048611111</v>
      </c>
      <c r="T3796" s="13">
        <f t="shared" si="36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11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9"/>
        <v>42201.436226851853</v>
      </c>
      <c r="T3797" s="13">
        <f t="shared" si="36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11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9"/>
        <v>42689.029583333337</v>
      </c>
      <c r="T3798" s="13">
        <f t="shared" si="36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11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9"/>
        <v>42084.881539351853</v>
      </c>
      <c r="T3799" s="13">
        <f t="shared" si="36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11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9"/>
        <v>41831.722777777781</v>
      </c>
      <c r="T3800" s="13">
        <f t="shared" si="36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11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9"/>
        <v>42410.93105324074</v>
      </c>
      <c r="T3801" s="13">
        <f t="shared" si="36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11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9"/>
        <v>41982.737071759257</v>
      </c>
      <c r="T3802" s="13">
        <f t="shared" si="36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11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9"/>
        <v>41975.676111111112</v>
      </c>
      <c r="T3803" s="13">
        <f t="shared" si="36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11">
        <f t="shared" si="356"/>
        <v>0</v>
      </c>
      <c r="Q3804" t="str">
        <f t="shared" si="357"/>
        <v>theater</v>
      </c>
      <c r="R3804" t="str">
        <f t="shared" si="358"/>
        <v>musical</v>
      </c>
      <c r="S3804" s="13">
        <f t="shared" si="359"/>
        <v>42269.126226851848</v>
      </c>
      <c r="T3804" s="13">
        <f t="shared" si="36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11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9"/>
        <v>42403.971851851849</v>
      </c>
      <c r="T3805" s="13">
        <f t="shared" si="36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11">
        <f t="shared" si="356"/>
        <v>0</v>
      </c>
      <c r="Q3806" t="str">
        <f t="shared" si="357"/>
        <v>theater</v>
      </c>
      <c r="R3806" t="str">
        <f t="shared" si="358"/>
        <v>musical</v>
      </c>
      <c r="S3806" s="13">
        <f t="shared" si="359"/>
        <v>42527.00953703704</v>
      </c>
      <c r="T3806" s="13">
        <f t="shared" si="36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11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9"/>
        <v>41849.887037037035</v>
      </c>
      <c r="T3807" s="13">
        <f t="shared" si="36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11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9"/>
        <v>41799.259039351848</v>
      </c>
      <c r="T3808" s="13">
        <f t="shared" si="36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11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9"/>
        <v>42090.909016203703</v>
      </c>
      <c r="T3809" s="13">
        <f t="shared" si="36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11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9"/>
        <v>42059.453923611116</v>
      </c>
      <c r="T3810" s="13">
        <f t="shared" si="36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11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9"/>
        <v>41800.526701388888</v>
      </c>
      <c r="T3811" s="13">
        <f t="shared" si="36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11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9"/>
        <v>42054.849050925928</v>
      </c>
      <c r="T3812" s="13">
        <f t="shared" si="36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11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9"/>
        <v>42487.62700231481</v>
      </c>
      <c r="T3813" s="13">
        <f t="shared" si="36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11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9"/>
        <v>42109.751250000001</v>
      </c>
      <c r="T3814" s="13">
        <f t="shared" si="36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11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9"/>
        <v>42497.275706018518</v>
      </c>
      <c r="T3815" s="13">
        <f t="shared" si="36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11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9"/>
        <v>42058.904074074075</v>
      </c>
      <c r="T3816" s="13">
        <f t="shared" si="36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11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9"/>
        <v>42207.259918981479</v>
      </c>
      <c r="T3817" s="13">
        <f t="shared" si="36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11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9"/>
        <v>41807.690081018518</v>
      </c>
      <c r="T3818" s="13">
        <f t="shared" si="36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11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9"/>
        <v>42284.69694444444</v>
      </c>
      <c r="T3819" s="13">
        <f t="shared" si="36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11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9"/>
        <v>42045.84238425926</v>
      </c>
      <c r="T3820" s="13">
        <f t="shared" si="36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11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9"/>
        <v>42184.209537037037</v>
      </c>
      <c r="T3821" s="13">
        <f t="shared" si="36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11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9"/>
        <v>42160.651817129634</v>
      </c>
      <c r="T3822" s="13">
        <f t="shared" si="36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11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9"/>
        <v>42341.180636574078</v>
      </c>
      <c r="T3823" s="13">
        <f t="shared" si="36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11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9"/>
        <v>42329.838159722218</v>
      </c>
      <c r="T3824" s="13">
        <f t="shared" si="36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11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9"/>
        <v>42170.910231481481</v>
      </c>
      <c r="T3825" s="13">
        <f t="shared" si="36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11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9"/>
        <v>42571.626192129625</v>
      </c>
      <c r="T3826" s="13">
        <f t="shared" si="36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11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9"/>
        <v>42151.069606481484</v>
      </c>
      <c r="T3827" s="13">
        <f t="shared" si="36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11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9"/>
        <v>42101.423541666663</v>
      </c>
      <c r="T3828" s="13">
        <f t="shared" si="36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11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9"/>
        <v>42034.928252314814</v>
      </c>
      <c r="T3829" s="13">
        <f t="shared" si="36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11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9"/>
        <v>41944.527627314819</v>
      </c>
      <c r="T3830" s="13">
        <f t="shared" si="36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11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9"/>
        <v>42593.865405092598</v>
      </c>
      <c r="T3831" s="13">
        <f t="shared" si="36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11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9"/>
        <v>42503.740868055553</v>
      </c>
      <c r="T3832" s="13">
        <f t="shared" si="36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11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9"/>
        <v>41927.848900462966</v>
      </c>
      <c r="T3833" s="13">
        <f t="shared" si="36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11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9"/>
        <v>42375.114988425921</v>
      </c>
      <c r="T3834" s="13">
        <f t="shared" si="36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11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9"/>
        <v>41963.872361111105</v>
      </c>
      <c r="T3835" s="13">
        <f t="shared" si="36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11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9"/>
        <v>42143.445219907408</v>
      </c>
      <c r="T3836" s="13">
        <f t="shared" si="36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11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9"/>
        <v>42460.94222222222</v>
      </c>
      <c r="T3837" s="13">
        <f t="shared" si="36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11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9"/>
        <v>42553.926527777774</v>
      </c>
      <c r="T3838" s="13">
        <f t="shared" si="36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11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9"/>
        <v>42152.765717592592</v>
      </c>
      <c r="T3839" s="13">
        <f t="shared" si="36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11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9"/>
        <v>42116.710752314815</v>
      </c>
      <c r="T3840" s="13">
        <f t="shared" si="36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11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9"/>
        <v>42155.142638888887</v>
      </c>
      <c r="T3841" s="13">
        <f t="shared" si="36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11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si="359"/>
        <v>42432.701724537037</v>
      </c>
      <c r="T3842" s="13">
        <f t="shared" si="36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11">
        <f t="shared" ref="P3843:P3906" si="362">IF(L3843,E3843/L3843,0)</f>
        <v>25.647058823529413</v>
      </c>
      <c r="Q3843" t="str">
        <f t="shared" ref="Q3843:Q3906" si="363">LEFT(N3843,FIND("/",N3843) -1)</f>
        <v>theater</v>
      </c>
      <c r="R3843" t="str">
        <f t="shared" ref="R3843:R3906" si="364">RIGHT(N3843, LEN(N3843)- FIND("/", N3843))</f>
        <v>plays</v>
      </c>
      <c r="S3843" s="13">
        <f t="shared" ref="S3843:S3906" si="365">(((J3843/60)/60)/24)+DATE(1970,1,1)</f>
        <v>41780.785729166666</v>
      </c>
      <c r="T3843" s="13">
        <f t="shared" ref="T3843:T3906" si="36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11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si="365"/>
        <v>41740.493657407409</v>
      </c>
      <c r="T3844" s="13">
        <f t="shared" si="36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11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5"/>
        <v>41766.072500000002</v>
      </c>
      <c r="T3845" s="13">
        <f t="shared" si="36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11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5"/>
        <v>41766.617291666669</v>
      </c>
      <c r="T3846" s="13">
        <f t="shared" si="36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11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5"/>
        <v>42248.627013888887</v>
      </c>
      <c r="T3847" s="13">
        <f t="shared" si="36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11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5"/>
        <v>41885.221550925926</v>
      </c>
      <c r="T3848" s="13">
        <f t="shared" si="36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11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5"/>
        <v>42159.224432870367</v>
      </c>
      <c r="T3849" s="13">
        <f t="shared" si="36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11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5"/>
        <v>42265.817002314812</v>
      </c>
      <c r="T3850" s="13">
        <f t="shared" si="36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11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5"/>
        <v>42136.767175925925</v>
      </c>
      <c r="T3851" s="13">
        <f t="shared" si="36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11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5"/>
        <v>41975.124340277776</v>
      </c>
      <c r="T3852" s="13">
        <f t="shared" si="36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11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5"/>
        <v>42172.439571759256</v>
      </c>
      <c r="T3853" s="13">
        <f t="shared" si="36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11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5"/>
        <v>42065.190694444449</v>
      </c>
      <c r="T3854" s="13">
        <f t="shared" si="36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11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5"/>
        <v>41848.84002314815</v>
      </c>
      <c r="T3855" s="13">
        <f t="shared" si="36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11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5"/>
        <v>42103.884930555556</v>
      </c>
      <c r="T3856" s="13">
        <f t="shared" si="36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11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5"/>
        <v>42059.970729166671</v>
      </c>
      <c r="T3857" s="13">
        <f t="shared" si="36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11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5"/>
        <v>42041.743090277778</v>
      </c>
      <c r="T3858" s="13">
        <f t="shared" si="36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11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5"/>
        <v>41829.73715277778</v>
      </c>
      <c r="T3859" s="13">
        <f t="shared" si="36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11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5"/>
        <v>42128.431064814817</v>
      </c>
      <c r="T3860" s="13">
        <f t="shared" si="36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11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5"/>
        <v>41789.893599537041</v>
      </c>
      <c r="T3861" s="13">
        <f t="shared" si="36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11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5"/>
        <v>41833.660995370366</v>
      </c>
      <c r="T3862" s="13">
        <f t="shared" si="366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11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5"/>
        <v>41914.590011574073</v>
      </c>
      <c r="T3863" s="13">
        <f t="shared" si="36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11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5"/>
        <v>42611.261064814811</v>
      </c>
      <c r="T3864" s="13">
        <f t="shared" si="36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11">
        <f t="shared" si="362"/>
        <v>0</v>
      </c>
      <c r="Q3865" t="str">
        <f t="shared" si="363"/>
        <v>theater</v>
      </c>
      <c r="R3865" t="str">
        <f t="shared" si="364"/>
        <v>plays</v>
      </c>
      <c r="S3865" s="13">
        <f t="shared" si="365"/>
        <v>42253.633159722223</v>
      </c>
      <c r="T3865" s="13">
        <f t="shared" si="36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11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5"/>
        <v>42295.891828703709</v>
      </c>
      <c r="T3866" s="13">
        <f t="shared" si="36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11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5"/>
        <v>41841.651597222226</v>
      </c>
      <c r="T3867" s="13">
        <f t="shared" si="36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11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5"/>
        <v>42402.947002314817</v>
      </c>
      <c r="T3868" s="13">
        <f t="shared" si="36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11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5"/>
        <v>42509.814108796301</v>
      </c>
      <c r="T3869" s="13">
        <f t="shared" si="36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11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5"/>
        <v>41865.659780092588</v>
      </c>
      <c r="T3870" s="13">
        <f t="shared" si="36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11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5"/>
        <v>42047.724444444444</v>
      </c>
      <c r="T3871" s="13">
        <f t="shared" si="36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11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5"/>
        <v>41793.17219907407</v>
      </c>
      <c r="T3872" s="13">
        <f t="shared" si="36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11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5"/>
        <v>42763.780671296292</v>
      </c>
      <c r="T3873" s="13">
        <f t="shared" si="36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11">
        <f t="shared" si="362"/>
        <v>0</v>
      </c>
      <c r="Q3874" t="str">
        <f t="shared" si="363"/>
        <v>theater</v>
      </c>
      <c r="R3874" t="str">
        <f t="shared" si="364"/>
        <v>musical</v>
      </c>
      <c r="S3874" s="13">
        <f t="shared" si="365"/>
        <v>42180.145787037036</v>
      </c>
      <c r="T3874" s="13">
        <f t="shared" si="36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11">
        <f t="shared" si="362"/>
        <v>0</v>
      </c>
      <c r="Q3875" t="str">
        <f t="shared" si="363"/>
        <v>theater</v>
      </c>
      <c r="R3875" t="str">
        <f t="shared" si="364"/>
        <v>musical</v>
      </c>
      <c r="S3875" s="13">
        <f t="shared" si="365"/>
        <v>42255.696006944447</v>
      </c>
      <c r="T3875" s="13">
        <f t="shared" si="36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11">
        <f t="shared" si="362"/>
        <v>0</v>
      </c>
      <c r="Q3876" t="str">
        <f t="shared" si="363"/>
        <v>theater</v>
      </c>
      <c r="R3876" t="str">
        <f t="shared" si="364"/>
        <v>musical</v>
      </c>
      <c r="S3876" s="13">
        <f t="shared" si="365"/>
        <v>42007.016458333332</v>
      </c>
      <c r="T3876" s="13">
        <f t="shared" si="36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11">
        <f t="shared" si="362"/>
        <v>0</v>
      </c>
      <c r="Q3877" t="str">
        <f t="shared" si="363"/>
        <v>theater</v>
      </c>
      <c r="R3877" t="str">
        <f t="shared" si="364"/>
        <v>musical</v>
      </c>
      <c r="S3877" s="13">
        <f t="shared" si="365"/>
        <v>42615.346817129626</v>
      </c>
      <c r="T3877" s="13">
        <f t="shared" si="36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11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5"/>
        <v>42372.624166666668</v>
      </c>
      <c r="T3878" s="13">
        <f t="shared" si="36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11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5"/>
        <v>42682.67768518519</v>
      </c>
      <c r="T3879" s="13">
        <f t="shared" si="36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11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5"/>
        <v>42154.818819444445</v>
      </c>
      <c r="T3880" s="13">
        <f t="shared" si="36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11">
        <f t="shared" si="362"/>
        <v>0</v>
      </c>
      <c r="Q3881" t="str">
        <f t="shared" si="363"/>
        <v>theater</v>
      </c>
      <c r="R3881" t="str">
        <f t="shared" si="364"/>
        <v>musical</v>
      </c>
      <c r="S3881" s="13">
        <f t="shared" si="365"/>
        <v>41999.861064814817</v>
      </c>
      <c r="T3881" s="13">
        <f t="shared" si="36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11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5"/>
        <v>41815.815046296295</v>
      </c>
      <c r="T3882" s="13">
        <f t="shared" si="36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11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5"/>
        <v>42756.018506944441</v>
      </c>
      <c r="T3883" s="13">
        <f t="shared" si="36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11">
        <f t="shared" si="362"/>
        <v>0</v>
      </c>
      <c r="Q3884" t="str">
        <f t="shared" si="363"/>
        <v>theater</v>
      </c>
      <c r="R3884" t="str">
        <f t="shared" si="364"/>
        <v>musical</v>
      </c>
      <c r="S3884" s="13">
        <f t="shared" si="365"/>
        <v>42373.983449074076</v>
      </c>
      <c r="T3884" s="13">
        <f t="shared" si="36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11">
        <f t="shared" si="362"/>
        <v>0</v>
      </c>
      <c r="Q3885" t="str">
        <f t="shared" si="363"/>
        <v>theater</v>
      </c>
      <c r="R3885" t="str">
        <f t="shared" si="364"/>
        <v>musical</v>
      </c>
      <c r="S3885" s="13">
        <f t="shared" si="365"/>
        <v>41854.602650462963</v>
      </c>
      <c r="T3885" s="13">
        <f t="shared" si="36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11">
        <f t="shared" si="362"/>
        <v>0</v>
      </c>
      <c r="Q3886" t="str">
        <f t="shared" si="363"/>
        <v>theater</v>
      </c>
      <c r="R3886" t="str">
        <f t="shared" si="364"/>
        <v>musical</v>
      </c>
      <c r="S3886" s="13">
        <f t="shared" si="365"/>
        <v>42065.791574074072</v>
      </c>
      <c r="T3886" s="13">
        <f t="shared" si="36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11">
        <f t="shared" si="362"/>
        <v>0</v>
      </c>
      <c r="Q3887" t="str">
        <f t="shared" si="363"/>
        <v>theater</v>
      </c>
      <c r="R3887" t="str">
        <f t="shared" si="364"/>
        <v>musical</v>
      </c>
      <c r="S3887" s="13">
        <f t="shared" si="365"/>
        <v>42469.951284722221</v>
      </c>
      <c r="T3887" s="13">
        <f t="shared" si="36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11">
        <f t="shared" si="362"/>
        <v>0</v>
      </c>
      <c r="Q3888" t="str">
        <f t="shared" si="363"/>
        <v>theater</v>
      </c>
      <c r="R3888" t="str">
        <f t="shared" si="364"/>
        <v>musical</v>
      </c>
      <c r="S3888" s="13">
        <f t="shared" si="365"/>
        <v>41954.228032407409</v>
      </c>
      <c r="T3888" s="13">
        <f t="shared" si="36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11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5"/>
        <v>42079.857974537037</v>
      </c>
      <c r="T3889" s="13">
        <f t="shared" si="36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11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5"/>
        <v>42762.545810185184</v>
      </c>
      <c r="T3890" s="13">
        <f t="shared" si="36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11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5"/>
        <v>41977.004976851851</v>
      </c>
      <c r="T3891" s="13">
        <f t="shared" si="36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11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5"/>
        <v>42171.758611111116</v>
      </c>
      <c r="T3892" s="13">
        <f t="shared" si="36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11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5"/>
        <v>42056.1324537037</v>
      </c>
      <c r="T3893" s="13">
        <f t="shared" si="36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11">
        <f t="shared" si="362"/>
        <v>0</v>
      </c>
      <c r="Q3894" t="str">
        <f t="shared" si="363"/>
        <v>theater</v>
      </c>
      <c r="R3894" t="str">
        <f t="shared" si="364"/>
        <v>plays</v>
      </c>
      <c r="S3894" s="13">
        <f t="shared" si="365"/>
        <v>41867.652280092596</v>
      </c>
      <c r="T3894" s="13">
        <f t="shared" si="36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11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5"/>
        <v>41779.657870370371</v>
      </c>
      <c r="T3895" s="13">
        <f t="shared" si="36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11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5"/>
        <v>42679.958472222221</v>
      </c>
      <c r="T3896" s="13">
        <f t="shared" si="36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11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5"/>
        <v>42032.250208333338</v>
      </c>
      <c r="T3897" s="13">
        <f t="shared" si="36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11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5"/>
        <v>41793.191875000004</v>
      </c>
      <c r="T3898" s="13">
        <f t="shared" si="36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11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5"/>
        <v>41982.87364583333</v>
      </c>
      <c r="T3899" s="13">
        <f t="shared" si="36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11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5"/>
        <v>42193.482291666667</v>
      </c>
      <c r="T3900" s="13">
        <f t="shared" si="36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11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5"/>
        <v>41843.775011574071</v>
      </c>
      <c r="T3901" s="13">
        <f t="shared" si="36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11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5"/>
        <v>42136.092488425929</v>
      </c>
      <c r="T3902" s="13">
        <f t="shared" si="36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11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5"/>
        <v>42317.826377314821</v>
      </c>
      <c r="T3903" s="13">
        <f t="shared" si="36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11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5"/>
        <v>42663.468078703707</v>
      </c>
      <c r="T3904" s="13">
        <f t="shared" si="36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11">
        <f t="shared" si="362"/>
        <v>0</v>
      </c>
      <c r="Q3905" t="str">
        <f t="shared" si="363"/>
        <v>theater</v>
      </c>
      <c r="R3905" t="str">
        <f t="shared" si="364"/>
        <v>plays</v>
      </c>
      <c r="S3905" s="13">
        <f t="shared" si="365"/>
        <v>42186.01116898148</v>
      </c>
      <c r="T3905" s="13">
        <f t="shared" si="36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11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si="365"/>
        <v>42095.229166666672</v>
      </c>
      <c r="T3906" s="13">
        <f t="shared" si="36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11">
        <f t="shared" ref="P3907:P3970" si="368">IF(L3907,E3907/L3907,0)</f>
        <v>24.714285714285715</v>
      </c>
      <c r="Q3907" t="str">
        <f t="shared" ref="Q3907:Q3970" si="369">LEFT(N3907,FIND("/",N3907) -1)</f>
        <v>theater</v>
      </c>
      <c r="R3907" t="str">
        <f t="shared" ref="R3907:R3970" si="370">RIGHT(N3907, LEN(N3907)- FIND("/", N3907))</f>
        <v>plays</v>
      </c>
      <c r="S3907" s="13">
        <f t="shared" ref="S3907:S3970" si="371">(((J3907/60)/60)/24)+DATE(1970,1,1)</f>
        <v>42124.623877314814</v>
      </c>
      <c r="T3907" s="13">
        <f t="shared" ref="T3907:T3970" si="372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11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si="371"/>
        <v>42143.917743055557</v>
      </c>
      <c r="T3908" s="13">
        <f t="shared" si="372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11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71"/>
        <v>41906.819513888891</v>
      </c>
      <c r="T3909" s="13">
        <f t="shared" si="372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11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71"/>
        <v>41834.135370370372</v>
      </c>
      <c r="T3910" s="13">
        <f t="shared" si="372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11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71"/>
        <v>41863.359282407408</v>
      </c>
      <c r="T3911" s="13">
        <f t="shared" si="372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11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71"/>
        <v>42224.756909722222</v>
      </c>
      <c r="T3912" s="13">
        <f t="shared" si="372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11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71"/>
        <v>41939.8122337963</v>
      </c>
      <c r="T3913" s="13">
        <f t="shared" si="372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11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71"/>
        <v>42059.270023148143</v>
      </c>
      <c r="T3914" s="13">
        <f t="shared" si="372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11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71"/>
        <v>42308.211215277777</v>
      </c>
      <c r="T3915" s="13">
        <f t="shared" si="372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11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71"/>
        <v>42114.818935185183</v>
      </c>
      <c r="T3916" s="13">
        <f t="shared" si="372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11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71"/>
        <v>42492.98505787037</v>
      </c>
      <c r="T3917" s="13">
        <f t="shared" si="372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11">
        <f t="shared" si="368"/>
        <v>0</v>
      </c>
      <c r="Q3918" t="str">
        <f t="shared" si="369"/>
        <v>theater</v>
      </c>
      <c r="R3918" t="str">
        <f t="shared" si="370"/>
        <v>plays</v>
      </c>
      <c r="S3918" s="13">
        <f t="shared" si="371"/>
        <v>42494.471666666665</v>
      </c>
      <c r="T3918" s="13">
        <f t="shared" si="372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11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71"/>
        <v>41863.527326388888</v>
      </c>
      <c r="T3919" s="13">
        <f t="shared" si="372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11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71"/>
        <v>41843.664618055554</v>
      </c>
      <c r="T3920" s="13">
        <f t="shared" si="372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11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71"/>
        <v>42358.684872685189</v>
      </c>
      <c r="T3921" s="13">
        <f t="shared" si="372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11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71"/>
        <v>42657.38726851852</v>
      </c>
      <c r="T3922" s="13">
        <f t="shared" si="372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11">
        <f t="shared" si="368"/>
        <v>0</v>
      </c>
      <c r="Q3923" t="str">
        <f t="shared" si="369"/>
        <v>theater</v>
      </c>
      <c r="R3923" t="str">
        <f t="shared" si="370"/>
        <v>plays</v>
      </c>
      <c r="S3923" s="13">
        <f t="shared" si="371"/>
        <v>41926.542303240742</v>
      </c>
      <c r="T3923" s="13">
        <f t="shared" si="372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11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71"/>
        <v>42020.768634259264</v>
      </c>
      <c r="T3924" s="13">
        <f t="shared" si="372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11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71"/>
        <v>42075.979988425926</v>
      </c>
      <c r="T3925" s="13">
        <f t="shared" si="372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11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71"/>
        <v>41786.959745370368</v>
      </c>
      <c r="T3926" s="13">
        <f t="shared" si="372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11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71"/>
        <v>41820.870821759258</v>
      </c>
      <c r="T3927" s="13">
        <f t="shared" si="372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11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71"/>
        <v>41970.085046296299</v>
      </c>
      <c r="T3928" s="13">
        <f t="shared" si="372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11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71"/>
        <v>41830.267407407409</v>
      </c>
      <c r="T3929" s="13">
        <f t="shared" si="372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11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71"/>
        <v>42265.683182870373</v>
      </c>
      <c r="T3930" s="13">
        <f t="shared" si="372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11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71"/>
        <v>42601.827141203699</v>
      </c>
      <c r="T3931" s="13">
        <f t="shared" si="372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11">
        <f t="shared" si="368"/>
        <v>0</v>
      </c>
      <c r="Q3932" t="str">
        <f t="shared" si="369"/>
        <v>theater</v>
      </c>
      <c r="R3932" t="str">
        <f t="shared" si="370"/>
        <v>plays</v>
      </c>
      <c r="S3932" s="13">
        <f t="shared" si="371"/>
        <v>42433.338749999995</v>
      </c>
      <c r="T3932" s="13">
        <f t="shared" si="372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11">
        <f t="shared" si="368"/>
        <v>0</v>
      </c>
      <c r="Q3933" t="str">
        <f t="shared" si="369"/>
        <v>theater</v>
      </c>
      <c r="R3933" t="str">
        <f t="shared" si="370"/>
        <v>plays</v>
      </c>
      <c r="S3933" s="13">
        <f t="shared" si="371"/>
        <v>42228.151701388888</v>
      </c>
      <c r="T3933" s="13">
        <f t="shared" si="372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11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71"/>
        <v>42415.168564814812</v>
      </c>
      <c r="T3934" s="13">
        <f t="shared" si="372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11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71"/>
        <v>42538.968310185184</v>
      </c>
      <c r="T3935" s="13">
        <f t="shared" si="372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11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71"/>
        <v>42233.671747685185</v>
      </c>
      <c r="T3936" s="13">
        <f t="shared" si="372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11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71"/>
        <v>42221.656782407401</v>
      </c>
      <c r="T3937" s="13">
        <f t="shared" si="372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11">
        <f t="shared" si="368"/>
        <v>0</v>
      </c>
      <c r="Q3938" t="str">
        <f t="shared" si="369"/>
        <v>theater</v>
      </c>
      <c r="R3938" t="str">
        <f t="shared" si="370"/>
        <v>plays</v>
      </c>
      <c r="S3938" s="13">
        <f t="shared" si="371"/>
        <v>42675.262962962966</v>
      </c>
      <c r="T3938" s="13">
        <f t="shared" si="372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11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71"/>
        <v>42534.631481481483</v>
      </c>
      <c r="T3939" s="13">
        <f t="shared" si="372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11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71"/>
        <v>42151.905717592599</v>
      </c>
      <c r="T3940" s="13">
        <f t="shared" si="372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11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71"/>
        <v>41915.400219907409</v>
      </c>
      <c r="T3941" s="13">
        <f t="shared" si="372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11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71"/>
        <v>41961.492488425924</v>
      </c>
      <c r="T3942" s="13">
        <f t="shared" si="372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11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71"/>
        <v>41940.587233796294</v>
      </c>
      <c r="T3943" s="13">
        <f t="shared" si="372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11">
        <f t="shared" si="368"/>
        <v>0</v>
      </c>
      <c r="Q3944" t="str">
        <f t="shared" si="369"/>
        <v>theater</v>
      </c>
      <c r="R3944" t="str">
        <f t="shared" si="370"/>
        <v>plays</v>
      </c>
      <c r="S3944" s="13">
        <f t="shared" si="371"/>
        <v>42111.904097222221</v>
      </c>
      <c r="T3944" s="13">
        <f t="shared" si="372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11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71"/>
        <v>42279.778564814813</v>
      </c>
      <c r="T3945" s="13">
        <f t="shared" si="372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11">
        <f t="shared" si="368"/>
        <v>0</v>
      </c>
      <c r="Q3946" t="str">
        <f t="shared" si="369"/>
        <v>theater</v>
      </c>
      <c r="R3946" t="str">
        <f t="shared" si="370"/>
        <v>plays</v>
      </c>
      <c r="S3946" s="13">
        <f t="shared" si="371"/>
        <v>42213.662905092591</v>
      </c>
      <c r="T3946" s="13">
        <f t="shared" si="372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11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71"/>
        <v>42109.801712962959</v>
      </c>
      <c r="T3947" s="13">
        <f t="shared" si="372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11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71"/>
        <v>42031.833587962959</v>
      </c>
      <c r="T3948" s="13">
        <f t="shared" si="372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11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71"/>
        <v>42615.142870370371</v>
      </c>
      <c r="T3949" s="13">
        <f t="shared" si="372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11">
        <f t="shared" si="368"/>
        <v>0</v>
      </c>
      <c r="Q3950" t="str">
        <f t="shared" si="369"/>
        <v>theater</v>
      </c>
      <c r="R3950" t="str">
        <f t="shared" si="370"/>
        <v>plays</v>
      </c>
      <c r="S3950" s="13">
        <f t="shared" si="371"/>
        <v>41829.325497685182</v>
      </c>
      <c r="T3950" s="13">
        <f t="shared" si="372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11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71"/>
        <v>42016.120613425926</v>
      </c>
      <c r="T3951" s="13">
        <f t="shared" si="372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11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71"/>
        <v>42439.702314814815</v>
      </c>
      <c r="T3952" s="13">
        <f t="shared" si="372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11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71"/>
        <v>42433.825717592597</v>
      </c>
      <c r="T3953" s="13">
        <f t="shared" si="372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11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71"/>
        <v>42243.790393518517</v>
      </c>
      <c r="T3954" s="13">
        <f t="shared" si="372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11">
        <f t="shared" si="368"/>
        <v>0</v>
      </c>
      <c r="Q3955" t="str">
        <f t="shared" si="369"/>
        <v>theater</v>
      </c>
      <c r="R3955" t="str">
        <f t="shared" si="370"/>
        <v>plays</v>
      </c>
      <c r="S3955" s="13">
        <f t="shared" si="371"/>
        <v>42550.048449074078</v>
      </c>
      <c r="T3955" s="13">
        <f t="shared" si="372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11">
        <f t="shared" si="368"/>
        <v>0</v>
      </c>
      <c r="Q3956" t="str">
        <f t="shared" si="369"/>
        <v>theater</v>
      </c>
      <c r="R3956" t="str">
        <f t="shared" si="370"/>
        <v>plays</v>
      </c>
      <c r="S3956" s="13">
        <f t="shared" si="371"/>
        <v>41774.651203703703</v>
      </c>
      <c r="T3956" s="13">
        <f t="shared" si="372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11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71"/>
        <v>42306.848854166667</v>
      </c>
      <c r="T3957" s="13">
        <f t="shared" si="372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11">
        <f t="shared" si="368"/>
        <v>0</v>
      </c>
      <c r="Q3958" t="str">
        <f t="shared" si="369"/>
        <v>theater</v>
      </c>
      <c r="R3958" t="str">
        <f t="shared" si="370"/>
        <v>plays</v>
      </c>
      <c r="S3958" s="13">
        <f t="shared" si="371"/>
        <v>42457.932025462964</v>
      </c>
      <c r="T3958" s="13">
        <f t="shared" si="372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11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71"/>
        <v>42513.976319444439</v>
      </c>
      <c r="T3959" s="13">
        <f t="shared" si="372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11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71"/>
        <v>41816.950370370374</v>
      </c>
      <c r="T3960" s="13">
        <f t="shared" si="372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11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71"/>
        <v>41880.788842592592</v>
      </c>
      <c r="T3961" s="13">
        <f t="shared" si="372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11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71"/>
        <v>42342.845555555556</v>
      </c>
      <c r="T3962" s="13">
        <f t="shared" si="372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11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71"/>
        <v>41745.891319444447</v>
      </c>
      <c r="T3963" s="13">
        <f t="shared" si="372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11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71"/>
        <v>42311.621458333335</v>
      </c>
      <c r="T3964" s="13">
        <f t="shared" si="372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11">
        <f t="shared" si="368"/>
        <v>0</v>
      </c>
      <c r="Q3965" t="str">
        <f t="shared" si="369"/>
        <v>theater</v>
      </c>
      <c r="R3965" t="str">
        <f t="shared" si="370"/>
        <v>plays</v>
      </c>
      <c r="S3965" s="13">
        <f t="shared" si="371"/>
        <v>42296.154131944444</v>
      </c>
      <c r="T3965" s="13">
        <f t="shared" si="372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11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71"/>
        <v>42053.722060185188</v>
      </c>
      <c r="T3966" s="13">
        <f t="shared" si="372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11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71"/>
        <v>42414.235879629632</v>
      </c>
      <c r="T3967" s="13">
        <f t="shared" si="372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11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71"/>
        <v>41801.711550925924</v>
      </c>
      <c r="T3968" s="13">
        <f t="shared" si="372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11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71"/>
        <v>42770.290590277778</v>
      </c>
      <c r="T3969" s="13">
        <f t="shared" si="372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11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si="371"/>
        <v>42452.815659722226</v>
      </c>
      <c r="T3970" s="13">
        <f t="shared" si="372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11">
        <f t="shared" ref="P3971:P4034" si="374">IF(L3971,E3971/L3971,0)</f>
        <v>35.166666666666664</v>
      </c>
      <c r="Q3971" t="str">
        <f t="shared" ref="Q3971:Q4034" si="375">LEFT(N3971,FIND("/",N3971) -1)</f>
        <v>theater</v>
      </c>
      <c r="R3971" t="str">
        <f t="shared" ref="R3971:R4034" si="376">RIGHT(N3971, LEN(N3971)- FIND("/", N3971))</f>
        <v>plays</v>
      </c>
      <c r="S3971" s="13">
        <f t="shared" ref="S3971:S4034" si="377">(((J3971/60)/60)/24)+DATE(1970,1,1)</f>
        <v>42601.854699074072</v>
      </c>
      <c r="T3971" s="13">
        <f t="shared" ref="T3971:T4034" si="37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11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si="377"/>
        <v>42447.863553240735</v>
      </c>
      <c r="T3972" s="13">
        <f t="shared" si="37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11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7"/>
        <v>41811.536180555559</v>
      </c>
      <c r="T3973" s="13">
        <f t="shared" si="37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11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7"/>
        <v>41981.067523148144</v>
      </c>
      <c r="T3974" s="13">
        <f t="shared" si="37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11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7"/>
        <v>42469.68414351852</v>
      </c>
      <c r="T3975" s="13">
        <f t="shared" si="37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11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7"/>
        <v>42493.546851851846</v>
      </c>
      <c r="T3976" s="13">
        <f t="shared" si="37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11">
        <f t="shared" si="374"/>
        <v>0</v>
      </c>
      <c r="Q3977" t="str">
        <f t="shared" si="375"/>
        <v>theater</v>
      </c>
      <c r="R3977" t="str">
        <f t="shared" si="376"/>
        <v>plays</v>
      </c>
      <c r="S3977" s="13">
        <f t="shared" si="377"/>
        <v>42534.866875</v>
      </c>
      <c r="T3977" s="13">
        <f t="shared" si="37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11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7"/>
        <v>41830.858344907407</v>
      </c>
      <c r="T3978" s="13">
        <f t="shared" si="37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11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7"/>
        <v>42543.788564814815</v>
      </c>
      <c r="T3979" s="13">
        <f t="shared" si="37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11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7"/>
        <v>41975.642974537041</v>
      </c>
      <c r="T3980" s="13">
        <f t="shared" si="37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11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7"/>
        <v>42069.903437500005</v>
      </c>
      <c r="T3981" s="13">
        <f t="shared" si="37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11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7"/>
        <v>41795.598923611113</v>
      </c>
      <c r="T3982" s="13">
        <f t="shared" si="37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11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7"/>
        <v>42508.179965277777</v>
      </c>
      <c r="T3983" s="13">
        <f t="shared" si="37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11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7"/>
        <v>42132.809953703705</v>
      </c>
      <c r="T3984" s="13">
        <f t="shared" si="37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11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7"/>
        <v>41747.86986111111</v>
      </c>
      <c r="T3985" s="13">
        <f t="shared" si="37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11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7"/>
        <v>41920.963472222218</v>
      </c>
      <c r="T3986" s="13">
        <f t="shared" si="37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11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7"/>
        <v>42399.707407407404</v>
      </c>
      <c r="T3987" s="13">
        <f t="shared" si="37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11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7"/>
        <v>42467.548541666663</v>
      </c>
      <c r="T3988" s="13">
        <f t="shared" si="37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11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7"/>
        <v>41765.92465277778</v>
      </c>
      <c r="T3989" s="13">
        <f t="shared" si="37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11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7"/>
        <v>42230.08116898148</v>
      </c>
      <c r="T3990" s="13">
        <f t="shared" si="37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11">
        <f t="shared" si="374"/>
        <v>0</v>
      </c>
      <c r="Q3991" t="str">
        <f t="shared" si="375"/>
        <v>theater</v>
      </c>
      <c r="R3991" t="str">
        <f t="shared" si="376"/>
        <v>plays</v>
      </c>
      <c r="S3991" s="13">
        <f t="shared" si="377"/>
        <v>42286.749780092592</v>
      </c>
      <c r="T3991" s="13">
        <f t="shared" si="37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11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7"/>
        <v>42401.672372685185</v>
      </c>
      <c r="T3992" s="13">
        <f t="shared" si="37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11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7"/>
        <v>42125.644467592589</v>
      </c>
      <c r="T3993" s="13">
        <f t="shared" si="37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11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7"/>
        <v>42289.94049768518</v>
      </c>
      <c r="T3994" s="13">
        <f t="shared" si="37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11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7"/>
        <v>42107.864722222221</v>
      </c>
      <c r="T3995" s="13">
        <f t="shared" si="37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11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7"/>
        <v>41809.389930555553</v>
      </c>
      <c r="T3996" s="13">
        <f t="shared" si="37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11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7"/>
        <v>42019.683761574073</v>
      </c>
      <c r="T3997" s="13">
        <f t="shared" si="37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11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7"/>
        <v>41950.26694444444</v>
      </c>
      <c r="T3998" s="13">
        <f t="shared" si="37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11">
        <f t="shared" si="374"/>
        <v>0</v>
      </c>
      <c r="Q3999" t="str">
        <f t="shared" si="375"/>
        <v>theater</v>
      </c>
      <c r="R3999" t="str">
        <f t="shared" si="376"/>
        <v>plays</v>
      </c>
      <c r="S3999" s="13">
        <f t="shared" si="377"/>
        <v>42069.391446759255</v>
      </c>
      <c r="T3999" s="13">
        <f t="shared" si="37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11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7"/>
        <v>42061.963263888887</v>
      </c>
      <c r="T4000" s="13">
        <f t="shared" si="37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11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7"/>
        <v>41842.828680555554</v>
      </c>
      <c r="T4001" s="13">
        <f t="shared" si="37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11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7"/>
        <v>42437.64534722222</v>
      </c>
      <c r="T4002" s="13">
        <f t="shared" si="37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11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7"/>
        <v>42775.964212962965</v>
      </c>
      <c r="T4003" s="13">
        <f t="shared" si="37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11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7"/>
        <v>41879.043530092589</v>
      </c>
      <c r="T4004" s="13">
        <f t="shared" si="37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11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7"/>
        <v>42020.587349537032</v>
      </c>
      <c r="T4005" s="13">
        <f t="shared" si="37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11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7"/>
        <v>41890.16269675926</v>
      </c>
      <c r="T4006" s="13">
        <f t="shared" si="37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11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7"/>
        <v>41872.807696759257</v>
      </c>
      <c r="T4007" s="13">
        <f t="shared" si="37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11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7"/>
        <v>42391.772997685184</v>
      </c>
      <c r="T4008" s="13">
        <f t="shared" si="37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11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7"/>
        <v>41848.772928240738</v>
      </c>
      <c r="T4009" s="13">
        <f t="shared" si="37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11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7"/>
        <v>42177.964201388888</v>
      </c>
      <c r="T4010" s="13">
        <f t="shared" si="37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11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7"/>
        <v>41851.700925925928</v>
      </c>
      <c r="T4011" s="13">
        <f t="shared" si="37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11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7"/>
        <v>41921.770439814813</v>
      </c>
      <c r="T4012" s="13">
        <f t="shared" si="37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11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7"/>
        <v>42002.54488425926</v>
      </c>
      <c r="T4013" s="13">
        <f t="shared" si="37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11">
        <f t="shared" si="374"/>
        <v>0</v>
      </c>
      <c r="Q4014" t="str">
        <f t="shared" si="375"/>
        <v>theater</v>
      </c>
      <c r="R4014" t="str">
        <f t="shared" si="376"/>
        <v>plays</v>
      </c>
      <c r="S4014" s="13">
        <f t="shared" si="377"/>
        <v>42096.544548611113</v>
      </c>
      <c r="T4014" s="13">
        <f t="shared" si="37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11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7"/>
        <v>42021.301192129627</v>
      </c>
      <c r="T4015" s="13">
        <f t="shared" si="37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11">
        <f t="shared" si="374"/>
        <v>0</v>
      </c>
      <c r="Q4016" t="str">
        <f t="shared" si="375"/>
        <v>theater</v>
      </c>
      <c r="R4016" t="str">
        <f t="shared" si="376"/>
        <v>plays</v>
      </c>
      <c r="S4016" s="13">
        <f t="shared" si="377"/>
        <v>42419.246168981481</v>
      </c>
      <c r="T4016" s="13">
        <f t="shared" si="37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11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7"/>
        <v>42174.780821759254</v>
      </c>
      <c r="T4017" s="13">
        <f t="shared" si="37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11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7"/>
        <v>41869.872685185182</v>
      </c>
      <c r="T4018" s="13">
        <f t="shared" si="37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11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7"/>
        <v>41856.672152777777</v>
      </c>
      <c r="T4019" s="13">
        <f t="shared" si="37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11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7"/>
        <v>42620.91097222222</v>
      </c>
      <c r="T4020" s="13">
        <f t="shared" si="37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11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7"/>
        <v>42417.675879629634</v>
      </c>
      <c r="T4021" s="13">
        <f t="shared" si="37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11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7"/>
        <v>42057.190960648149</v>
      </c>
      <c r="T4022" s="13">
        <f t="shared" si="37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11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7"/>
        <v>41878.911550925928</v>
      </c>
      <c r="T4023" s="13">
        <f t="shared" si="37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11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7"/>
        <v>41990.584108796291</v>
      </c>
      <c r="T4024" s="13">
        <f t="shared" si="37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11">
        <f t="shared" si="374"/>
        <v>0</v>
      </c>
      <c r="Q4025" t="str">
        <f t="shared" si="375"/>
        <v>theater</v>
      </c>
      <c r="R4025" t="str">
        <f t="shared" si="376"/>
        <v>plays</v>
      </c>
      <c r="S4025" s="13">
        <f t="shared" si="377"/>
        <v>42408.999571759254</v>
      </c>
      <c r="T4025" s="13">
        <f t="shared" si="37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11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7"/>
        <v>42217.670104166667</v>
      </c>
      <c r="T4026" s="13">
        <f t="shared" si="37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11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7"/>
        <v>42151.237685185188</v>
      </c>
      <c r="T4027" s="13">
        <f t="shared" si="37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11">
        <f t="shared" si="374"/>
        <v>0</v>
      </c>
      <c r="Q4028" t="str">
        <f t="shared" si="375"/>
        <v>theater</v>
      </c>
      <c r="R4028" t="str">
        <f t="shared" si="376"/>
        <v>plays</v>
      </c>
      <c r="S4028" s="13">
        <f t="shared" si="377"/>
        <v>42282.655543981484</v>
      </c>
      <c r="T4028" s="13">
        <f t="shared" si="37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11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7"/>
        <v>42768.97084490741</v>
      </c>
      <c r="T4029" s="13">
        <f t="shared" si="37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11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7"/>
        <v>41765.938657407409</v>
      </c>
      <c r="T4030" s="13">
        <f t="shared" si="37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11">
        <f t="shared" si="374"/>
        <v>0</v>
      </c>
      <c r="Q4031" t="str">
        <f t="shared" si="375"/>
        <v>theater</v>
      </c>
      <c r="R4031" t="str">
        <f t="shared" si="376"/>
        <v>plays</v>
      </c>
      <c r="S4031" s="13">
        <f t="shared" si="377"/>
        <v>42322.025115740747</v>
      </c>
      <c r="T4031" s="13">
        <f t="shared" si="37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11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7"/>
        <v>42374.655081018514</v>
      </c>
      <c r="T4032" s="13">
        <f t="shared" si="37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11">
        <f t="shared" si="374"/>
        <v>0</v>
      </c>
      <c r="Q4033" t="str">
        <f t="shared" si="375"/>
        <v>theater</v>
      </c>
      <c r="R4033" t="str">
        <f t="shared" si="376"/>
        <v>plays</v>
      </c>
      <c r="S4033" s="13">
        <f t="shared" si="377"/>
        <v>41941.585231481484</v>
      </c>
      <c r="T4033" s="13">
        <f t="shared" si="37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11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si="377"/>
        <v>42293.809212962966</v>
      </c>
      <c r="T4034" s="13">
        <f t="shared" si="37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11">
        <f t="shared" ref="P4035:P4098" si="380">IF(L4035,E4035/L4035,0)</f>
        <v>65.340319148936175</v>
      </c>
      <c r="Q4035" t="str">
        <f t="shared" ref="Q4035:Q4098" si="381">LEFT(N4035,FIND("/",N4035) -1)</f>
        <v>theater</v>
      </c>
      <c r="R4035" t="str">
        <f t="shared" ref="R4035:R4098" si="382">RIGHT(N4035, LEN(N4035)- FIND("/", N4035))</f>
        <v>plays</v>
      </c>
      <c r="S4035" s="13">
        <f t="shared" ref="S4035:S4098" si="383">(((J4035/60)/60)/24)+DATE(1970,1,1)</f>
        <v>42614.268796296295</v>
      </c>
      <c r="T4035" s="13">
        <f t="shared" ref="T4035:T4098" si="38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11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si="383"/>
        <v>42067.947337962964</v>
      </c>
      <c r="T4036" s="13">
        <f t="shared" si="38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11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83"/>
        <v>41903.882951388885</v>
      </c>
      <c r="T4037" s="13">
        <f t="shared" si="38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11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83"/>
        <v>41804.937083333331</v>
      </c>
      <c r="T4038" s="13">
        <f t="shared" si="38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11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83"/>
        <v>42497.070775462969</v>
      </c>
      <c r="T4039" s="13">
        <f t="shared" si="38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11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83"/>
        <v>41869.798726851855</v>
      </c>
      <c r="T4040" s="13">
        <f t="shared" si="38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11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83"/>
        <v>42305.670914351853</v>
      </c>
      <c r="T4041" s="13">
        <f t="shared" si="38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11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83"/>
        <v>42144.231527777782</v>
      </c>
      <c r="T4042" s="13">
        <f t="shared" si="38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11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83"/>
        <v>42559.474004629628</v>
      </c>
      <c r="T4043" s="13">
        <f t="shared" si="38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11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83"/>
        <v>41995.084074074075</v>
      </c>
      <c r="T4044" s="13">
        <f t="shared" si="38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11">
        <f t="shared" si="380"/>
        <v>0</v>
      </c>
      <c r="Q4045" t="str">
        <f t="shared" si="381"/>
        <v>theater</v>
      </c>
      <c r="R4045" t="str">
        <f t="shared" si="382"/>
        <v>plays</v>
      </c>
      <c r="S4045" s="13">
        <f t="shared" si="383"/>
        <v>41948.957465277781</v>
      </c>
      <c r="T4045" s="13">
        <f t="shared" si="38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11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83"/>
        <v>42074.219699074078</v>
      </c>
      <c r="T4046" s="13">
        <f t="shared" si="38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11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83"/>
        <v>41842.201261574075</v>
      </c>
      <c r="T4047" s="13">
        <f t="shared" si="38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11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83"/>
        <v>41904.650578703702</v>
      </c>
      <c r="T4048" s="13">
        <f t="shared" si="38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11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83"/>
        <v>41991.022488425922</v>
      </c>
      <c r="T4049" s="13">
        <f t="shared" si="38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11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83"/>
        <v>42436.509108796294</v>
      </c>
      <c r="T4050" s="13">
        <f t="shared" si="38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11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83"/>
        <v>42169.958506944444</v>
      </c>
      <c r="T4051" s="13">
        <f t="shared" si="38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11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83"/>
        <v>41905.636469907404</v>
      </c>
      <c r="T4052" s="13">
        <f t="shared" si="38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11">
        <f t="shared" si="380"/>
        <v>0</v>
      </c>
      <c r="Q4053" t="str">
        <f t="shared" si="381"/>
        <v>theater</v>
      </c>
      <c r="R4053" t="str">
        <f t="shared" si="382"/>
        <v>plays</v>
      </c>
      <c r="S4053" s="13">
        <f t="shared" si="383"/>
        <v>41761.810150462967</v>
      </c>
      <c r="T4053" s="13">
        <f t="shared" si="38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11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83"/>
        <v>41865.878657407404</v>
      </c>
      <c r="T4054" s="13">
        <f t="shared" si="38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11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83"/>
        <v>41928.690138888887</v>
      </c>
      <c r="T4055" s="13">
        <f t="shared" si="38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11">
        <f t="shared" si="380"/>
        <v>0</v>
      </c>
      <c r="Q4056" t="str">
        <f t="shared" si="381"/>
        <v>theater</v>
      </c>
      <c r="R4056" t="str">
        <f t="shared" si="382"/>
        <v>plays</v>
      </c>
      <c r="S4056" s="13">
        <f t="shared" si="383"/>
        <v>42613.841261574074</v>
      </c>
      <c r="T4056" s="13">
        <f t="shared" si="38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11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83"/>
        <v>41779.648506944446</v>
      </c>
      <c r="T4057" s="13">
        <f t="shared" si="38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11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83"/>
        <v>42534.933321759265</v>
      </c>
      <c r="T4058" s="13">
        <f t="shared" si="38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11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83"/>
        <v>42310.968518518523</v>
      </c>
      <c r="T4059" s="13">
        <f t="shared" si="38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11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83"/>
        <v>42446.060694444444</v>
      </c>
      <c r="T4060" s="13">
        <f t="shared" si="38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11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83"/>
        <v>41866.640648148146</v>
      </c>
      <c r="T4061" s="13">
        <f t="shared" si="38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11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83"/>
        <v>41779.695092592592</v>
      </c>
      <c r="T4062" s="13">
        <f t="shared" si="38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11">
        <f t="shared" si="380"/>
        <v>0</v>
      </c>
      <c r="Q4063" t="str">
        <f t="shared" si="381"/>
        <v>theater</v>
      </c>
      <c r="R4063" t="str">
        <f t="shared" si="382"/>
        <v>plays</v>
      </c>
      <c r="S4063" s="13">
        <f t="shared" si="383"/>
        <v>42421.141469907408</v>
      </c>
      <c r="T4063" s="13">
        <f t="shared" si="38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11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83"/>
        <v>42523.739212962959</v>
      </c>
      <c r="T4064" s="13">
        <f t="shared" si="38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11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83"/>
        <v>41787.681527777779</v>
      </c>
      <c r="T4065" s="13">
        <f t="shared" si="38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11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83"/>
        <v>42093.588263888887</v>
      </c>
      <c r="T4066" s="13">
        <f t="shared" si="38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11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83"/>
        <v>41833.951516203706</v>
      </c>
      <c r="T4067" s="13">
        <f t="shared" si="38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11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83"/>
        <v>42479.039212962962</v>
      </c>
      <c r="T4068" s="13">
        <f t="shared" si="38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11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83"/>
        <v>42235.117476851854</v>
      </c>
      <c r="T4069" s="13">
        <f t="shared" si="38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11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83"/>
        <v>42718.963599537034</v>
      </c>
      <c r="T4070" s="13">
        <f t="shared" si="38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11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83"/>
        <v>42022.661527777775</v>
      </c>
      <c r="T4071" s="13">
        <f t="shared" si="38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11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83"/>
        <v>42031.666898148149</v>
      </c>
      <c r="T4072" s="13">
        <f t="shared" si="38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11">
        <f t="shared" si="380"/>
        <v>0</v>
      </c>
      <c r="Q4073" t="str">
        <f t="shared" si="381"/>
        <v>theater</v>
      </c>
      <c r="R4073" t="str">
        <f t="shared" si="382"/>
        <v>plays</v>
      </c>
      <c r="S4073" s="13">
        <f t="shared" si="383"/>
        <v>42700.804756944446</v>
      </c>
      <c r="T4073" s="13">
        <f t="shared" si="38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11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83"/>
        <v>41812.77443287037</v>
      </c>
      <c r="T4074" s="13">
        <f t="shared" si="38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11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83"/>
        <v>42078.34520833334</v>
      </c>
      <c r="T4075" s="13">
        <f t="shared" si="38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11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83"/>
        <v>42283.552951388891</v>
      </c>
      <c r="T4076" s="13">
        <f t="shared" si="38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11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83"/>
        <v>41779.045937499999</v>
      </c>
      <c r="T4077" s="13">
        <f t="shared" si="38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11">
        <f t="shared" si="380"/>
        <v>0</v>
      </c>
      <c r="Q4078" t="str">
        <f t="shared" si="381"/>
        <v>theater</v>
      </c>
      <c r="R4078" t="str">
        <f t="shared" si="382"/>
        <v>plays</v>
      </c>
      <c r="S4078" s="13">
        <f t="shared" si="383"/>
        <v>41905.795706018522</v>
      </c>
      <c r="T4078" s="13">
        <f t="shared" si="38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11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83"/>
        <v>42695.7105787037</v>
      </c>
      <c r="T4079" s="13">
        <f t="shared" si="38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11">
        <f t="shared" si="380"/>
        <v>0</v>
      </c>
      <c r="Q4080" t="str">
        <f t="shared" si="381"/>
        <v>theater</v>
      </c>
      <c r="R4080" t="str">
        <f t="shared" si="382"/>
        <v>plays</v>
      </c>
      <c r="S4080" s="13">
        <f t="shared" si="383"/>
        <v>42732.787523148145</v>
      </c>
      <c r="T4080" s="13">
        <f t="shared" si="38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11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83"/>
        <v>42510.938900462963</v>
      </c>
      <c r="T4081" s="13">
        <f t="shared" si="38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11">
        <f t="shared" si="380"/>
        <v>0</v>
      </c>
      <c r="Q4082" t="str">
        <f t="shared" si="381"/>
        <v>theater</v>
      </c>
      <c r="R4082" t="str">
        <f t="shared" si="382"/>
        <v>plays</v>
      </c>
      <c r="S4082" s="13">
        <f t="shared" si="383"/>
        <v>42511.698101851856</v>
      </c>
      <c r="T4082" s="13">
        <f t="shared" si="38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11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83"/>
        <v>42041.581307870365</v>
      </c>
      <c r="T4083" s="13">
        <f t="shared" si="38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11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83"/>
        <v>42307.189270833333</v>
      </c>
      <c r="T4084" s="13">
        <f t="shared" si="38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11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83"/>
        <v>42353.761759259258</v>
      </c>
      <c r="T4085" s="13">
        <f t="shared" si="38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11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83"/>
        <v>42622.436412037037</v>
      </c>
      <c r="T4086" s="13">
        <f t="shared" si="38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11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83"/>
        <v>42058.603877314818</v>
      </c>
      <c r="T4087" s="13">
        <f t="shared" si="38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11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83"/>
        <v>42304.940960648149</v>
      </c>
      <c r="T4088" s="13">
        <f t="shared" si="38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11">
        <f t="shared" si="380"/>
        <v>0</v>
      </c>
      <c r="Q4089" t="str">
        <f t="shared" si="381"/>
        <v>theater</v>
      </c>
      <c r="R4089" t="str">
        <f t="shared" si="382"/>
        <v>plays</v>
      </c>
      <c r="S4089" s="13">
        <f t="shared" si="383"/>
        <v>42538.742893518516</v>
      </c>
      <c r="T4089" s="13">
        <f t="shared" si="38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11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83"/>
        <v>41990.612546296295</v>
      </c>
      <c r="T4090" s="13">
        <f t="shared" si="38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11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83"/>
        <v>42122.732499999998</v>
      </c>
      <c r="T4091" s="13">
        <f t="shared" si="38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11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83"/>
        <v>42209.67288194444</v>
      </c>
      <c r="T4092" s="13">
        <f t="shared" si="38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11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83"/>
        <v>41990.506377314814</v>
      </c>
      <c r="T4093" s="13">
        <f t="shared" si="38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11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83"/>
        <v>42039.194988425923</v>
      </c>
      <c r="T4094" s="13">
        <f t="shared" si="38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11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83"/>
        <v>42178.815891203703</v>
      </c>
      <c r="T4095" s="13">
        <f t="shared" si="38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11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83"/>
        <v>41890.086805555555</v>
      </c>
      <c r="T4096" s="13">
        <f t="shared" si="38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11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83"/>
        <v>42693.031828703708</v>
      </c>
      <c r="T4097" s="13">
        <f t="shared" si="38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11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si="383"/>
        <v>42750.530312499999</v>
      </c>
      <c r="T4098" s="13">
        <f t="shared" si="38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11">
        <f t="shared" ref="P4099:P4115" si="386">IF(L4099,E4099/L4099,0)</f>
        <v>0</v>
      </c>
      <c r="Q4099" t="str">
        <f t="shared" ref="Q4099:Q4115" si="387">LEFT(N4099,FIND("/",N4099) -1)</f>
        <v>theater</v>
      </c>
      <c r="R4099" t="str">
        <f t="shared" ref="R4099:R4115" si="388">RIGHT(N4099, LEN(N4099)- FIND("/", N4099))</f>
        <v>plays</v>
      </c>
      <c r="S4099" s="13">
        <f t="shared" ref="S4099:S4115" si="389">(((J4099/60)/60)/24)+DATE(1970,1,1)</f>
        <v>42344.824502314819</v>
      </c>
      <c r="T4099" s="13">
        <f t="shared" ref="T4099:T4115" si="39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11">
        <f t="shared" si="386"/>
        <v>0</v>
      </c>
      <c r="Q4100" t="str">
        <f t="shared" si="387"/>
        <v>theater</v>
      </c>
      <c r="R4100" t="str">
        <f t="shared" si="388"/>
        <v>plays</v>
      </c>
      <c r="S4100" s="13">
        <f t="shared" si="389"/>
        <v>42495.722187499996</v>
      </c>
      <c r="T4100" s="13">
        <f t="shared" si="39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11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9"/>
        <v>42570.850381944445</v>
      </c>
      <c r="T4101" s="13">
        <f t="shared" si="39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11">
        <f t="shared" si="386"/>
        <v>0</v>
      </c>
      <c r="Q4102" t="str">
        <f t="shared" si="387"/>
        <v>theater</v>
      </c>
      <c r="R4102" t="str">
        <f t="shared" si="388"/>
        <v>plays</v>
      </c>
      <c r="S4102" s="13">
        <f t="shared" si="389"/>
        <v>41927.124884259261</v>
      </c>
      <c r="T4102" s="13">
        <f t="shared" si="39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11">
        <f t="shared" si="386"/>
        <v>0</v>
      </c>
      <c r="Q4103" t="str">
        <f t="shared" si="387"/>
        <v>theater</v>
      </c>
      <c r="R4103" t="str">
        <f t="shared" si="388"/>
        <v>plays</v>
      </c>
      <c r="S4103" s="13">
        <f t="shared" si="389"/>
        <v>42730.903726851851</v>
      </c>
      <c r="T4103" s="13">
        <f t="shared" si="39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11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9"/>
        <v>42475.848067129627</v>
      </c>
      <c r="T4104" s="13">
        <f t="shared" si="39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11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9"/>
        <v>42188.83293981482</v>
      </c>
      <c r="T4105" s="13">
        <f t="shared" si="39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11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9"/>
        <v>42640.278171296297</v>
      </c>
      <c r="T4106" s="13">
        <f t="shared" si="39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11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9"/>
        <v>42697.010520833333</v>
      </c>
      <c r="T4107" s="13">
        <f t="shared" si="39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11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9"/>
        <v>42053.049375000002</v>
      </c>
      <c r="T4108" s="13">
        <f t="shared" si="39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11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9"/>
        <v>41883.916678240741</v>
      </c>
      <c r="T4109" s="13">
        <f t="shared" si="39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11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9"/>
        <v>42767.031678240746</v>
      </c>
      <c r="T4110" s="13">
        <f t="shared" si="39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11">
        <f t="shared" si="386"/>
        <v>0</v>
      </c>
      <c r="Q4111" t="str">
        <f t="shared" si="387"/>
        <v>theater</v>
      </c>
      <c r="R4111" t="str">
        <f t="shared" si="388"/>
        <v>plays</v>
      </c>
      <c r="S4111" s="13">
        <f t="shared" si="389"/>
        <v>42307.539398148147</v>
      </c>
      <c r="T4111" s="13">
        <f t="shared" si="39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11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9"/>
        <v>42512.626747685179</v>
      </c>
      <c r="T4112" s="13">
        <f t="shared" si="39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11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9"/>
        <v>42029.135879629626</v>
      </c>
      <c r="T4113" s="13">
        <f t="shared" si="39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11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9"/>
        <v>42400.946597222224</v>
      </c>
      <c r="T4114" s="13">
        <f t="shared" si="39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11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9"/>
        <v>42358.573182870372</v>
      </c>
      <c r="T4115" s="13">
        <f t="shared" si="390"/>
        <v>42377.273611111115</v>
      </c>
    </row>
  </sheetData>
  <autoFilter ref="A1:T4115" xr:uid="{A91BE2E0-4221-B34C-81A1-29A84E28FB76}"/>
  <conditionalFormatting sqref="F2:F1048576">
    <cfRule type="containsText" dxfId="18" priority="4" operator="containsText" text="live">
      <formula>NOT(ISERROR(SEARCH("live",F2)))</formula>
    </cfRule>
    <cfRule type="containsText" dxfId="17" priority="5" operator="containsText" text="Failed">
      <formula>NOT(ISERROR(SEARCH("Failed",F2)))</formula>
    </cfRule>
    <cfRule type="containsText" dxfId="16" priority="6" operator="containsText" text="Canceled">
      <formula>NOT(ISERROR(SEARCH("Canceled",F2)))</formula>
    </cfRule>
    <cfRule type="containsText" dxfId="15" priority="7" operator="containsText" text="Successful">
      <formula>NOT(ISERROR(SEARCH("Successful",F2)))</formula>
    </cfRule>
  </conditionalFormatting>
  <conditionalFormatting sqref="O2:O1048576">
    <cfRule type="cellIs" dxfId="14" priority="1" operator="greaterThan">
      <formula>2</formula>
    </cfRule>
    <cfRule type="cellIs" dxfId="13" priority="2" operator="between">
      <formula>1</formula>
      <formula>1.99</formula>
    </cfRule>
    <cfRule type="cellIs" dxfId="12" priority="3" operator="lessThan">
      <formula>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57B2-1EEC-4E42-82AA-32076ABE8558}">
  <dimension ref="A1:H2186"/>
  <sheetViews>
    <sheetView workbookViewId="0">
      <selection activeCell="H2" sqref="H2"/>
    </sheetView>
  </sheetViews>
  <sheetFormatPr baseColWidth="10" defaultRowHeight="15" x14ac:dyDescent="0.2"/>
  <cols>
    <col min="1" max="1" width="14.1640625" customWidth="1"/>
    <col min="2" max="2" width="14.5" customWidth="1"/>
    <col min="4" max="4" width="14.83203125" customWidth="1"/>
    <col min="5" max="5" width="12.6640625" customWidth="1"/>
    <col min="7" max="7" width="16.83203125" customWidth="1"/>
    <col min="8" max="8" width="11.6640625" bestFit="1" customWidth="1"/>
  </cols>
  <sheetData>
    <row r="1" spans="1:8" x14ac:dyDescent="0.2">
      <c r="A1" s="1" t="s">
        <v>8404</v>
      </c>
      <c r="B1" s="1" t="s">
        <v>8262</v>
      </c>
      <c r="D1" s="1" t="s">
        <v>8404</v>
      </c>
      <c r="E1" s="1" t="s">
        <v>8262</v>
      </c>
      <c r="G1" s="15" t="s">
        <v>8308</v>
      </c>
      <c r="H1" s="16"/>
    </row>
    <row r="2" spans="1:8" x14ac:dyDescent="0.2">
      <c r="A2" t="s">
        <v>8308</v>
      </c>
      <c r="B2">
        <v>182</v>
      </c>
      <c r="D2" t="s">
        <v>8221</v>
      </c>
      <c r="E2">
        <v>0</v>
      </c>
      <c r="G2" s="17" t="s">
        <v>8405</v>
      </c>
      <c r="H2" s="18">
        <f>AVERAGE(B:B)</f>
        <v>194.42517162471395</v>
      </c>
    </row>
    <row r="3" spans="1:8" x14ac:dyDescent="0.2">
      <c r="A3" t="s">
        <v>8308</v>
      </c>
      <c r="B3">
        <v>79</v>
      </c>
      <c r="D3" t="s">
        <v>8221</v>
      </c>
      <c r="E3">
        <v>1</v>
      </c>
      <c r="G3" s="17" t="s">
        <v>8406</v>
      </c>
      <c r="H3" s="19">
        <f>MEDIAN(B:B)</f>
        <v>62</v>
      </c>
    </row>
    <row r="4" spans="1:8" x14ac:dyDescent="0.2">
      <c r="A4" t="s">
        <v>8308</v>
      </c>
      <c r="B4">
        <v>35</v>
      </c>
      <c r="D4" t="s">
        <v>8221</v>
      </c>
      <c r="E4">
        <v>10</v>
      </c>
      <c r="G4" s="17" t="s">
        <v>8407</v>
      </c>
      <c r="H4" s="19">
        <f>MIN(B:B)</f>
        <v>1</v>
      </c>
    </row>
    <row r="5" spans="1:8" x14ac:dyDescent="0.2">
      <c r="A5" t="s">
        <v>8308</v>
      </c>
      <c r="B5">
        <v>150</v>
      </c>
      <c r="D5" t="s">
        <v>8221</v>
      </c>
      <c r="E5">
        <v>0</v>
      </c>
      <c r="G5" s="17" t="s">
        <v>8408</v>
      </c>
      <c r="H5" s="19">
        <f>MAX(B:B)</f>
        <v>26457</v>
      </c>
    </row>
    <row r="6" spans="1:8" x14ac:dyDescent="0.2">
      <c r="A6" t="s">
        <v>8308</v>
      </c>
      <c r="B6">
        <v>284</v>
      </c>
      <c r="D6" t="s">
        <v>8221</v>
      </c>
      <c r="E6">
        <v>7</v>
      </c>
      <c r="G6" s="17" t="s">
        <v>8409</v>
      </c>
      <c r="H6" s="18">
        <f>VAR(B:B)</f>
        <v>713167.37912800396</v>
      </c>
    </row>
    <row r="7" spans="1:8" x14ac:dyDescent="0.2">
      <c r="A7" t="s">
        <v>8308</v>
      </c>
      <c r="B7">
        <v>47</v>
      </c>
      <c r="D7" t="s">
        <v>8221</v>
      </c>
      <c r="E7">
        <v>0</v>
      </c>
      <c r="G7" s="20" t="s">
        <v>8410</v>
      </c>
      <c r="H7" s="21">
        <f>STDEV(B:B)</f>
        <v>844.49237955591047</v>
      </c>
    </row>
    <row r="8" spans="1:8" x14ac:dyDescent="0.2">
      <c r="A8" t="s">
        <v>8308</v>
      </c>
      <c r="B8">
        <v>58</v>
      </c>
      <c r="D8" t="s">
        <v>8221</v>
      </c>
      <c r="E8">
        <v>1</v>
      </c>
    </row>
    <row r="9" spans="1:8" x14ac:dyDescent="0.2">
      <c r="A9" t="s">
        <v>8308</v>
      </c>
      <c r="B9">
        <v>57</v>
      </c>
      <c r="D9" t="s">
        <v>8221</v>
      </c>
      <c r="E9">
        <v>2</v>
      </c>
      <c r="G9" s="22" t="s">
        <v>8411</v>
      </c>
      <c r="H9" s="23"/>
    </row>
    <row r="10" spans="1:8" x14ac:dyDescent="0.2">
      <c r="A10" t="s">
        <v>8308</v>
      </c>
      <c r="B10">
        <v>12</v>
      </c>
      <c r="D10" t="s">
        <v>8221</v>
      </c>
      <c r="E10">
        <v>3</v>
      </c>
      <c r="G10" s="17" t="s">
        <v>8405</v>
      </c>
      <c r="H10" s="18">
        <f>AVERAGE(E:E)</f>
        <v>17.709803921568628</v>
      </c>
    </row>
    <row r="11" spans="1:8" x14ac:dyDescent="0.2">
      <c r="A11" t="s">
        <v>8308</v>
      </c>
      <c r="B11">
        <v>20</v>
      </c>
      <c r="D11" t="s">
        <v>8221</v>
      </c>
      <c r="E11">
        <v>10</v>
      </c>
      <c r="G11" s="17" t="s">
        <v>8406</v>
      </c>
      <c r="H11" s="19">
        <f>MEDIAN(E:E)</f>
        <v>4</v>
      </c>
    </row>
    <row r="12" spans="1:8" x14ac:dyDescent="0.2">
      <c r="A12" t="s">
        <v>8308</v>
      </c>
      <c r="B12">
        <v>19</v>
      </c>
      <c r="D12" t="s">
        <v>8221</v>
      </c>
      <c r="E12">
        <v>10</v>
      </c>
      <c r="G12" s="17" t="s">
        <v>8407</v>
      </c>
      <c r="H12" s="19">
        <f>MIN(E:E)</f>
        <v>0</v>
      </c>
    </row>
    <row r="13" spans="1:8" x14ac:dyDescent="0.2">
      <c r="A13" t="s">
        <v>8308</v>
      </c>
      <c r="B13">
        <v>75</v>
      </c>
      <c r="D13" t="s">
        <v>8221</v>
      </c>
      <c r="E13">
        <v>1</v>
      </c>
      <c r="G13" s="17" t="s">
        <v>8408</v>
      </c>
      <c r="H13" s="19">
        <f>MAX(E:E)</f>
        <v>1293</v>
      </c>
    </row>
    <row r="14" spans="1:8" x14ac:dyDescent="0.2">
      <c r="A14" t="s">
        <v>8308</v>
      </c>
      <c r="B14">
        <v>827</v>
      </c>
      <c r="D14" t="s">
        <v>8221</v>
      </c>
      <c r="E14">
        <v>0</v>
      </c>
      <c r="G14" s="17" t="s">
        <v>8409</v>
      </c>
      <c r="H14" s="18">
        <f>VAR(E:E)</f>
        <v>3775.6894394644714</v>
      </c>
    </row>
    <row r="15" spans="1:8" x14ac:dyDescent="0.2">
      <c r="A15" t="s">
        <v>8308</v>
      </c>
      <c r="B15">
        <v>51</v>
      </c>
      <c r="D15" t="s">
        <v>8221</v>
      </c>
      <c r="E15">
        <v>0</v>
      </c>
      <c r="G15" s="20" t="s">
        <v>8410</v>
      </c>
      <c r="H15" s="21">
        <f>STDEV(E:E)</f>
        <v>61.446638959868842</v>
      </c>
    </row>
    <row r="16" spans="1:8" x14ac:dyDescent="0.2">
      <c r="A16" t="s">
        <v>8308</v>
      </c>
      <c r="B16">
        <v>41</v>
      </c>
      <c r="D16" t="s">
        <v>8221</v>
      </c>
      <c r="E16">
        <v>0</v>
      </c>
    </row>
    <row r="17" spans="1:5" x14ac:dyDescent="0.2">
      <c r="A17" t="s">
        <v>8308</v>
      </c>
      <c r="B17">
        <v>98</v>
      </c>
      <c r="D17" t="s">
        <v>8221</v>
      </c>
      <c r="E17">
        <v>26</v>
      </c>
    </row>
    <row r="18" spans="1:5" x14ac:dyDescent="0.2">
      <c r="A18" t="s">
        <v>8308</v>
      </c>
      <c r="B18">
        <v>70</v>
      </c>
      <c r="D18" t="s">
        <v>8221</v>
      </c>
      <c r="E18">
        <v>0</v>
      </c>
    </row>
    <row r="19" spans="1:5" x14ac:dyDescent="0.2">
      <c r="A19" t="s">
        <v>8308</v>
      </c>
      <c r="B19">
        <v>36</v>
      </c>
      <c r="D19" t="s">
        <v>8221</v>
      </c>
      <c r="E19">
        <v>7</v>
      </c>
    </row>
    <row r="20" spans="1:5" x14ac:dyDescent="0.2">
      <c r="A20" t="s">
        <v>8308</v>
      </c>
      <c r="B20">
        <v>342</v>
      </c>
      <c r="D20" t="s">
        <v>8221</v>
      </c>
      <c r="E20">
        <v>0</v>
      </c>
    </row>
    <row r="21" spans="1:5" x14ac:dyDescent="0.2">
      <c r="A21" t="s">
        <v>8308</v>
      </c>
      <c r="B21">
        <v>22</v>
      </c>
      <c r="D21" t="s">
        <v>8221</v>
      </c>
      <c r="E21">
        <v>2</v>
      </c>
    </row>
    <row r="22" spans="1:5" x14ac:dyDescent="0.2">
      <c r="A22" t="s">
        <v>8308</v>
      </c>
      <c r="B22">
        <v>25</v>
      </c>
      <c r="D22" t="s">
        <v>8221</v>
      </c>
      <c r="E22">
        <v>13</v>
      </c>
    </row>
    <row r="23" spans="1:5" x14ac:dyDescent="0.2">
      <c r="A23" t="s">
        <v>8308</v>
      </c>
      <c r="B23">
        <v>101</v>
      </c>
      <c r="D23" t="s">
        <v>8221</v>
      </c>
      <c r="E23">
        <v>4</v>
      </c>
    </row>
    <row r="24" spans="1:5" x14ac:dyDescent="0.2">
      <c r="A24" t="s">
        <v>8308</v>
      </c>
      <c r="B24">
        <v>8</v>
      </c>
      <c r="D24" t="s">
        <v>8221</v>
      </c>
      <c r="E24">
        <v>0</v>
      </c>
    </row>
    <row r="25" spans="1:5" x14ac:dyDescent="0.2">
      <c r="A25" t="s">
        <v>8308</v>
      </c>
      <c r="B25">
        <v>23</v>
      </c>
      <c r="D25" t="s">
        <v>8221</v>
      </c>
      <c r="E25">
        <v>12</v>
      </c>
    </row>
    <row r="26" spans="1:5" x14ac:dyDescent="0.2">
      <c r="A26" t="s">
        <v>8308</v>
      </c>
      <c r="B26">
        <v>574</v>
      </c>
      <c r="D26" t="s">
        <v>8221</v>
      </c>
      <c r="E26">
        <v>2</v>
      </c>
    </row>
    <row r="27" spans="1:5" x14ac:dyDescent="0.2">
      <c r="A27" t="s">
        <v>8308</v>
      </c>
      <c r="B27">
        <v>14</v>
      </c>
      <c r="D27" t="s">
        <v>8221</v>
      </c>
      <c r="E27">
        <v>10</v>
      </c>
    </row>
    <row r="28" spans="1:5" x14ac:dyDescent="0.2">
      <c r="A28" t="s">
        <v>8308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">
    <cfRule type="containsText" dxfId="11" priority="5" operator="containsText" text="live">
      <formula>NOT(ISERROR(SEARCH("live",A2)))</formula>
    </cfRule>
    <cfRule type="containsText" dxfId="10" priority="6" operator="containsText" text="Failed">
      <formula>NOT(ISERROR(SEARCH("Failed",A2)))</formula>
    </cfRule>
    <cfRule type="containsText" dxfId="9" priority="7" operator="containsText" text="Canceled">
      <formula>NOT(ISERROR(SEARCH("Canceled",A2)))</formula>
    </cfRule>
    <cfRule type="containsText" dxfId="8" priority="8" operator="containsText" text="Successful">
      <formula>NOT(ISERROR(SEARCH("Successful",A2)))</formula>
    </cfRule>
  </conditionalFormatting>
  <conditionalFormatting sqref="D2:D1045992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0133-83FB-DE4C-8909-4187CE809E49}">
  <sheetPr codeName="Sheet2"/>
  <dimension ref="A1:H13"/>
  <sheetViews>
    <sheetView topLeftCell="A6" zoomScale="104" workbookViewId="0">
      <selection activeCell="B4" sqref="B4"/>
    </sheetView>
  </sheetViews>
  <sheetFormatPr baseColWidth="10" defaultRowHeight="15" x14ac:dyDescent="0.2"/>
  <cols>
    <col min="1" max="1" width="13" customWidth="1"/>
    <col min="2" max="2" width="16" customWidth="1"/>
    <col min="3" max="3" width="13" customWidth="1"/>
    <col min="4" max="4" width="14.83203125" customWidth="1"/>
    <col min="5" max="5" width="12.6640625" customWidth="1"/>
    <col min="6" max="6" width="17" customWidth="1"/>
    <col min="7" max="7" width="14.5" customWidth="1"/>
    <col min="8" max="8" width="16.5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COUNTIFS(Rawdata!$F:$F,"successful",Rawdata!$D:$D,"&lt;1000")</f>
        <v>322</v>
      </c>
      <c r="C2">
        <f>COUNTIFS(Rawdata!$F:$F,"failed",Rawdata!$D:$D,"&lt;1000")</f>
        <v>113</v>
      </c>
      <c r="D2">
        <f>COUNTIFS(Rawdata!$F:$F,"canceled",Rawdata!$D:$D,"&lt;1000")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">
      <c r="A3" t="s">
        <v>8392</v>
      </c>
      <c r="B3">
        <f>COUNTIFS(Rawdata!$F:$F,"Successful",Rawdata!$D:$D,"&gt;=1000",Rawdata!$D:$D,"&lt;=4999")</f>
        <v>932</v>
      </c>
      <c r="C3">
        <f>COUNTIFS(Rawdata!$F:$F,"failed",Rawdata!$D:$D,"&gt;=1000",Rawdata!$D:$D,"&lt;=4999")</f>
        <v>420</v>
      </c>
      <c r="D3">
        <f>COUNTIFS(Rawdata!$F:$F,"canceled",Rawdata!$D:$D,"&gt;=1000",Rawdata!$D:$D,"&lt;=4999")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">
      <c r="A4" t="s">
        <v>8393</v>
      </c>
      <c r="B4">
        <f>COUNTIFS(Rawdata!$F:$F,"Successful",Rawdata!$D:$D,"&gt;=5000",Rawdata!$D:$D,"&lt;=9999")</f>
        <v>381</v>
      </c>
      <c r="C4">
        <f>COUNTIFS(Rawdata!$F:$F,"failed",Rawdata!$D:$D,"&gt;=5000",Rawdata!$D:$D,"&lt;=9999")</f>
        <v>283</v>
      </c>
      <c r="D4">
        <f>COUNTIFS(Rawdata!$F:$F,"canceled",Rawdata!$D:$D,"&gt;=5000",Rawdata!$D:$D,"&lt;=9999")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">
      <c r="A5" t="s">
        <v>8394</v>
      </c>
      <c r="B5">
        <f>COUNTIFS(Rawdata!$F:$F,"Successful",Rawdata!$D:$D,"&gt;=10000",Rawdata!$D:$D,"&lt;=14999")</f>
        <v>168</v>
      </c>
      <c r="C5">
        <f>COUNTIFS(Rawdata!$F:$F,"failed",Rawdata!$D:$D,"&gt;=10000",Rawdata!$D:$D,"&lt;=14999")</f>
        <v>144</v>
      </c>
      <c r="D5">
        <f>COUNTIFS(Rawdata!$F:$F,"canceled",Rawdata!$D:$D,"&gt;=10000",Rawdata!$D:$D,"&lt;=14999")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">
      <c r="A6" t="s">
        <v>8395</v>
      </c>
      <c r="B6">
        <f>COUNTIFS(Rawdata!$F:$F,"Successful",Rawdata!$D:$D,"&gt;=15000",Rawdata!$D:$D,"&lt;=19999")</f>
        <v>94</v>
      </c>
      <c r="C6">
        <f>COUNTIFS(Rawdata!$F:$F,"failed",Rawdata!$D:$D,"&gt;=15000",Rawdata!$D:$D,"&lt;=19999")</f>
        <v>90</v>
      </c>
      <c r="D6">
        <f>COUNTIFS(Rawdata!$F:$F,"canceled",Rawdata!$D:$D,"&gt;=15000",Rawdata!$D:$D,"&lt;=19999")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">
      <c r="A7" t="s">
        <v>8396</v>
      </c>
      <c r="B7">
        <f>COUNTIFS(Rawdata!$F:$F,"Successful",Rawdata!$D:$D,"&gt;=20000",Rawdata!$D:$D,"&lt;=24999")</f>
        <v>62</v>
      </c>
      <c r="C7">
        <f>COUNTIFS(Rawdata!$F:$F,"failed",Rawdata!$D:$D,"&gt;=20000",Rawdata!$D:$D,"&lt;=24999")</f>
        <v>72</v>
      </c>
      <c r="D7">
        <f>COUNTIFS(Rawdata!$F:$F,"canceled",Rawdata!$D:$D,"&gt;=20000",Rawdata!$D:$D,"&lt;=24999")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">
      <c r="A8" t="s">
        <v>8397</v>
      </c>
      <c r="B8">
        <f>COUNTIFS(Rawdata!$F:$F,"Successful",Rawdata!$D:$D,"&gt;=25000",Rawdata!$D:$D,"&lt;=29999")</f>
        <v>55</v>
      </c>
      <c r="C8">
        <f>COUNTIFS(Rawdata!$F:$F,"failed",Rawdata!$D:$D,"&gt;=25000",Rawdata!$D:$D,"&lt;=29999")</f>
        <v>64</v>
      </c>
      <c r="D8">
        <f>COUNTIFS(Rawdata!$F:$F,"canceled",Rawdata!$D:$D,"&gt;=25000",Rawdata!$D:$D,"&lt;=29999")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">
      <c r="A9" t="s">
        <v>8398</v>
      </c>
      <c r="B9">
        <f>COUNTIFS(Rawdata!$F:$F,"Successful",Rawdata!$D:$D,"&gt;=30000",Rawdata!$D:$D,"&lt;=34999")</f>
        <v>32</v>
      </c>
      <c r="C9">
        <f>COUNTIFS(Rawdata!$F:$F,"failed",Rawdata!$D:$D,"&gt;=30000",Rawdata!$D:$D,"&lt;=34999")</f>
        <v>37</v>
      </c>
      <c r="D9">
        <f>COUNTIFS(Rawdata!$F:$F,"canceled",Rawdata!$D:$D,"&gt;=30000",Rawdata!$D:$D,"&lt;=34999")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">
      <c r="A10" t="s">
        <v>8399</v>
      </c>
      <c r="B10">
        <f>COUNTIFS(Rawdata!$F:$F,"Successful",Rawdata!$D:$D,"&gt;=35000",Rawdata!$D:$D,"&lt;=39999")</f>
        <v>26</v>
      </c>
      <c r="C10">
        <f>COUNTIFS(Rawdata!$F:$F,"failed",Rawdata!$D:$D,"&gt;=35000",Rawdata!$D:$D,"&lt;=39999")</f>
        <v>22</v>
      </c>
      <c r="D10">
        <f>COUNTIFS(Rawdata!$F:$F,"canceled",Rawdata!$D:$D,"&gt;=35000",Rawdata!$D:$D,"&lt;=39999")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">
      <c r="A11" t="s">
        <v>8400</v>
      </c>
      <c r="B11">
        <f>COUNTIFS(Rawdata!$F:$F,"Successful",Rawdata!$D:$D,"&gt;=40000",Rawdata!$D:$D,"&lt;=44999")</f>
        <v>21</v>
      </c>
      <c r="C11">
        <f>COUNTIFS(Rawdata!$F:$F,"failed",Rawdata!$D:$D,"&gt;=40000",Rawdata!$D:$D,"&lt;=44999")</f>
        <v>16</v>
      </c>
      <c r="D11">
        <f>COUNTIFS(Rawdata!$F:$F,"canceled",Rawdata!$D:$D,"&gt;=40000",Rawdata!$D:$D,"&lt;=44999")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">
      <c r="A12" t="s">
        <v>8401</v>
      </c>
      <c r="B12">
        <f>COUNTIFS(Rawdata!$F:$F,"Successful",Rawdata!$D:$D,"&gt;=45000",Rawdata!$D:$D,"&lt;=49999")</f>
        <v>6</v>
      </c>
      <c r="C12">
        <f>COUNTIFS(Rawdata!$F:$F,"failed",Rawdata!$D:$D,"&gt;=45000",Rawdata!$D:$D,"&lt;=49999")</f>
        <v>11</v>
      </c>
      <c r="D12">
        <f>COUNTIFS(Rawdata!$F:$F,"canceled",Rawdata!$D:$D,"&gt;=45000",Rawdata!$D:$D,"&lt;=49999")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ht="32" x14ac:dyDescent="0.2">
      <c r="A13" s="3" t="s">
        <v>8402</v>
      </c>
      <c r="B13">
        <f>COUNTIFS(Rawdata!$F:$F,"Successful",Rawdata!$D:$D,"&gt;=50000")</f>
        <v>86</v>
      </c>
      <c r="C13">
        <f>COUNTIFS(Rawdata!$F:$F,"failed",Rawdata!$D:$D,"&gt;=50000")</f>
        <v>258</v>
      </c>
      <c r="D13">
        <f>COUNTIFS(Rawdata!$F:$F,"canceled",Rawdata!$D:$D,"&gt;=50000")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383A-6D5D-734D-8A42-16320C027461}">
  <sheetPr codeName="Sheet3"/>
  <dimension ref="A2:E19"/>
  <sheetViews>
    <sheetView workbookViewId="0">
      <selection activeCell="I8" sqref="I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9" bestFit="1" customWidth="1"/>
    <col min="5" max="7" width="10" bestFit="1" customWidth="1"/>
    <col min="8" max="8" width="27" bestFit="1" customWidth="1"/>
    <col min="9" max="9" width="40.1640625" bestFit="1" customWidth="1"/>
    <col min="10" max="10" width="18.83203125" bestFit="1" customWidth="1"/>
    <col min="11" max="11" width="58.6640625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6640625" bestFit="1" customWidth="1"/>
    <col min="1934" max="1934" width="48.33203125" bestFit="1" customWidth="1"/>
    <col min="1935" max="1935" width="32.83203125" bestFit="1" customWidth="1"/>
    <col min="1936" max="1936" width="27.33203125" bestFit="1" customWidth="1"/>
    <col min="1937" max="1937" width="42.6640625" bestFit="1" customWidth="1"/>
    <col min="1938" max="1938" width="39" bestFit="1" customWidth="1"/>
    <col min="1939" max="1939" width="44.6640625" bestFit="1" customWidth="1"/>
    <col min="1940" max="1940" width="31.83203125" bestFit="1" customWidth="1"/>
    <col min="1941" max="1941" width="36" bestFit="1" customWidth="1"/>
    <col min="1942" max="1942" width="43" bestFit="1" customWidth="1"/>
    <col min="1943" max="1943" width="24.6640625" bestFit="1" customWidth="1"/>
    <col min="1944" max="1944" width="33.5" bestFit="1" customWidth="1"/>
    <col min="1945" max="1945" width="33.1640625" bestFit="1" customWidth="1"/>
    <col min="1946" max="1946" width="11.33203125" bestFit="1" customWidth="1"/>
    <col min="1947" max="1947" width="42.1640625" bestFit="1" customWidth="1"/>
    <col min="1948" max="1948" width="31.83203125" bestFit="1" customWidth="1"/>
    <col min="1949" max="1949" width="34.5" bestFit="1" customWidth="1"/>
    <col min="1950" max="1950" width="37.33203125" bestFit="1" customWidth="1"/>
    <col min="1951" max="1951" width="24.1640625" bestFit="1" customWidth="1"/>
    <col min="1952" max="1952" width="22.33203125" bestFit="1" customWidth="1"/>
    <col min="1953" max="1953" width="50" bestFit="1" customWidth="1"/>
    <col min="1954" max="1954" width="20.33203125" bestFit="1" customWidth="1"/>
    <col min="1955" max="1955" width="37.33203125" bestFit="1" customWidth="1"/>
    <col min="1956" max="1956" width="47.83203125" bestFit="1" customWidth="1"/>
    <col min="1957" max="1957" width="28.83203125" bestFit="1" customWidth="1"/>
    <col min="1958" max="1958" width="44" bestFit="1" customWidth="1"/>
    <col min="1959" max="1959" width="45.83203125" bestFit="1" customWidth="1"/>
    <col min="1960" max="1960" width="47.5" bestFit="1" customWidth="1"/>
    <col min="1961" max="1961" width="32.5" bestFit="1" customWidth="1"/>
    <col min="1962" max="1962" width="33" bestFit="1" customWidth="1"/>
    <col min="1963" max="1963" width="23" bestFit="1" customWidth="1"/>
    <col min="1964" max="1964" width="20.1640625" bestFit="1" customWidth="1"/>
    <col min="1965" max="1965" width="43" bestFit="1" customWidth="1"/>
    <col min="1966" max="1966" width="31.1640625" bestFit="1" customWidth="1"/>
    <col min="1967" max="1967" width="45" bestFit="1" customWidth="1"/>
    <col min="1968" max="1968" width="13" bestFit="1" customWidth="1"/>
    <col min="1969" max="1969" width="7.5" bestFit="1" customWidth="1"/>
    <col min="1970" max="1970" width="44.1640625" bestFit="1" customWidth="1"/>
    <col min="1971" max="1971" width="40.1640625" bestFit="1" customWidth="1"/>
    <col min="1972" max="1972" width="38.6640625" bestFit="1" customWidth="1"/>
    <col min="1973" max="1973" width="46.6640625" bestFit="1" customWidth="1"/>
    <col min="1974" max="1974" width="21.5" bestFit="1" customWidth="1"/>
    <col min="1975" max="1975" width="35.33203125" bestFit="1" customWidth="1"/>
    <col min="1976" max="1976" width="35.83203125" bestFit="1" customWidth="1"/>
    <col min="1977" max="1977" width="32" bestFit="1" customWidth="1"/>
    <col min="1978" max="1978" width="46.1640625" bestFit="1" customWidth="1"/>
    <col min="1979" max="1979" width="48.1640625" bestFit="1" customWidth="1"/>
    <col min="1980" max="1980" width="45.1640625" bestFit="1" customWidth="1"/>
    <col min="1981" max="1981" width="20.83203125" bestFit="1" customWidth="1"/>
    <col min="1982" max="1982" width="64.6640625" bestFit="1" customWidth="1"/>
    <col min="1983" max="1983" width="40.1640625" bestFit="1" customWidth="1"/>
    <col min="1984" max="1984" width="25.5" bestFit="1" customWidth="1"/>
    <col min="1985" max="1985" width="50.1640625" bestFit="1" customWidth="1"/>
    <col min="1986" max="1986" width="34.1640625" bestFit="1" customWidth="1"/>
    <col min="1987" max="1987" width="21.6640625" bestFit="1" customWidth="1"/>
    <col min="1988" max="1988" width="27.1640625" bestFit="1" customWidth="1"/>
    <col min="1989" max="1989" width="32.83203125" bestFit="1" customWidth="1"/>
    <col min="1990" max="1990" width="33.1640625" bestFit="1" customWidth="1"/>
    <col min="1991" max="1991" width="35" bestFit="1" customWidth="1"/>
    <col min="1992" max="1992" width="36" bestFit="1" customWidth="1"/>
    <col min="1993" max="1993" width="46.83203125" bestFit="1" customWidth="1"/>
    <col min="1994" max="1994" width="30.33203125" bestFit="1" customWidth="1"/>
    <col min="1995" max="1995" width="36.33203125" bestFit="1" customWidth="1"/>
    <col min="1996" max="1996" width="23.33203125" bestFit="1" customWidth="1"/>
    <col min="1997" max="1997" width="14.33203125" bestFit="1" customWidth="1"/>
    <col min="1998" max="1998" width="28.5" bestFit="1" customWidth="1"/>
    <col min="1999" max="1999" width="51.6640625" bestFit="1" customWidth="1"/>
    <col min="2000" max="2000" width="44.6640625" bestFit="1" customWidth="1"/>
    <col min="2001" max="2001" width="48.5" bestFit="1" customWidth="1"/>
    <col min="2002" max="2002" width="43.5" bestFit="1" customWidth="1"/>
    <col min="2003" max="2003" width="46" bestFit="1" customWidth="1"/>
    <col min="2004" max="2004" width="39.33203125" bestFit="1" customWidth="1"/>
    <col min="2005" max="2005" width="46" bestFit="1" customWidth="1"/>
    <col min="2006" max="2006" width="12.1640625" bestFit="1" customWidth="1"/>
    <col min="2007" max="2007" width="39.1640625" bestFit="1" customWidth="1"/>
    <col min="2008" max="2008" width="50" bestFit="1" customWidth="1"/>
    <col min="2009" max="2009" width="29.1640625" bestFit="1" customWidth="1"/>
    <col min="2010" max="2010" width="43.33203125" bestFit="1" customWidth="1"/>
    <col min="2011" max="2011" width="7.5" bestFit="1" customWidth="1"/>
    <col min="2012" max="2012" width="24.83203125" bestFit="1" customWidth="1"/>
    <col min="2013" max="2013" width="41.1640625" bestFit="1" customWidth="1"/>
    <col min="2014" max="2014" width="38.5" bestFit="1" customWidth="1"/>
    <col min="2015" max="2015" width="44.83203125" bestFit="1" customWidth="1"/>
    <col min="2016" max="2016" width="22.33203125" bestFit="1" customWidth="1"/>
    <col min="2017" max="2017" width="50.6640625" bestFit="1" customWidth="1"/>
    <col min="2018" max="2018" width="5.33203125" bestFit="1" customWidth="1"/>
    <col min="2019" max="2019" width="41.6640625" bestFit="1" customWidth="1"/>
    <col min="2020" max="2020" width="46.33203125" bestFit="1" customWidth="1"/>
    <col min="2021" max="2021" width="29.83203125" bestFit="1" customWidth="1"/>
    <col min="2022" max="2022" width="34.6640625" bestFit="1" customWidth="1"/>
    <col min="2023" max="2023" width="25.33203125" bestFit="1" customWidth="1"/>
    <col min="2024" max="2024" width="37" bestFit="1" customWidth="1"/>
    <col min="2025" max="2025" width="50.6640625" bestFit="1" customWidth="1"/>
    <col min="2026" max="2026" width="32.6640625" bestFit="1" customWidth="1"/>
    <col min="2027" max="2027" width="24.1640625" bestFit="1" customWidth="1"/>
    <col min="2028" max="2028" width="28.6640625" bestFit="1" customWidth="1"/>
    <col min="2029" max="2029" width="34.1640625" bestFit="1" customWidth="1"/>
    <col min="2030" max="2030" width="20.33203125" bestFit="1" customWidth="1"/>
    <col min="2031" max="2031" width="38.33203125" bestFit="1" customWidth="1"/>
    <col min="2032" max="2032" width="36.1640625" bestFit="1" customWidth="1"/>
    <col min="2033" max="2033" width="15.33203125" bestFit="1" customWidth="1"/>
    <col min="2034" max="2034" width="35.1640625" bestFit="1" customWidth="1"/>
    <col min="2035" max="2035" width="8.6640625" bestFit="1" customWidth="1"/>
    <col min="2036" max="2036" width="44.6640625" bestFit="1" customWidth="1"/>
    <col min="2037" max="2037" width="20.33203125" bestFit="1" customWidth="1"/>
    <col min="2038" max="2038" width="15.6640625" bestFit="1" customWidth="1"/>
    <col min="2039" max="2039" width="22.1640625" bestFit="1" customWidth="1"/>
    <col min="2040" max="2040" width="9.5" bestFit="1" customWidth="1"/>
    <col min="2041" max="2041" width="22" bestFit="1" customWidth="1"/>
    <col min="2042" max="2042" width="21.6640625" bestFit="1" customWidth="1"/>
    <col min="2043" max="2043" width="35.6640625" bestFit="1" customWidth="1"/>
    <col min="2044" max="2044" width="9.1640625" bestFit="1" customWidth="1"/>
    <col min="2045" max="2045" width="39.5" bestFit="1" customWidth="1"/>
    <col min="2046" max="2046" width="46" bestFit="1" customWidth="1"/>
    <col min="2047" max="2047" width="50.83203125" bestFit="1" customWidth="1"/>
    <col min="2048" max="2048" width="50" bestFit="1" customWidth="1"/>
    <col min="2049" max="2049" width="34" bestFit="1" customWidth="1"/>
    <col min="2050" max="2050" width="18.1640625" bestFit="1" customWidth="1"/>
    <col min="2051" max="2051" width="31.1640625" bestFit="1" customWidth="1"/>
    <col min="2052" max="2052" width="11.33203125" bestFit="1" customWidth="1"/>
    <col min="2053" max="2053" width="46" bestFit="1" customWidth="1"/>
    <col min="2054" max="2054" width="28.1640625" bestFit="1" customWidth="1"/>
    <col min="2055" max="2055" width="13.6640625" bestFit="1" customWidth="1"/>
    <col min="2056" max="2056" width="24" bestFit="1" customWidth="1"/>
    <col min="2057" max="2057" width="44" bestFit="1" customWidth="1"/>
    <col min="2058" max="2058" width="26.83203125" bestFit="1" customWidth="1"/>
    <col min="2059" max="2059" width="24.83203125" bestFit="1" customWidth="1"/>
    <col min="2060" max="2060" width="44.5" bestFit="1" customWidth="1"/>
    <col min="2061" max="2061" width="37" bestFit="1" customWidth="1"/>
    <col min="2062" max="2062" width="28" bestFit="1" customWidth="1"/>
    <col min="2063" max="2063" width="31" bestFit="1" customWidth="1"/>
    <col min="2064" max="2064" width="34.5" bestFit="1" customWidth="1"/>
    <col min="2065" max="2065" width="23.6640625" bestFit="1" customWidth="1"/>
    <col min="2066" max="2066" width="38" bestFit="1" customWidth="1"/>
    <col min="2067" max="2067" width="48.1640625" bestFit="1" customWidth="1"/>
    <col min="2068" max="2068" width="22.83203125" bestFit="1" customWidth="1"/>
    <col min="2069" max="2069" width="26.33203125" bestFit="1" customWidth="1"/>
    <col min="2070" max="2070" width="45.6640625" bestFit="1" customWidth="1"/>
    <col min="2071" max="2071" width="44.5" bestFit="1" customWidth="1"/>
    <col min="2072" max="2072" width="15.5" bestFit="1" customWidth="1"/>
    <col min="2073" max="2073" width="11.5" bestFit="1" customWidth="1"/>
    <col min="2074" max="2074" width="29.6640625" bestFit="1" customWidth="1"/>
    <col min="2075" max="2075" width="34.6640625" bestFit="1" customWidth="1"/>
    <col min="2076" max="2076" width="15" bestFit="1" customWidth="1"/>
    <col min="2077" max="2077" width="38.5" bestFit="1" customWidth="1"/>
    <col min="2078" max="2078" width="23" bestFit="1" customWidth="1"/>
    <col min="2079" max="2079" width="15.33203125" bestFit="1" customWidth="1"/>
    <col min="2080" max="2080" width="22.33203125" bestFit="1" customWidth="1"/>
    <col min="2081" max="2081" width="40.1640625" bestFit="1" customWidth="1"/>
    <col min="2082" max="2082" width="20" bestFit="1" customWidth="1"/>
    <col min="2083" max="2083" width="28.5" bestFit="1" customWidth="1"/>
    <col min="2084" max="2084" width="47.5" bestFit="1" customWidth="1"/>
    <col min="2085" max="2085" width="7.1640625" bestFit="1" customWidth="1"/>
    <col min="2086" max="2086" width="40.1640625" bestFit="1" customWidth="1"/>
    <col min="2087" max="2087" width="30" bestFit="1" customWidth="1"/>
    <col min="2088" max="2088" width="45.83203125" bestFit="1" customWidth="1"/>
    <col min="2089" max="2089" width="18" bestFit="1" customWidth="1"/>
    <col min="2090" max="2090" width="31.83203125" bestFit="1" customWidth="1"/>
    <col min="2091" max="2091" width="37.83203125" bestFit="1" customWidth="1"/>
    <col min="2092" max="2092" width="26.1640625" bestFit="1" customWidth="1"/>
    <col min="2093" max="2093" width="37.83203125" bestFit="1" customWidth="1"/>
    <col min="2094" max="2094" width="21" bestFit="1" customWidth="1"/>
    <col min="2095" max="2095" width="32.5" bestFit="1" customWidth="1"/>
    <col min="2096" max="2096" width="25.6640625" bestFit="1" customWidth="1"/>
    <col min="2097" max="2097" width="35.6640625" bestFit="1" customWidth="1"/>
    <col min="2098" max="2098" width="24.83203125" bestFit="1" customWidth="1"/>
    <col min="2099" max="2099" width="37.33203125" bestFit="1" customWidth="1"/>
    <col min="2100" max="2100" width="12.1640625" bestFit="1" customWidth="1"/>
    <col min="2101" max="2101" width="43.6640625" bestFit="1" customWidth="1"/>
    <col min="2102" max="2102" width="44" bestFit="1" customWidth="1"/>
    <col min="2103" max="2103" width="42.5" bestFit="1" customWidth="1"/>
    <col min="2104" max="2104" width="36.5" bestFit="1" customWidth="1"/>
    <col min="2105" max="2105" width="28.33203125" bestFit="1" customWidth="1"/>
    <col min="2106" max="2106" width="34.6640625" bestFit="1" customWidth="1"/>
    <col min="2107" max="2107" width="11.5" bestFit="1" customWidth="1"/>
    <col min="2108" max="2108" width="30.5" bestFit="1" customWidth="1"/>
    <col min="2109" max="2109" width="40.6640625" bestFit="1" customWidth="1"/>
    <col min="2110" max="2110" width="32.33203125" bestFit="1" customWidth="1"/>
    <col min="2111" max="2111" width="32.1640625" bestFit="1" customWidth="1"/>
    <col min="2112" max="2112" width="50" bestFit="1" customWidth="1"/>
    <col min="2113" max="2113" width="44.6640625" bestFit="1" customWidth="1"/>
    <col min="2114" max="2114" width="7.33203125" bestFit="1" customWidth="1"/>
    <col min="2115" max="2115" width="37.6640625" bestFit="1" customWidth="1"/>
    <col min="2116" max="2116" width="17.83203125" bestFit="1" customWidth="1"/>
    <col min="2117" max="2117" width="42.1640625" bestFit="1" customWidth="1"/>
    <col min="2118" max="2118" width="14" bestFit="1" customWidth="1"/>
    <col min="2119" max="2119" width="12.33203125" bestFit="1" customWidth="1"/>
    <col min="2120" max="2120" width="5.33203125" bestFit="1" customWidth="1"/>
    <col min="2121" max="2121" width="10.5" bestFit="1" customWidth="1"/>
    <col min="2122" max="2122" width="27.5" bestFit="1" customWidth="1"/>
    <col min="2123" max="2123" width="50.83203125" bestFit="1" customWidth="1"/>
    <col min="2124" max="2124" width="43.83203125" bestFit="1" customWidth="1"/>
    <col min="2125" max="2125" width="42.5" bestFit="1" customWidth="1"/>
    <col min="2126" max="2126" width="45" bestFit="1" customWidth="1"/>
    <col min="2127" max="2127" width="34.33203125" bestFit="1" customWidth="1"/>
    <col min="2128" max="2128" width="48.6640625" bestFit="1" customWidth="1"/>
    <col min="2129" max="2129" width="41.83203125" bestFit="1" customWidth="1"/>
    <col min="2130" max="2130" width="33.1640625" bestFit="1" customWidth="1"/>
    <col min="2131" max="2131" width="46" bestFit="1" customWidth="1"/>
    <col min="2132" max="2132" width="38.6640625" bestFit="1" customWidth="1"/>
    <col min="2133" max="2133" width="45.33203125" bestFit="1" customWidth="1"/>
    <col min="2134" max="2134" width="25.33203125" bestFit="1" customWidth="1"/>
    <col min="2135" max="2135" width="16.33203125" bestFit="1" customWidth="1"/>
    <col min="2136" max="2136" width="19.83203125" bestFit="1" customWidth="1"/>
    <col min="2137" max="2137" width="25" bestFit="1" customWidth="1"/>
    <col min="2138" max="2138" width="18.1640625" bestFit="1" customWidth="1"/>
    <col min="2139" max="2139" width="19.5" bestFit="1" customWidth="1"/>
    <col min="2140" max="2140" width="33.33203125" bestFit="1" customWidth="1"/>
    <col min="2141" max="2141" width="17.83203125" bestFit="1" customWidth="1"/>
    <col min="2142" max="2142" width="25" bestFit="1" customWidth="1"/>
    <col min="2143" max="2143" width="28.83203125" bestFit="1" customWidth="1"/>
    <col min="2144" max="2144" width="23.33203125" bestFit="1" customWidth="1"/>
    <col min="2145" max="2145" width="16.33203125" bestFit="1" customWidth="1"/>
    <col min="2146" max="2146" width="49.1640625" bestFit="1" customWidth="1"/>
    <col min="2147" max="2147" width="40.1640625" bestFit="1" customWidth="1"/>
    <col min="2148" max="2148" width="11.1640625" bestFit="1" customWidth="1"/>
    <col min="2149" max="2149" width="30.83203125" bestFit="1" customWidth="1"/>
    <col min="2150" max="2150" width="30.1640625" bestFit="1" customWidth="1"/>
    <col min="2151" max="2151" width="29.33203125" bestFit="1" customWidth="1"/>
    <col min="2152" max="2152" width="22.83203125" bestFit="1" customWidth="1"/>
    <col min="2153" max="2153" width="25.33203125" bestFit="1" customWidth="1"/>
    <col min="2154" max="2154" width="21" bestFit="1" customWidth="1"/>
    <col min="2155" max="2155" width="16.6640625" bestFit="1" customWidth="1"/>
    <col min="2156" max="2156" width="24.6640625" bestFit="1" customWidth="1"/>
    <col min="2157" max="2157" width="35.5" bestFit="1" customWidth="1"/>
    <col min="2158" max="2158" width="28.83203125" bestFit="1" customWidth="1"/>
    <col min="2159" max="2159" width="28.6640625" bestFit="1" customWidth="1"/>
    <col min="2160" max="2160" width="17.33203125" bestFit="1" customWidth="1"/>
    <col min="2161" max="2161" width="31.83203125" bestFit="1" customWidth="1"/>
    <col min="2162" max="2162" width="16.5" bestFit="1" customWidth="1"/>
    <col min="2163" max="2163" width="10.6640625" bestFit="1" customWidth="1"/>
    <col min="2164" max="2164" width="27.5" bestFit="1" customWidth="1"/>
    <col min="2165" max="2165" width="36" bestFit="1" customWidth="1"/>
    <col min="2166" max="2166" width="24" bestFit="1" customWidth="1"/>
    <col min="2167" max="2167" width="40.83203125" bestFit="1" customWidth="1"/>
    <col min="2168" max="2168" width="34.5" bestFit="1" customWidth="1"/>
    <col min="2169" max="2169" width="43.33203125" bestFit="1" customWidth="1"/>
    <col min="2170" max="2170" width="43.83203125" bestFit="1" customWidth="1"/>
    <col min="2171" max="2171" width="15.33203125" bestFit="1" customWidth="1"/>
    <col min="2172" max="2172" width="44.5" bestFit="1" customWidth="1"/>
    <col min="2173" max="2173" width="38.6640625" bestFit="1" customWidth="1"/>
    <col min="2174" max="2174" width="28.1640625" bestFit="1" customWidth="1"/>
    <col min="2175" max="2175" width="43.5" bestFit="1" customWidth="1"/>
    <col min="2176" max="2176" width="46.1640625" bestFit="1" customWidth="1"/>
    <col min="2177" max="2177" width="26.6640625" bestFit="1" customWidth="1"/>
    <col min="2178" max="2178" width="11" bestFit="1" customWidth="1"/>
    <col min="2179" max="2179" width="40.83203125" bestFit="1" customWidth="1"/>
    <col min="2180" max="2180" width="14.33203125" bestFit="1" customWidth="1"/>
    <col min="2181" max="2181" width="29.6640625" bestFit="1" customWidth="1"/>
    <col min="2182" max="2182" width="20.83203125" bestFit="1" customWidth="1"/>
    <col min="2183" max="2183" width="32.83203125" bestFit="1" customWidth="1"/>
    <col min="2184" max="2184" width="38.6640625" bestFit="1" customWidth="1"/>
    <col min="2185" max="2185" width="43.1640625" bestFit="1" customWidth="1"/>
    <col min="2186" max="2186" width="36.6640625" bestFit="1" customWidth="1"/>
    <col min="2187" max="2187" width="13" bestFit="1" customWidth="1"/>
    <col min="2188" max="2188" width="30.33203125" bestFit="1" customWidth="1"/>
    <col min="2189" max="2189" width="22" bestFit="1" customWidth="1"/>
    <col min="2190" max="2190" width="19.83203125" bestFit="1" customWidth="1"/>
    <col min="2191" max="2191" width="36.1640625" bestFit="1" customWidth="1"/>
    <col min="2192" max="2192" width="13.1640625" bestFit="1" customWidth="1"/>
    <col min="2193" max="2193" width="15.33203125" bestFit="1" customWidth="1"/>
    <col min="2194" max="2194" width="35.1640625" bestFit="1" customWidth="1"/>
    <col min="2195" max="2195" width="16.5" bestFit="1" customWidth="1"/>
    <col min="2196" max="2196" width="43.5" bestFit="1" customWidth="1"/>
    <col min="2197" max="2197" width="18.83203125" bestFit="1" customWidth="1"/>
    <col min="2198" max="2198" width="48" bestFit="1" customWidth="1"/>
    <col min="2199" max="2199" width="24.6640625" bestFit="1" customWidth="1"/>
    <col min="2200" max="2200" width="10.6640625" bestFit="1" customWidth="1"/>
    <col min="2201" max="2201" width="34.1640625" bestFit="1" customWidth="1"/>
    <col min="2202" max="2202" width="25.33203125" bestFit="1" customWidth="1"/>
    <col min="2203" max="2203" width="22.33203125" bestFit="1" customWidth="1"/>
    <col min="2204" max="2204" width="22.83203125" bestFit="1" customWidth="1"/>
    <col min="2205" max="2205" width="17.33203125" bestFit="1" customWidth="1"/>
    <col min="2206" max="2206" width="13.1640625" bestFit="1" customWidth="1"/>
    <col min="2207" max="2207" width="36.1640625" bestFit="1" customWidth="1"/>
    <col min="2208" max="2208" width="13.5" bestFit="1" customWidth="1"/>
    <col min="2209" max="2209" width="49.33203125" bestFit="1" customWidth="1"/>
    <col min="2210" max="2210" width="57.33203125" bestFit="1" customWidth="1"/>
    <col min="2211" max="2211" width="21.1640625" bestFit="1" customWidth="1"/>
    <col min="2212" max="2212" width="33" bestFit="1" customWidth="1"/>
    <col min="2213" max="2213" width="13.83203125" bestFit="1" customWidth="1"/>
    <col min="2214" max="2214" width="19.5" bestFit="1" customWidth="1"/>
    <col min="2215" max="2215" width="46.83203125" bestFit="1" customWidth="1"/>
    <col min="2217" max="2217" width="11.5" bestFit="1" customWidth="1"/>
    <col min="2218" max="2218" width="21.83203125" bestFit="1" customWidth="1"/>
    <col min="2219" max="2219" width="14.83203125" bestFit="1" customWidth="1"/>
    <col min="2220" max="2220" width="40" bestFit="1" customWidth="1"/>
    <col min="2221" max="2221" width="42.6640625" bestFit="1" customWidth="1"/>
    <col min="2222" max="2222" width="7.83203125" bestFit="1" customWidth="1"/>
    <col min="2223" max="2223" width="42.1640625" bestFit="1" customWidth="1"/>
    <col min="2224" max="2224" width="51" bestFit="1" customWidth="1"/>
    <col min="2225" max="2225" width="19.83203125" bestFit="1" customWidth="1"/>
    <col min="2226" max="2226" width="41.33203125" bestFit="1" customWidth="1"/>
    <col min="2227" max="2227" width="12.83203125" bestFit="1" customWidth="1"/>
    <col min="2228" max="2228" width="35.83203125" bestFit="1" customWidth="1"/>
    <col min="2229" max="2229" width="41.5" bestFit="1" customWidth="1"/>
    <col min="2230" max="2230" width="44.1640625" bestFit="1" customWidth="1"/>
    <col min="2231" max="2231" width="23.5" bestFit="1" customWidth="1"/>
    <col min="2232" max="2232" width="18.1640625" bestFit="1" customWidth="1"/>
    <col min="2233" max="2233" width="29.6640625" bestFit="1" customWidth="1"/>
    <col min="2234" max="2234" width="42.33203125" bestFit="1" customWidth="1"/>
    <col min="2235" max="2235" width="44.33203125" bestFit="1" customWidth="1"/>
    <col min="2236" max="2236" width="12.5" bestFit="1" customWidth="1"/>
    <col min="2237" max="2237" width="24.5" bestFit="1" customWidth="1"/>
    <col min="2238" max="2238" width="51.33203125" bestFit="1" customWidth="1"/>
    <col min="2239" max="2239" width="46.6640625" bestFit="1" customWidth="1"/>
    <col min="2240" max="2240" width="20.6640625" bestFit="1" customWidth="1"/>
    <col min="2241" max="2241" width="49.6640625" bestFit="1" customWidth="1"/>
    <col min="2242" max="2242" width="35.83203125" bestFit="1" customWidth="1"/>
    <col min="2243" max="2243" width="38.33203125" bestFit="1" customWidth="1"/>
    <col min="2244" max="2244" width="30.33203125" bestFit="1" customWidth="1"/>
    <col min="2245" max="2245" width="15.33203125" bestFit="1" customWidth="1"/>
    <col min="2246" max="2246" width="19.83203125" bestFit="1" customWidth="1"/>
    <col min="2247" max="2247" width="52" bestFit="1" customWidth="1"/>
    <col min="2248" max="2248" width="48.6640625" bestFit="1" customWidth="1"/>
    <col min="2249" max="2249" width="24.6640625" bestFit="1" customWidth="1"/>
    <col min="2250" max="2250" width="28.6640625" bestFit="1" customWidth="1"/>
    <col min="2251" max="2251" width="17.6640625" bestFit="1" customWidth="1"/>
    <col min="2252" max="2252" width="8.83203125" bestFit="1" customWidth="1"/>
    <col min="2253" max="2253" width="29.83203125" bestFit="1" customWidth="1"/>
    <col min="2254" max="2254" width="23" bestFit="1" customWidth="1"/>
    <col min="2255" max="2255" width="34.83203125" bestFit="1" customWidth="1"/>
    <col min="2256" max="2256" width="18.5" bestFit="1" customWidth="1"/>
    <col min="2257" max="2257" width="37.1640625" bestFit="1" customWidth="1"/>
    <col min="2258" max="2258" width="44.1640625" bestFit="1" customWidth="1"/>
    <col min="2259" max="2259" width="44.33203125" bestFit="1" customWidth="1"/>
    <col min="2260" max="2260" width="23.6640625" bestFit="1" customWidth="1"/>
    <col min="2261" max="2261" width="43.33203125" bestFit="1" customWidth="1"/>
    <col min="2262" max="2262" width="33" bestFit="1" customWidth="1"/>
    <col min="2263" max="2263" width="51.5" bestFit="1" customWidth="1"/>
    <col min="2264" max="2264" width="25.6640625" bestFit="1" customWidth="1"/>
    <col min="2265" max="2265" width="51.6640625" bestFit="1" customWidth="1"/>
    <col min="2266" max="2266" width="37.6640625" bestFit="1" customWidth="1"/>
    <col min="2267" max="2267" width="26.6640625" bestFit="1" customWidth="1"/>
    <col min="2268" max="2268" width="44.33203125" bestFit="1" customWidth="1"/>
    <col min="2269" max="2269" width="15.1640625" bestFit="1" customWidth="1"/>
    <col min="2270" max="2270" width="21.5" bestFit="1" customWidth="1"/>
    <col min="2271" max="2271" width="25.33203125" bestFit="1" customWidth="1"/>
    <col min="2272" max="2272" width="43.33203125" bestFit="1" customWidth="1"/>
    <col min="2273" max="2273" width="41.5" bestFit="1" customWidth="1"/>
    <col min="2274" max="2274" width="32.6640625" bestFit="1" customWidth="1"/>
    <col min="2275" max="2275" width="28.33203125" bestFit="1" customWidth="1"/>
    <col min="2276" max="2276" width="43.33203125" bestFit="1" customWidth="1"/>
    <col min="2277" max="2277" width="24" bestFit="1" customWidth="1"/>
    <col min="2278" max="2278" width="32" bestFit="1" customWidth="1"/>
    <col min="2279" max="2279" width="37.1640625" bestFit="1" customWidth="1"/>
    <col min="2280" max="2280" width="18.6640625" bestFit="1" customWidth="1"/>
    <col min="2281" max="2281" width="31" bestFit="1" customWidth="1"/>
    <col min="2282" max="2282" width="30.5" bestFit="1" customWidth="1"/>
    <col min="2283" max="2283" width="33.5" bestFit="1" customWidth="1"/>
    <col min="2284" max="2284" width="28.5" bestFit="1" customWidth="1"/>
    <col min="2285" max="2285" width="24.1640625" bestFit="1" customWidth="1"/>
    <col min="2286" max="2286" width="29.33203125" bestFit="1" customWidth="1"/>
    <col min="2287" max="2287" width="38.6640625" bestFit="1" customWidth="1"/>
    <col min="2288" max="2288" width="30.33203125" bestFit="1" customWidth="1"/>
    <col min="2289" max="2289" width="46.33203125" bestFit="1" customWidth="1"/>
    <col min="2290" max="2290" width="15.83203125" bestFit="1" customWidth="1"/>
    <col min="2291" max="2291" width="38.83203125" bestFit="1" customWidth="1"/>
    <col min="2292" max="2292" width="42.1640625" bestFit="1" customWidth="1"/>
    <col min="2293" max="2293" width="24" bestFit="1" customWidth="1"/>
    <col min="2294" max="2294" width="6" bestFit="1" customWidth="1"/>
    <col min="2295" max="2295" width="39.5" bestFit="1" customWidth="1"/>
    <col min="2296" max="2296" width="24.33203125" bestFit="1" customWidth="1"/>
    <col min="2297" max="2297" width="23.5" bestFit="1" customWidth="1"/>
    <col min="2298" max="2298" width="41.1640625" bestFit="1" customWidth="1"/>
    <col min="2299" max="2299" width="20.5" bestFit="1" customWidth="1"/>
    <col min="2300" max="2300" width="39.6640625" bestFit="1" customWidth="1"/>
    <col min="2301" max="2301" width="39.33203125" bestFit="1" customWidth="1"/>
    <col min="2302" max="2302" width="42.5" bestFit="1" customWidth="1"/>
    <col min="2303" max="2303" width="46.6640625" bestFit="1" customWidth="1"/>
    <col min="2304" max="2304" width="38" bestFit="1" customWidth="1"/>
    <col min="2305" max="2305" width="7.1640625" bestFit="1" customWidth="1"/>
    <col min="2306" max="2306" width="31.83203125" bestFit="1" customWidth="1"/>
    <col min="2307" max="2307" width="10" bestFit="1" customWidth="1"/>
    <col min="2308" max="2308" width="43.5" bestFit="1" customWidth="1"/>
    <col min="2309" max="2309" width="33.1640625" bestFit="1" customWidth="1"/>
    <col min="2310" max="2310" width="40.1640625" bestFit="1" customWidth="1"/>
    <col min="2311" max="2311" width="28.1640625" bestFit="1" customWidth="1"/>
    <col min="2312" max="2312" width="18" bestFit="1" customWidth="1"/>
    <col min="2313" max="2313" width="36.1640625" bestFit="1" customWidth="1"/>
    <col min="2314" max="2314" width="31.1640625" bestFit="1" customWidth="1"/>
    <col min="2315" max="2315" width="13" bestFit="1" customWidth="1"/>
    <col min="2316" max="2316" width="12.6640625" bestFit="1" customWidth="1"/>
    <col min="2317" max="2317" width="17" bestFit="1" customWidth="1"/>
    <col min="2318" max="2318" width="39.1640625" bestFit="1" customWidth="1"/>
    <col min="2319" max="2319" width="25.1640625" bestFit="1" customWidth="1"/>
    <col min="2320" max="2320" width="34" bestFit="1" customWidth="1"/>
    <col min="2321" max="2321" width="15.83203125" bestFit="1" customWidth="1"/>
    <col min="2322" max="2322" width="20.1640625" bestFit="1" customWidth="1"/>
    <col min="2323" max="2323" width="49.1640625" bestFit="1" customWidth="1"/>
    <col min="2324" max="2324" width="45.5" bestFit="1" customWidth="1"/>
    <col min="2325" max="2325" width="33" bestFit="1" customWidth="1"/>
    <col min="2326" max="2326" width="39" bestFit="1" customWidth="1"/>
    <col min="2327" max="2327" width="9.1640625" bestFit="1" customWidth="1"/>
    <col min="2328" max="2328" width="34" bestFit="1" customWidth="1"/>
    <col min="2329" max="2329" width="30.6640625" bestFit="1" customWidth="1"/>
    <col min="2330" max="2330" width="37.5" bestFit="1" customWidth="1"/>
    <col min="2331" max="2331" width="19" bestFit="1" customWidth="1"/>
    <col min="2332" max="2332" width="13.83203125" bestFit="1" customWidth="1"/>
    <col min="2333" max="2333" width="14.6640625" bestFit="1" customWidth="1"/>
    <col min="2334" max="2334" width="48" bestFit="1" customWidth="1"/>
    <col min="2335" max="2335" width="50.83203125" bestFit="1" customWidth="1"/>
    <col min="2336" max="2336" width="37" bestFit="1" customWidth="1"/>
    <col min="2337" max="2337" width="46.6640625" bestFit="1" customWidth="1"/>
    <col min="2338" max="2338" width="33.5" bestFit="1" customWidth="1"/>
    <col min="2339" max="2339" width="14.33203125" bestFit="1" customWidth="1"/>
    <col min="2340" max="2340" width="25.6640625" bestFit="1" customWidth="1"/>
    <col min="2341" max="2341" width="17.33203125" bestFit="1" customWidth="1"/>
    <col min="2342" max="2342" width="44.5" bestFit="1" customWidth="1"/>
    <col min="2343" max="2343" width="50.83203125" bestFit="1" customWidth="1"/>
    <col min="2344" max="2344" width="12.83203125" bestFit="1" customWidth="1"/>
    <col min="2345" max="2345" width="21.5" bestFit="1" customWidth="1"/>
    <col min="2346" max="2346" width="16" bestFit="1" customWidth="1"/>
    <col min="2347" max="2347" width="12.33203125" bestFit="1" customWidth="1"/>
    <col min="2348" max="2348" width="33.83203125" bestFit="1" customWidth="1"/>
    <col min="2349" max="2349" width="14.6640625" bestFit="1" customWidth="1"/>
    <col min="2350" max="2350" width="7" bestFit="1" customWidth="1"/>
    <col min="2351" max="2351" width="47.6640625" bestFit="1" customWidth="1"/>
    <col min="2352" max="2352" width="29.83203125" bestFit="1" customWidth="1"/>
    <col min="2353" max="2353" width="25.5" bestFit="1" customWidth="1"/>
    <col min="2354" max="2354" width="20.5" bestFit="1" customWidth="1"/>
    <col min="2355" max="2355" width="9.5" bestFit="1" customWidth="1"/>
    <col min="2356" max="2356" width="24.5" bestFit="1" customWidth="1"/>
    <col min="2357" max="2357" width="19" bestFit="1" customWidth="1"/>
    <col min="2358" max="2358" width="46.33203125" bestFit="1" customWidth="1"/>
    <col min="2359" max="2359" width="29.6640625" bestFit="1" customWidth="1"/>
    <col min="2360" max="2360" width="8.33203125" bestFit="1" customWidth="1"/>
    <col min="2361" max="2361" width="9.1640625" bestFit="1" customWidth="1"/>
    <col min="2362" max="2362" width="41.5" bestFit="1" customWidth="1"/>
    <col min="2363" max="2363" width="40.5" bestFit="1" customWidth="1"/>
    <col min="2364" max="2364" width="33" bestFit="1" customWidth="1"/>
    <col min="2365" max="2365" width="20.6640625" bestFit="1" customWidth="1"/>
    <col min="2366" max="2366" width="10.33203125" bestFit="1" customWidth="1"/>
    <col min="2367" max="2367" width="35.83203125" bestFit="1" customWidth="1"/>
    <col min="2368" max="2368" width="48.33203125" bestFit="1" customWidth="1"/>
    <col min="2369" max="2369" width="25.33203125" bestFit="1" customWidth="1"/>
    <col min="2370" max="2370" width="22.5" bestFit="1" customWidth="1"/>
    <col min="2371" max="2371" width="28.5" bestFit="1" customWidth="1"/>
    <col min="2372" max="2372" width="43.5" bestFit="1" customWidth="1"/>
    <col min="2373" max="2373" width="9.6640625" bestFit="1" customWidth="1"/>
    <col min="2374" max="2374" width="29.1640625" bestFit="1" customWidth="1"/>
    <col min="2375" max="2375" width="46.5" bestFit="1" customWidth="1"/>
    <col min="2376" max="2376" width="47" bestFit="1" customWidth="1"/>
    <col min="2377" max="2377" width="39.83203125" bestFit="1" customWidth="1"/>
    <col min="2378" max="2378" width="13.5" bestFit="1" customWidth="1"/>
    <col min="2379" max="2379" width="27" bestFit="1" customWidth="1"/>
    <col min="2380" max="2380" width="19.33203125" bestFit="1" customWidth="1"/>
    <col min="2381" max="2381" width="18" bestFit="1" customWidth="1"/>
    <col min="2382" max="2382" width="12" bestFit="1" customWidth="1"/>
    <col min="2383" max="2383" width="24" bestFit="1" customWidth="1"/>
    <col min="2384" max="2384" width="15.83203125" bestFit="1" customWidth="1"/>
    <col min="2385" max="2385" width="41.5" bestFit="1" customWidth="1"/>
    <col min="2386" max="2386" width="22.5" bestFit="1" customWidth="1"/>
    <col min="2387" max="2387" width="48.6640625" bestFit="1" customWidth="1"/>
    <col min="2388" max="2388" width="50" bestFit="1" customWidth="1"/>
    <col min="2389" max="2389" width="39.5" bestFit="1" customWidth="1"/>
    <col min="2390" max="2390" width="29.5" bestFit="1" customWidth="1"/>
    <col min="2391" max="2391" width="32.33203125" bestFit="1" customWidth="1"/>
    <col min="2392" max="2392" width="48.6640625" bestFit="1" customWidth="1"/>
    <col min="2393" max="2393" width="19.1640625" bestFit="1" customWidth="1"/>
    <col min="2394" max="2394" width="26.1640625" bestFit="1" customWidth="1"/>
    <col min="2395" max="2395" width="34.6640625" bestFit="1" customWidth="1"/>
    <col min="2396" max="2396" width="43.83203125" bestFit="1" customWidth="1"/>
    <col min="2397" max="2397" width="43.6640625" bestFit="1" customWidth="1"/>
    <col min="2398" max="2398" width="6.83203125" bestFit="1" customWidth="1"/>
    <col min="2399" max="2399" width="12.1640625" bestFit="1" customWidth="1"/>
    <col min="2400" max="2400" width="6.1640625" bestFit="1" customWidth="1"/>
    <col min="2401" max="2401" width="28" bestFit="1" customWidth="1"/>
    <col min="2402" max="2402" width="47.6640625" bestFit="1" customWidth="1"/>
    <col min="2403" max="2403" width="12.83203125" bestFit="1" customWidth="1"/>
    <col min="2404" max="2404" width="11.1640625" bestFit="1" customWidth="1"/>
    <col min="2405" max="2405" width="38.1640625" bestFit="1" customWidth="1"/>
    <col min="2406" max="2406" width="30.1640625" bestFit="1" customWidth="1"/>
    <col min="2407" max="2407" width="30.5" bestFit="1" customWidth="1"/>
    <col min="2408" max="2408" width="36" bestFit="1" customWidth="1"/>
    <col min="2409" max="2409" width="29.33203125" bestFit="1" customWidth="1"/>
    <col min="2410" max="2410" width="18" bestFit="1" customWidth="1"/>
    <col min="2411" max="2411" width="45.33203125" bestFit="1" customWidth="1"/>
    <col min="2412" max="2412" width="31.33203125" bestFit="1" customWidth="1"/>
    <col min="2413" max="2413" width="35.5" bestFit="1" customWidth="1"/>
    <col min="2414" max="2414" width="46.6640625" bestFit="1" customWidth="1"/>
    <col min="2415" max="2415" width="15.5" bestFit="1" customWidth="1"/>
    <col min="2416" max="2416" width="28.33203125" bestFit="1" customWidth="1"/>
    <col min="2417" max="2417" width="50.33203125" bestFit="1" customWidth="1"/>
    <col min="2418" max="2418" width="38" bestFit="1" customWidth="1"/>
    <col min="2419" max="2419" width="18.5" bestFit="1" customWidth="1"/>
    <col min="2420" max="2420" width="16.5" bestFit="1" customWidth="1"/>
    <col min="2421" max="2421" width="48.33203125" bestFit="1" customWidth="1"/>
    <col min="2422" max="2422" width="30.6640625" bestFit="1" customWidth="1"/>
    <col min="2423" max="2423" width="28.5" bestFit="1" customWidth="1"/>
    <col min="2424" max="2424" width="49.33203125" bestFit="1" customWidth="1"/>
    <col min="2425" max="2425" width="7.6640625" bestFit="1" customWidth="1"/>
    <col min="2426" max="2426" width="17.33203125" bestFit="1" customWidth="1"/>
    <col min="2427" max="2427" width="50.83203125" bestFit="1" customWidth="1"/>
    <col min="2428" max="2428" width="10.33203125" bestFit="1" customWidth="1"/>
    <col min="2429" max="2429" width="42.6640625" bestFit="1" customWidth="1"/>
    <col min="2430" max="2430" width="32.1640625" bestFit="1" customWidth="1"/>
    <col min="2431" max="2431" width="35.1640625" bestFit="1" customWidth="1"/>
    <col min="2432" max="2432" width="30.83203125" bestFit="1" customWidth="1"/>
    <col min="2433" max="2433" width="48.33203125" bestFit="1" customWidth="1"/>
    <col min="2434" max="2434" width="42.6640625" bestFit="1" customWidth="1"/>
    <col min="2435" max="2435" width="29.83203125" bestFit="1" customWidth="1"/>
    <col min="2436" max="2436" width="34.5" bestFit="1" customWidth="1"/>
    <col min="2437" max="2437" width="23.33203125" bestFit="1" customWidth="1"/>
    <col min="2438" max="2438" width="15" bestFit="1" customWidth="1"/>
    <col min="2439" max="2439" width="24.5" bestFit="1" customWidth="1"/>
    <col min="2440" max="2440" width="47.33203125" bestFit="1" customWidth="1"/>
    <col min="2441" max="2441" width="28.1640625" bestFit="1" customWidth="1"/>
    <col min="2442" max="2442" width="48.33203125" bestFit="1" customWidth="1"/>
    <col min="2443" max="2443" width="17" bestFit="1" customWidth="1"/>
    <col min="2444" max="2444" width="41.1640625" bestFit="1" customWidth="1"/>
    <col min="2445" max="2445" width="48.1640625" bestFit="1" customWidth="1"/>
    <col min="2446" max="2446" width="33.83203125" bestFit="1" customWidth="1"/>
    <col min="2447" max="2447" width="42.6640625" bestFit="1" customWidth="1"/>
    <col min="2448" max="2448" width="11.5" bestFit="1" customWidth="1"/>
    <col min="2449" max="2449" width="20" bestFit="1" customWidth="1"/>
    <col min="2450" max="2450" width="11" bestFit="1" customWidth="1"/>
    <col min="2451" max="2451" width="29.6640625" bestFit="1" customWidth="1"/>
    <col min="2452" max="2452" width="11.5" bestFit="1" customWidth="1"/>
    <col min="2453" max="2453" width="14.33203125" bestFit="1" customWidth="1"/>
    <col min="2454" max="2454" width="22.83203125" bestFit="1" customWidth="1"/>
    <col min="2455" max="2455" width="14.83203125" bestFit="1" customWidth="1"/>
    <col min="2456" max="2456" width="34" bestFit="1" customWidth="1"/>
    <col min="2457" max="2457" width="32.1640625" bestFit="1" customWidth="1"/>
    <col min="2458" max="2458" width="21.6640625" bestFit="1" customWidth="1"/>
    <col min="2459" max="2459" width="27" bestFit="1" customWidth="1"/>
    <col min="2460" max="2460" width="49.33203125" bestFit="1" customWidth="1"/>
    <col min="2461" max="2461" width="38" bestFit="1" customWidth="1"/>
    <col min="2462" max="2462" width="18" bestFit="1" customWidth="1"/>
    <col min="2463" max="2463" width="23" bestFit="1" customWidth="1"/>
    <col min="2464" max="2464" width="14.1640625" bestFit="1" customWidth="1"/>
    <col min="2465" max="2465" width="9.1640625" bestFit="1" customWidth="1"/>
    <col min="2466" max="2466" width="32.6640625" bestFit="1" customWidth="1"/>
    <col min="2467" max="2467" width="39" bestFit="1" customWidth="1"/>
    <col min="2468" max="2468" width="42.6640625" bestFit="1" customWidth="1"/>
    <col min="2469" max="2469" width="8.33203125" bestFit="1" customWidth="1"/>
    <col min="2470" max="2470" width="18.33203125" bestFit="1" customWidth="1"/>
    <col min="2471" max="2471" width="33.33203125" bestFit="1" customWidth="1"/>
    <col min="2472" max="2472" width="44.6640625" bestFit="1" customWidth="1"/>
    <col min="2473" max="2473" width="14.1640625" bestFit="1" customWidth="1"/>
    <col min="2474" max="2474" width="30.5" bestFit="1" customWidth="1"/>
    <col min="2475" max="2475" width="41.33203125" bestFit="1" customWidth="1"/>
    <col min="2476" max="2476" width="17.83203125" bestFit="1" customWidth="1"/>
    <col min="2477" max="2477" width="33.6640625" bestFit="1" customWidth="1"/>
    <col min="2478" max="2478" width="40.1640625" bestFit="1" customWidth="1"/>
    <col min="2479" max="2479" width="64.1640625" bestFit="1" customWidth="1"/>
    <col min="2480" max="2480" width="50.1640625" bestFit="1" customWidth="1"/>
    <col min="2481" max="2481" width="27.6640625" bestFit="1" customWidth="1"/>
    <col min="2482" max="2482" width="29.33203125" bestFit="1" customWidth="1"/>
    <col min="2483" max="2483" width="41" bestFit="1" customWidth="1"/>
    <col min="2484" max="2484" width="8.6640625" bestFit="1" customWidth="1"/>
    <col min="2485" max="2485" width="29.6640625" bestFit="1" customWidth="1"/>
    <col min="2486" max="2486" width="31" bestFit="1" customWidth="1"/>
    <col min="2487" max="2487" width="37.33203125" bestFit="1" customWidth="1"/>
    <col min="2488" max="2488" width="18.1640625" bestFit="1" customWidth="1"/>
    <col min="2489" max="2489" width="32.83203125" bestFit="1" customWidth="1"/>
    <col min="2490" max="2490" width="33.83203125" bestFit="1" customWidth="1"/>
    <col min="2491" max="2491" width="22.1640625" bestFit="1" customWidth="1"/>
    <col min="2492" max="2492" width="18.6640625" bestFit="1" customWidth="1"/>
    <col min="2493" max="2493" width="45.1640625" bestFit="1" customWidth="1"/>
    <col min="2494" max="2494" width="49.33203125" bestFit="1" customWidth="1"/>
    <col min="2495" max="2495" width="52" bestFit="1" customWidth="1"/>
    <col min="2496" max="2496" width="49" bestFit="1" customWidth="1"/>
    <col min="2497" max="2497" width="23.6640625" bestFit="1" customWidth="1"/>
    <col min="2498" max="2498" width="35.6640625" bestFit="1" customWidth="1"/>
    <col min="2499" max="2499" width="6.1640625" bestFit="1" customWidth="1"/>
    <col min="2500" max="2500" width="8.5" bestFit="1" customWidth="1"/>
    <col min="2501" max="2501" width="53.1640625" bestFit="1" customWidth="1"/>
    <col min="2502" max="2502" width="27.1640625" bestFit="1" customWidth="1"/>
    <col min="2503" max="2503" width="27.5" bestFit="1" customWidth="1"/>
    <col min="2504" max="2504" width="23.6640625" bestFit="1" customWidth="1"/>
    <col min="2505" max="2505" width="35.33203125" bestFit="1" customWidth="1"/>
    <col min="2506" max="2506" width="28.33203125" bestFit="1" customWidth="1"/>
    <col min="2507" max="2507" width="34.33203125" bestFit="1" customWidth="1"/>
    <col min="2508" max="2508" width="42.6640625" bestFit="1" customWidth="1"/>
    <col min="2509" max="2509" width="40" bestFit="1" customWidth="1"/>
    <col min="2510" max="2510" width="47" bestFit="1" customWidth="1"/>
    <col min="2511" max="2511" width="13.5" bestFit="1" customWidth="1"/>
    <col min="2512" max="2512" width="39.33203125" bestFit="1" customWidth="1"/>
    <col min="2513" max="2513" width="20.5" bestFit="1" customWidth="1"/>
    <col min="2514" max="2514" width="48.83203125" bestFit="1" customWidth="1"/>
    <col min="2515" max="2515" width="42.33203125" bestFit="1" customWidth="1"/>
    <col min="2516" max="2516" width="12.33203125" bestFit="1" customWidth="1"/>
    <col min="2517" max="2517" width="52.6640625" bestFit="1" customWidth="1"/>
    <col min="2518" max="2518" width="31.1640625" bestFit="1" customWidth="1"/>
    <col min="2519" max="2519" width="34.33203125" bestFit="1" customWidth="1"/>
    <col min="2520" max="2520" width="34.6640625" bestFit="1" customWidth="1"/>
    <col min="2521" max="2521" width="24.33203125" bestFit="1" customWidth="1"/>
    <col min="2522" max="2522" width="14.6640625" bestFit="1" customWidth="1"/>
    <col min="2523" max="2523" width="19" bestFit="1" customWidth="1"/>
    <col min="2524" max="2524" width="14" bestFit="1" customWidth="1"/>
    <col min="2525" max="2525" width="36.33203125" bestFit="1" customWidth="1"/>
    <col min="2526" max="2526" width="40.5" bestFit="1" customWidth="1"/>
    <col min="2527" max="2527" width="20.83203125" bestFit="1" customWidth="1"/>
    <col min="2528" max="2528" width="30.6640625" bestFit="1" customWidth="1"/>
    <col min="2529" max="2529" width="36.6640625" bestFit="1" customWidth="1"/>
    <col min="2530" max="2530" width="47" bestFit="1" customWidth="1"/>
    <col min="2531" max="2531" width="36.33203125" bestFit="1" customWidth="1"/>
    <col min="2532" max="2532" width="8" bestFit="1" customWidth="1"/>
    <col min="2533" max="2533" width="33.6640625" bestFit="1" customWidth="1"/>
    <col min="2534" max="2534" width="25.6640625" bestFit="1" customWidth="1"/>
    <col min="2535" max="2535" width="12.33203125" bestFit="1" customWidth="1"/>
    <col min="2536" max="2536" width="40.33203125" bestFit="1" customWidth="1"/>
    <col min="2537" max="2537" width="18.1640625" bestFit="1" customWidth="1"/>
    <col min="2538" max="2538" width="9" bestFit="1" customWidth="1"/>
    <col min="2539" max="2539" width="16" bestFit="1" customWidth="1"/>
    <col min="2540" max="2540" width="26" bestFit="1" customWidth="1"/>
    <col min="2541" max="2541" width="15.83203125" bestFit="1" customWidth="1"/>
    <col min="2542" max="2542" width="41.33203125" bestFit="1" customWidth="1"/>
    <col min="2543" max="2543" width="43.33203125" bestFit="1" customWidth="1"/>
    <col min="2544" max="2544" width="44" bestFit="1" customWidth="1"/>
    <col min="2545" max="2545" width="41.83203125" bestFit="1" customWidth="1"/>
    <col min="2546" max="2546" width="32.83203125" bestFit="1" customWidth="1"/>
    <col min="2547" max="2547" width="18" bestFit="1" customWidth="1"/>
    <col min="2548" max="2548" width="39.5" bestFit="1" customWidth="1"/>
    <col min="2549" max="2549" width="32.33203125" bestFit="1" customWidth="1"/>
    <col min="2550" max="2550" width="25.33203125" bestFit="1" customWidth="1"/>
    <col min="2551" max="2551" width="23.5" bestFit="1" customWidth="1"/>
    <col min="2552" max="2552" width="13.5" bestFit="1" customWidth="1"/>
    <col min="2553" max="2553" width="38.6640625" bestFit="1" customWidth="1"/>
    <col min="2554" max="2554" width="33.6640625" bestFit="1" customWidth="1"/>
    <col min="2555" max="2555" width="14" bestFit="1" customWidth="1"/>
    <col min="2556" max="2556" width="17" bestFit="1" customWidth="1"/>
    <col min="2557" max="2557" width="6.83203125" bestFit="1" customWidth="1"/>
    <col min="2558" max="2558" width="47.83203125" bestFit="1" customWidth="1"/>
    <col min="2559" max="2559" width="4.83203125" bestFit="1" customWidth="1"/>
    <col min="2560" max="2560" width="41.5" bestFit="1" customWidth="1"/>
    <col min="2561" max="2561" width="24" bestFit="1" customWidth="1"/>
    <col min="2562" max="2562" width="17" bestFit="1" customWidth="1"/>
    <col min="2563" max="2563" width="39.33203125" bestFit="1" customWidth="1"/>
    <col min="2564" max="2564" width="6" bestFit="1" customWidth="1"/>
    <col min="2565" max="2565" width="47.83203125" bestFit="1" customWidth="1"/>
    <col min="2566" max="2566" width="23.5" bestFit="1" customWidth="1"/>
    <col min="2567" max="2567" width="23.6640625" bestFit="1" customWidth="1"/>
    <col min="2568" max="2568" width="13.83203125" bestFit="1" customWidth="1"/>
    <col min="2569" max="2569" width="46" bestFit="1" customWidth="1"/>
    <col min="2570" max="2570" width="22.1640625" bestFit="1" customWidth="1"/>
    <col min="2571" max="2571" width="37.5" bestFit="1" customWidth="1"/>
    <col min="2572" max="2572" width="41.33203125" bestFit="1" customWidth="1"/>
    <col min="2573" max="2573" width="8.33203125" bestFit="1" customWidth="1"/>
    <col min="2574" max="2574" width="10" bestFit="1" customWidth="1"/>
    <col min="2575" max="2575" width="38.33203125" bestFit="1" customWidth="1"/>
    <col min="2576" max="2576" width="39.83203125" bestFit="1" customWidth="1"/>
    <col min="2577" max="2577" width="14.5" bestFit="1" customWidth="1"/>
    <col min="2578" max="2578" width="41.33203125" bestFit="1" customWidth="1"/>
    <col min="2579" max="2579" width="42.1640625" bestFit="1" customWidth="1"/>
    <col min="2580" max="2580" width="43.33203125" bestFit="1" customWidth="1"/>
    <col min="2581" max="2581" width="7.6640625" bestFit="1" customWidth="1"/>
    <col min="2582" max="2582" width="14.1640625" bestFit="1" customWidth="1"/>
    <col min="2583" max="2583" width="8.33203125" bestFit="1" customWidth="1"/>
    <col min="2584" max="2584" width="51" bestFit="1" customWidth="1"/>
    <col min="2585" max="2585" width="40.1640625" bestFit="1" customWidth="1"/>
    <col min="2586" max="2586" width="43.33203125" bestFit="1" customWidth="1"/>
    <col min="2587" max="2587" width="22" bestFit="1" customWidth="1"/>
    <col min="2588" max="2588" width="41.1640625" bestFit="1" customWidth="1"/>
    <col min="2589" max="2589" width="29.83203125" bestFit="1" customWidth="1"/>
    <col min="2590" max="2590" width="31.83203125" bestFit="1" customWidth="1"/>
    <col min="2591" max="2591" width="20.83203125" bestFit="1" customWidth="1"/>
    <col min="2592" max="2592" width="38.33203125" bestFit="1" customWidth="1"/>
    <col min="2593" max="2593" width="46.33203125" bestFit="1" customWidth="1"/>
    <col min="2594" max="2594" width="21.5" bestFit="1" customWidth="1"/>
    <col min="2595" max="2595" width="42.5" bestFit="1" customWidth="1"/>
    <col min="2596" max="2596" width="44.83203125" bestFit="1" customWidth="1"/>
    <col min="2597" max="2597" width="24.83203125" bestFit="1" customWidth="1"/>
    <col min="2598" max="2598" width="46.83203125" bestFit="1" customWidth="1"/>
    <col min="2599" max="2599" width="37.83203125" bestFit="1" customWidth="1"/>
    <col min="2600" max="2600" width="15.83203125" bestFit="1" customWidth="1"/>
    <col min="2601" max="2601" width="29.1640625" bestFit="1" customWidth="1"/>
    <col min="2602" max="2602" width="41.1640625" bestFit="1" customWidth="1"/>
    <col min="2603" max="2603" width="46.5" bestFit="1" customWidth="1"/>
    <col min="2604" max="2604" width="43.5" bestFit="1" customWidth="1"/>
    <col min="2605" max="2605" width="27.6640625" bestFit="1" customWidth="1"/>
    <col min="2606" max="2606" width="25.83203125" bestFit="1" customWidth="1"/>
    <col min="2607" max="2607" width="28.5" bestFit="1" customWidth="1"/>
    <col min="2608" max="2608" width="40.1640625" bestFit="1" customWidth="1"/>
    <col min="2609" max="2609" width="47.6640625" bestFit="1" customWidth="1"/>
    <col min="2610" max="2610" width="41.6640625" bestFit="1" customWidth="1"/>
    <col min="2611" max="2611" width="26.1640625" bestFit="1" customWidth="1"/>
    <col min="2612" max="2612" width="25.83203125" bestFit="1" customWidth="1"/>
    <col min="2613" max="2613" width="30.1640625" bestFit="1" customWidth="1"/>
    <col min="2614" max="2614" width="30.5" bestFit="1" customWidth="1"/>
    <col min="2615" max="2615" width="37.33203125" bestFit="1" customWidth="1"/>
    <col min="2616" max="2616" width="20.83203125" bestFit="1" customWidth="1"/>
    <col min="2617" max="2617" width="23.33203125" bestFit="1" customWidth="1"/>
    <col min="2618" max="2618" width="40.5" bestFit="1" customWidth="1"/>
    <col min="2619" max="2619" width="33.33203125" bestFit="1" customWidth="1"/>
    <col min="2620" max="2620" width="26.6640625" bestFit="1" customWidth="1"/>
    <col min="2621" max="2621" width="20.83203125" bestFit="1" customWidth="1"/>
    <col min="2622" max="2622" width="23" bestFit="1" customWidth="1"/>
    <col min="2623" max="2623" width="28" bestFit="1" customWidth="1"/>
    <col min="2624" max="2624" width="51.1640625" bestFit="1" customWidth="1"/>
    <col min="2625" max="2625" width="33.83203125" bestFit="1" customWidth="1"/>
    <col min="2626" max="2626" width="47" bestFit="1" customWidth="1"/>
    <col min="2627" max="2627" width="46" bestFit="1" customWidth="1"/>
    <col min="2628" max="2628" width="46.33203125" bestFit="1" customWidth="1"/>
    <col min="2629" max="2629" width="41.83203125" bestFit="1" customWidth="1"/>
    <col min="2630" max="2630" width="18.6640625" bestFit="1" customWidth="1"/>
    <col min="2631" max="2631" width="17.5" bestFit="1" customWidth="1"/>
    <col min="2632" max="2632" width="33.5" bestFit="1" customWidth="1"/>
    <col min="2633" max="2633" width="27.5" bestFit="1" customWidth="1"/>
    <col min="2634" max="2634" width="10" bestFit="1" customWidth="1"/>
    <col min="2635" max="2635" width="39.5" bestFit="1" customWidth="1"/>
    <col min="2636" max="2636" width="32.1640625" bestFit="1" customWidth="1"/>
    <col min="2637" max="2637" width="18.33203125" bestFit="1" customWidth="1"/>
    <col min="2638" max="2638" width="37" bestFit="1" customWidth="1"/>
    <col min="2639" max="2639" width="17.5" bestFit="1" customWidth="1"/>
    <col min="2640" max="2640" width="33.33203125" bestFit="1" customWidth="1"/>
    <col min="2641" max="2641" width="38.5" bestFit="1" customWidth="1"/>
    <col min="2642" max="2642" width="19.83203125" bestFit="1" customWidth="1"/>
    <col min="2643" max="2643" width="29.83203125" bestFit="1" customWidth="1"/>
    <col min="2644" max="2644" width="16.5" bestFit="1" customWidth="1"/>
    <col min="2645" max="2645" width="8.5" bestFit="1" customWidth="1"/>
    <col min="2646" max="2646" width="48.33203125" bestFit="1" customWidth="1"/>
    <col min="2647" max="2647" width="31.1640625" bestFit="1" customWidth="1"/>
    <col min="2648" max="2648" width="26.1640625" bestFit="1" customWidth="1"/>
    <col min="2649" max="2649" width="11.33203125" bestFit="1" customWidth="1"/>
    <col min="2650" max="2650" width="7.33203125" bestFit="1" customWidth="1"/>
    <col min="2651" max="2651" width="44.6640625" bestFit="1" customWidth="1"/>
    <col min="2652" max="2652" width="13.83203125" bestFit="1" customWidth="1"/>
    <col min="2653" max="2653" width="23.83203125" bestFit="1" customWidth="1"/>
    <col min="2654" max="2654" width="32.6640625" bestFit="1" customWidth="1"/>
    <col min="2655" max="2655" width="24.5" bestFit="1" customWidth="1"/>
    <col min="2656" max="2656" width="14.83203125" bestFit="1" customWidth="1"/>
    <col min="2657" max="2657" width="14.5" bestFit="1" customWidth="1"/>
    <col min="2658" max="2658" width="37.6640625" bestFit="1" customWidth="1"/>
    <col min="2659" max="2659" width="55.33203125" bestFit="1" customWidth="1"/>
    <col min="2660" max="2660" width="25" bestFit="1" customWidth="1"/>
    <col min="2661" max="2661" width="36.6640625" bestFit="1" customWidth="1"/>
    <col min="2662" max="2662" width="17.1640625" bestFit="1" customWidth="1"/>
    <col min="2663" max="2663" width="33.83203125" bestFit="1" customWidth="1"/>
    <col min="2664" max="2664" width="49.83203125" bestFit="1" customWidth="1"/>
    <col min="2665" max="2665" width="48.33203125" bestFit="1" customWidth="1"/>
    <col min="2666" max="2666" width="36.6640625" bestFit="1" customWidth="1"/>
    <col min="2667" max="2667" width="37.6640625" bestFit="1" customWidth="1"/>
    <col min="2668" max="2668" width="14.6640625" bestFit="1" customWidth="1"/>
    <col min="2669" max="2669" width="17.33203125" bestFit="1" customWidth="1"/>
    <col min="2670" max="2670" width="28" bestFit="1" customWidth="1"/>
    <col min="2671" max="2671" width="31.1640625" bestFit="1" customWidth="1"/>
    <col min="2672" max="2672" width="33.83203125" bestFit="1" customWidth="1"/>
    <col min="2673" max="2673" width="37.33203125" bestFit="1" customWidth="1"/>
    <col min="2674" max="2674" width="31.1640625" bestFit="1" customWidth="1"/>
    <col min="2675" max="2675" width="49.33203125" bestFit="1" customWidth="1"/>
    <col min="2676" max="2676" width="46.6640625" bestFit="1" customWidth="1"/>
    <col min="2677" max="2677" width="34" bestFit="1" customWidth="1"/>
    <col min="2678" max="2678" width="48.6640625" bestFit="1" customWidth="1"/>
    <col min="2679" max="2679" width="12.83203125" bestFit="1" customWidth="1"/>
    <col min="2680" max="2680" width="47.5" bestFit="1" customWidth="1"/>
    <col min="2681" max="2681" width="17.83203125" bestFit="1" customWidth="1"/>
    <col min="2682" max="2682" width="24.6640625" bestFit="1" customWidth="1"/>
    <col min="2683" max="2683" width="20.6640625" bestFit="1" customWidth="1"/>
    <col min="2684" max="2684" width="25.33203125" bestFit="1" customWidth="1"/>
    <col min="2685" max="2685" width="44.83203125" bestFit="1" customWidth="1"/>
    <col min="2686" max="2686" width="28.33203125" bestFit="1" customWidth="1"/>
    <col min="2687" max="2687" width="43.83203125" bestFit="1" customWidth="1"/>
    <col min="2688" max="2688" width="27.1640625" bestFit="1" customWidth="1"/>
    <col min="2689" max="2689" width="19.6640625" bestFit="1" customWidth="1"/>
    <col min="2690" max="2690" width="34.1640625" bestFit="1" customWidth="1"/>
    <col min="2691" max="2691" width="35.5" bestFit="1" customWidth="1"/>
    <col min="2692" max="2692" width="30.83203125" bestFit="1" customWidth="1"/>
    <col min="2693" max="2693" width="38.5" bestFit="1" customWidth="1"/>
    <col min="2694" max="2694" width="35.5" bestFit="1" customWidth="1"/>
    <col min="2695" max="2695" width="47.6640625" bestFit="1" customWidth="1"/>
    <col min="2696" max="2696" width="9.33203125" bestFit="1" customWidth="1"/>
    <col min="2697" max="2697" width="20.5" bestFit="1" customWidth="1"/>
    <col min="2698" max="2698" width="35.6640625" bestFit="1" customWidth="1"/>
    <col min="2699" max="2699" width="24" bestFit="1" customWidth="1"/>
    <col min="2700" max="2700" width="12.33203125" bestFit="1" customWidth="1"/>
    <col min="2701" max="2701" width="35.83203125" bestFit="1" customWidth="1"/>
    <col min="2702" max="2702" width="6.6640625" bestFit="1" customWidth="1"/>
    <col min="2703" max="2703" width="38.5" bestFit="1" customWidth="1"/>
    <col min="2704" max="2704" width="29.33203125" bestFit="1" customWidth="1"/>
    <col min="2705" max="2705" width="12.33203125" bestFit="1" customWidth="1"/>
    <col min="2706" max="2706" width="44.5" bestFit="1" customWidth="1"/>
    <col min="2707" max="2707" width="37.6640625" bestFit="1" customWidth="1"/>
    <col min="2708" max="2708" width="36" bestFit="1" customWidth="1"/>
    <col min="2709" max="2709" width="20.83203125" bestFit="1" customWidth="1"/>
    <col min="2710" max="2710" width="41.6640625" bestFit="1" customWidth="1"/>
    <col min="2711" max="2711" width="50.1640625" bestFit="1" customWidth="1"/>
    <col min="2712" max="2712" width="35.1640625" bestFit="1" customWidth="1"/>
    <col min="2713" max="2713" width="41.33203125" bestFit="1" customWidth="1"/>
    <col min="2714" max="2714" width="41.5" bestFit="1" customWidth="1"/>
    <col min="2715" max="2715" width="19.83203125" bestFit="1" customWidth="1"/>
    <col min="2716" max="2716" width="47.6640625" bestFit="1" customWidth="1"/>
    <col min="2717" max="2717" width="44" bestFit="1" customWidth="1"/>
    <col min="2718" max="2718" width="48.83203125" bestFit="1" customWidth="1"/>
    <col min="2719" max="2719" width="45.5" bestFit="1" customWidth="1"/>
    <col min="2720" max="2720" width="46.6640625" bestFit="1" customWidth="1"/>
    <col min="2721" max="2721" width="36.33203125" bestFit="1" customWidth="1"/>
    <col min="2722" max="2722" width="36" bestFit="1" customWidth="1"/>
    <col min="2723" max="2723" width="32" bestFit="1" customWidth="1"/>
    <col min="2724" max="2724" width="35.33203125" bestFit="1" customWidth="1"/>
    <col min="2725" max="2725" width="49" bestFit="1" customWidth="1"/>
    <col min="2726" max="2726" width="31.83203125" bestFit="1" customWidth="1"/>
    <col min="2727" max="2727" width="28.83203125" bestFit="1" customWidth="1"/>
    <col min="2728" max="2728" width="36.1640625" bestFit="1" customWidth="1"/>
    <col min="2729" max="2729" width="28.83203125" bestFit="1" customWidth="1"/>
    <col min="2730" max="2730" width="52.6640625" bestFit="1" customWidth="1"/>
    <col min="2731" max="2731" width="29.1640625" bestFit="1" customWidth="1"/>
    <col min="2732" max="2732" width="29.6640625" bestFit="1" customWidth="1"/>
    <col min="2733" max="2733" width="45.5" bestFit="1" customWidth="1"/>
    <col min="2734" max="2734" width="66.1640625" bestFit="1" customWidth="1"/>
    <col min="2735" max="2735" width="45.1640625" bestFit="1" customWidth="1"/>
    <col min="2736" max="2736" width="49.1640625" bestFit="1" customWidth="1"/>
    <col min="2737" max="2737" width="35" bestFit="1" customWidth="1"/>
    <col min="2738" max="2738" width="45.83203125" bestFit="1" customWidth="1"/>
    <col min="2739" max="2739" width="20.33203125" bestFit="1" customWidth="1"/>
    <col min="2740" max="2740" width="34.6640625" bestFit="1" customWidth="1"/>
    <col min="2741" max="2741" width="38.5" bestFit="1" customWidth="1"/>
    <col min="2742" max="2742" width="45.6640625" bestFit="1" customWidth="1"/>
    <col min="2743" max="2743" width="44" bestFit="1" customWidth="1"/>
    <col min="2744" max="2744" width="7.33203125" bestFit="1" customWidth="1"/>
    <col min="2745" max="2745" width="24.83203125" bestFit="1" customWidth="1"/>
    <col min="2746" max="2746" width="50.1640625" bestFit="1" customWidth="1"/>
    <col min="2747" max="2747" width="48.6640625" bestFit="1" customWidth="1"/>
    <col min="2748" max="2748" width="15.5" bestFit="1" customWidth="1"/>
    <col min="2749" max="2749" width="39" bestFit="1" customWidth="1"/>
    <col min="2750" max="2750" width="52.5" bestFit="1" customWidth="1"/>
    <col min="2751" max="2751" width="29.6640625" bestFit="1" customWidth="1"/>
    <col min="2752" max="2752" width="30" bestFit="1" customWidth="1"/>
    <col min="2753" max="2753" width="13.1640625" bestFit="1" customWidth="1"/>
    <col min="2754" max="2754" width="23" bestFit="1" customWidth="1"/>
    <col min="2755" max="2755" width="14.33203125" bestFit="1" customWidth="1"/>
    <col min="2756" max="2756" width="26.83203125" bestFit="1" customWidth="1"/>
    <col min="2757" max="2757" width="32.83203125" bestFit="1" customWidth="1"/>
    <col min="2758" max="2758" width="36.33203125" bestFit="1" customWidth="1"/>
    <col min="2759" max="2759" width="24.1640625" bestFit="1" customWidth="1"/>
    <col min="2760" max="2760" width="31" bestFit="1" customWidth="1"/>
    <col min="2761" max="2761" width="29.5" bestFit="1" customWidth="1"/>
    <col min="2762" max="2762" width="29.33203125" bestFit="1" customWidth="1"/>
    <col min="2763" max="2763" width="8.6640625" bestFit="1" customWidth="1"/>
    <col min="2764" max="2764" width="45.83203125" bestFit="1" customWidth="1"/>
    <col min="2765" max="2765" width="31.1640625" bestFit="1" customWidth="1"/>
    <col min="2766" max="2766" width="5.83203125" bestFit="1" customWidth="1"/>
    <col min="2767" max="2767" width="33.6640625" bestFit="1" customWidth="1"/>
    <col min="2768" max="2768" width="6.6640625" bestFit="1" customWidth="1"/>
    <col min="2769" max="2769" width="35.6640625" bestFit="1" customWidth="1"/>
    <col min="2770" max="2770" width="39.5" bestFit="1" customWidth="1"/>
    <col min="2771" max="2771" width="41.1640625" bestFit="1" customWidth="1"/>
    <col min="2772" max="2772" width="27.6640625" bestFit="1" customWidth="1"/>
    <col min="2773" max="2773" width="26.33203125" bestFit="1" customWidth="1"/>
    <col min="2774" max="2774" width="24.1640625" bestFit="1" customWidth="1"/>
    <col min="2775" max="2775" width="35.5" bestFit="1" customWidth="1"/>
    <col min="2776" max="2776" width="47.83203125" bestFit="1" customWidth="1"/>
    <col min="2777" max="2777" width="30.83203125" bestFit="1" customWidth="1"/>
    <col min="2779" max="2779" width="44" bestFit="1" customWidth="1"/>
    <col min="2780" max="2780" width="30.6640625" bestFit="1" customWidth="1"/>
    <col min="2781" max="2781" width="14.33203125" bestFit="1" customWidth="1"/>
    <col min="2782" max="2782" width="46.1640625" bestFit="1" customWidth="1"/>
    <col min="2783" max="2783" width="23.6640625" bestFit="1" customWidth="1"/>
    <col min="2784" max="2784" width="10.1640625" bestFit="1" customWidth="1"/>
    <col min="2785" max="2785" width="49.33203125" bestFit="1" customWidth="1"/>
    <col min="2786" max="2786" width="17.83203125" bestFit="1" customWidth="1"/>
    <col min="2787" max="2787" width="47.83203125" bestFit="1" customWidth="1"/>
    <col min="2788" max="2788" width="15" bestFit="1" customWidth="1"/>
    <col min="2789" max="2789" width="27.33203125" bestFit="1" customWidth="1"/>
    <col min="2791" max="2791" width="31" bestFit="1" customWidth="1"/>
    <col min="2792" max="2792" width="18.6640625" bestFit="1" customWidth="1"/>
    <col min="2793" max="2793" width="20.33203125" bestFit="1" customWidth="1"/>
    <col min="2794" max="2794" width="31.5" bestFit="1" customWidth="1"/>
    <col min="2795" max="2795" width="9.5" bestFit="1" customWidth="1"/>
    <col min="2796" max="2796" width="47.5" bestFit="1" customWidth="1"/>
    <col min="2797" max="2797" width="5.83203125" bestFit="1" customWidth="1"/>
    <col min="2798" max="2798" width="30.1640625" bestFit="1" customWidth="1"/>
    <col min="2799" max="2799" width="27.1640625" bestFit="1" customWidth="1"/>
    <col min="2800" max="2800" width="38.83203125" bestFit="1" customWidth="1"/>
    <col min="2801" max="2801" width="16.5" bestFit="1" customWidth="1"/>
    <col min="2802" max="2802" width="50.1640625" bestFit="1" customWidth="1"/>
    <col min="2803" max="2803" width="8.33203125" bestFit="1" customWidth="1"/>
    <col min="2804" max="2804" width="49.83203125" bestFit="1" customWidth="1"/>
    <col min="2805" max="2805" width="47" bestFit="1" customWidth="1"/>
    <col min="2806" max="2806" width="41.83203125" bestFit="1" customWidth="1"/>
    <col min="2807" max="2807" width="19" bestFit="1" customWidth="1"/>
    <col min="2808" max="2808" width="40" bestFit="1" customWidth="1"/>
    <col min="2809" max="2809" width="31.1640625" bestFit="1" customWidth="1"/>
    <col min="2810" max="2811" width="47.33203125" bestFit="1" customWidth="1"/>
    <col min="2812" max="2812" width="36" bestFit="1" customWidth="1"/>
    <col min="2813" max="2813" width="26.1640625" bestFit="1" customWidth="1"/>
    <col min="2814" max="2814" width="32.83203125" bestFit="1" customWidth="1"/>
    <col min="2815" max="2815" width="16.5" bestFit="1" customWidth="1"/>
    <col min="2816" max="2816" width="22" bestFit="1" customWidth="1"/>
    <col min="2817" max="2817" width="18.5" bestFit="1" customWidth="1"/>
    <col min="2818" max="2818" width="37.5" bestFit="1" customWidth="1"/>
    <col min="2819" max="2819" width="35.5" bestFit="1" customWidth="1"/>
    <col min="2820" max="2820" width="36.1640625" bestFit="1" customWidth="1"/>
    <col min="2821" max="2821" width="39.6640625" bestFit="1" customWidth="1"/>
    <col min="2822" max="2822" width="23.5" bestFit="1" customWidth="1"/>
    <col min="2823" max="2823" width="33.5" bestFit="1" customWidth="1"/>
    <col min="2824" max="2824" width="36.33203125" bestFit="1" customWidth="1"/>
    <col min="2825" max="2825" width="18.6640625" bestFit="1" customWidth="1"/>
    <col min="2826" max="2826" width="35.6640625" bestFit="1" customWidth="1"/>
    <col min="2827" max="2827" width="46.5" bestFit="1" customWidth="1"/>
    <col min="2828" max="2828" width="22.33203125" bestFit="1" customWidth="1"/>
    <col min="2829" max="2829" width="52" bestFit="1" customWidth="1"/>
    <col min="2830" max="2830" width="18" bestFit="1" customWidth="1"/>
    <col min="2831" max="2831" width="34.83203125" bestFit="1" customWidth="1"/>
    <col min="2832" max="2832" width="45" bestFit="1" customWidth="1"/>
    <col min="2833" max="2833" width="21.6640625" bestFit="1" customWidth="1"/>
    <col min="2834" max="2834" width="14.5" bestFit="1" customWidth="1"/>
    <col min="2835" max="2835" width="50" bestFit="1" customWidth="1"/>
    <col min="2836" max="2836" width="49.83203125" bestFit="1" customWidth="1"/>
    <col min="2837" max="2837" width="36.33203125" bestFit="1" customWidth="1"/>
    <col min="2838" max="2838" width="34.1640625" bestFit="1" customWidth="1"/>
    <col min="2839" max="2839" width="35.5" bestFit="1" customWidth="1"/>
    <col min="2840" max="2840" width="43.33203125" bestFit="1" customWidth="1"/>
    <col min="2841" max="2841" width="8.83203125" bestFit="1" customWidth="1"/>
    <col min="2842" max="2842" width="41.83203125" bestFit="1" customWidth="1"/>
    <col min="2843" max="2843" width="14" bestFit="1" customWidth="1"/>
    <col min="2844" max="2844" width="37.1640625" bestFit="1" customWidth="1"/>
    <col min="2845" max="2845" width="8.5" bestFit="1" customWidth="1"/>
    <col min="2846" max="2846" width="30.6640625" bestFit="1" customWidth="1"/>
    <col min="2847" max="2847" width="29.1640625" bestFit="1" customWidth="1"/>
    <col min="2848" max="2848" width="42.33203125" bestFit="1" customWidth="1"/>
    <col min="2849" max="2849" width="34.1640625" bestFit="1" customWidth="1"/>
    <col min="2850" max="2850" width="20.5" bestFit="1" customWidth="1"/>
    <col min="2851" max="2851" width="38.83203125" bestFit="1" customWidth="1"/>
    <col min="2852" max="2852" width="22.83203125" bestFit="1" customWidth="1"/>
    <col min="2853" max="2853" width="25.83203125" bestFit="1" customWidth="1"/>
    <col min="2854" max="2854" width="27.5" bestFit="1" customWidth="1"/>
    <col min="2855" max="2855" width="42.83203125" bestFit="1" customWidth="1"/>
    <col min="2856" max="2856" width="15.5" bestFit="1" customWidth="1"/>
    <col min="2857" max="2857" width="33.83203125" bestFit="1" customWidth="1"/>
    <col min="2858" max="2858" width="28.83203125" bestFit="1" customWidth="1"/>
    <col min="2859" max="2859" width="22.6640625" bestFit="1" customWidth="1"/>
    <col min="2860" max="2860" width="32.33203125" bestFit="1" customWidth="1"/>
    <col min="2861" max="2861" width="15.6640625" bestFit="1" customWidth="1"/>
    <col min="2862" max="2862" width="48.6640625" bestFit="1" customWidth="1"/>
    <col min="2863" max="2863" width="20.83203125" bestFit="1" customWidth="1"/>
    <col min="2864" max="2864" width="28.5" bestFit="1" customWidth="1"/>
    <col min="2865" max="2865" width="53.6640625" bestFit="1" customWidth="1"/>
    <col min="2866" max="2866" width="11.6640625" bestFit="1" customWidth="1"/>
    <col min="2867" max="2867" width="36.5" bestFit="1" customWidth="1"/>
    <col min="2868" max="2868" width="14.83203125" bestFit="1" customWidth="1"/>
    <col min="2869" max="2869" width="18.5" bestFit="1" customWidth="1"/>
    <col min="2870" max="2870" width="50.1640625" bestFit="1" customWidth="1"/>
    <col min="2871" max="2871" width="45.83203125" bestFit="1" customWidth="1"/>
    <col min="2872" max="2872" width="21.1640625" bestFit="1" customWidth="1"/>
    <col min="2873" max="2873" width="24.5" bestFit="1" customWidth="1"/>
    <col min="2874" max="2874" width="36.5" bestFit="1" customWidth="1"/>
    <col min="2875" max="2875" width="26.83203125" bestFit="1" customWidth="1"/>
    <col min="2876" max="2876" width="48.83203125" bestFit="1" customWidth="1"/>
    <col min="2877" max="2877" width="42.6640625" bestFit="1" customWidth="1"/>
    <col min="2878" max="2878" width="41.33203125" bestFit="1" customWidth="1"/>
    <col min="2879" max="2879" width="41.6640625" bestFit="1" customWidth="1"/>
    <col min="2880" max="2880" width="31.1640625" bestFit="1" customWidth="1"/>
    <col min="2881" max="2881" width="45.1640625" bestFit="1" customWidth="1"/>
    <col min="2882" max="2882" width="39" bestFit="1" customWidth="1"/>
    <col min="2883" max="2883" width="46" bestFit="1" customWidth="1"/>
    <col min="2884" max="2884" width="35.83203125" bestFit="1" customWidth="1"/>
    <col min="2885" max="2885" width="15.6640625" bestFit="1" customWidth="1"/>
    <col min="2886" max="2886" width="35.5" bestFit="1" customWidth="1"/>
    <col min="2887" max="2887" width="28.5" bestFit="1" customWidth="1"/>
    <col min="2888" max="2888" width="51.6640625" bestFit="1" customWidth="1"/>
    <col min="2889" max="2889" width="14" bestFit="1" customWidth="1"/>
    <col min="2890" max="2890" width="22.83203125" bestFit="1" customWidth="1"/>
    <col min="2891" max="2891" width="29.5" bestFit="1" customWidth="1"/>
    <col min="2892" max="2892" width="48" bestFit="1" customWidth="1"/>
    <col min="2893" max="2893" width="15.33203125" bestFit="1" customWidth="1"/>
    <col min="2894" max="2894" width="43" bestFit="1" customWidth="1"/>
    <col min="2895" max="2895" width="19.83203125" bestFit="1" customWidth="1"/>
    <col min="2896" max="2896" width="51.5" bestFit="1" customWidth="1"/>
    <col min="2897" max="2897" width="35.6640625" bestFit="1" customWidth="1"/>
    <col min="2898" max="2898" width="22.5" bestFit="1" customWidth="1"/>
    <col min="2899" max="2899" width="16" bestFit="1" customWidth="1"/>
    <col min="2900" max="2900" width="19" bestFit="1" customWidth="1"/>
    <col min="2901" max="2901" width="14.1640625" bestFit="1" customWidth="1"/>
    <col min="2902" max="2902" width="21.6640625" bestFit="1" customWidth="1"/>
    <col min="2903" max="2903" width="36.33203125" bestFit="1" customWidth="1"/>
    <col min="2904" max="2904" width="44.83203125" bestFit="1" customWidth="1"/>
    <col min="2905" max="2905" width="54.6640625" bestFit="1" customWidth="1"/>
    <col min="2906" max="2906" width="22.83203125" bestFit="1" customWidth="1"/>
    <col min="2907" max="2907" width="30" bestFit="1" customWidth="1"/>
    <col min="2908" max="2908" width="42.6640625" bestFit="1" customWidth="1"/>
    <col min="2909" max="2909" width="39.5" bestFit="1" customWidth="1"/>
    <col min="2910" max="2910" width="23.5" bestFit="1" customWidth="1"/>
    <col min="2911" max="2911" width="49.1640625" bestFit="1" customWidth="1"/>
    <col min="2912" max="2912" width="14.5" bestFit="1" customWidth="1"/>
    <col min="2913" max="2913" width="42.33203125" bestFit="1" customWidth="1"/>
    <col min="2914" max="2914" width="36.5" bestFit="1" customWidth="1"/>
    <col min="2915" max="2915" width="42.1640625" bestFit="1" customWidth="1"/>
    <col min="2916" max="2916" width="31.5" bestFit="1" customWidth="1"/>
    <col min="2917" max="2917" width="16" bestFit="1" customWidth="1"/>
    <col min="2918" max="2918" width="28.1640625" bestFit="1" customWidth="1"/>
    <col min="2919" max="2919" width="12.1640625" bestFit="1" customWidth="1"/>
    <col min="2920" max="2920" width="17.6640625" bestFit="1" customWidth="1"/>
    <col min="2921" max="2921" width="44.6640625" bestFit="1" customWidth="1"/>
    <col min="2922" max="2922" width="8.1640625" bestFit="1" customWidth="1"/>
    <col min="2923" max="2923" width="11.33203125" bestFit="1" customWidth="1"/>
    <col min="2924" max="2924" width="8" bestFit="1" customWidth="1"/>
    <col min="2925" max="2925" width="7.6640625" bestFit="1" customWidth="1"/>
    <col min="2926" max="2926" width="39.1640625" bestFit="1" customWidth="1"/>
    <col min="2927" max="2927" width="23.33203125" bestFit="1" customWidth="1"/>
    <col min="2928" max="2928" width="22.6640625" bestFit="1" customWidth="1"/>
    <col min="2929" max="2929" width="34" bestFit="1" customWidth="1"/>
    <col min="2930" max="2930" width="32.83203125" bestFit="1" customWidth="1"/>
    <col min="2931" max="2931" width="5.6640625" bestFit="1" customWidth="1"/>
    <col min="2932" max="2932" width="15.33203125" bestFit="1" customWidth="1"/>
    <col min="2933" max="2933" width="18.5" bestFit="1" customWidth="1"/>
    <col min="2934" max="2934" width="24.6640625" bestFit="1" customWidth="1"/>
    <col min="2935" max="2935" width="27.33203125" bestFit="1" customWidth="1"/>
    <col min="2936" max="2936" width="19" bestFit="1" customWidth="1"/>
    <col min="2937" max="2937" width="30.1640625" bestFit="1" customWidth="1"/>
    <col min="2938" max="2938" width="27.6640625" bestFit="1" customWidth="1"/>
    <col min="2939" max="2939" width="20.5" bestFit="1" customWidth="1"/>
    <col min="2940" max="2940" width="51.5" bestFit="1" customWidth="1"/>
    <col min="2941" max="2941" width="17.83203125" bestFit="1" customWidth="1"/>
    <col min="2942" max="2942" width="42.6640625" bestFit="1" customWidth="1"/>
    <col min="2943" max="2943" width="20.83203125" bestFit="1" customWidth="1"/>
    <col min="2944" max="2944" width="23" bestFit="1" customWidth="1"/>
    <col min="2945" max="2945" width="23.33203125" bestFit="1" customWidth="1"/>
    <col min="2946" max="2946" width="47.83203125" bestFit="1" customWidth="1"/>
    <col min="2947" max="2947" width="27.1640625" bestFit="1" customWidth="1"/>
    <col min="2948" max="2948" width="10.1640625" bestFit="1" customWidth="1"/>
    <col min="2949" max="2949" width="22.83203125" bestFit="1" customWidth="1"/>
    <col min="2950" max="2950" width="47" bestFit="1" customWidth="1"/>
    <col min="2951" max="2951" width="23.1640625" bestFit="1" customWidth="1"/>
    <col min="2952" max="2952" width="48.1640625" bestFit="1" customWidth="1"/>
    <col min="2953" max="2953" width="45.83203125" bestFit="1" customWidth="1"/>
    <col min="2954" max="2954" width="30.33203125" bestFit="1" customWidth="1"/>
    <col min="2955" max="2955" width="40.1640625" bestFit="1" customWidth="1"/>
    <col min="2956" max="2956" width="20.6640625" bestFit="1" customWidth="1"/>
    <col min="2957" max="2957" width="29.1640625" bestFit="1" customWidth="1"/>
    <col min="2958" max="2958" width="19.6640625" bestFit="1" customWidth="1"/>
    <col min="2959" max="2959" width="23.6640625" bestFit="1" customWidth="1"/>
    <col min="2960" max="2960" width="22.6640625" bestFit="1" customWidth="1"/>
    <col min="2961" max="2961" width="16.83203125" bestFit="1" customWidth="1"/>
    <col min="2962" max="2962" width="46.83203125" bestFit="1" customWidth="1"/>
    <col min="2963" max="2963" width="30.33203125" bestFit="1" customWidth="1"/>
    <col min="2964" max="2964" width="44.1640625" bestFit="1" customWidth="1"/>
    <col min="2965" max="2965" width="19.5" bestFit="1" customWidth="1"/>
    <col min="2966" max="2966" width="35.1640625" bestFit="1" customWidth="1"/>
    <col min="2967" max="2967" width="24.6640625" bestFit="1" customWidth="1"/>
    <col min="2968" max="2968" width="21" bestFit="1" customWidth="1"/>
    <col min="2970" max="2970" width="16.33203125" bestFit="1" customWidth="1"/>
    <col min="2971" max="2971" width="46.33203125" bestFit="1" customWidth="1"/>
    <col min="2972" max="2972" width="12" bestFit="1" customWidth="1"/>
    <col min="2973" max="2973" width="31" bestFit="1" customWidth="1"/>
    <col min="2974" max="2974" width="33.6640625" bestFit="1" customWidth="1"/>
    <col min="2975" max="2975" width="41.6640625" bestFit="1" customWidth="1"/>
    <col min="2976" max="2976" width="47.5" bestFit="1" customWidth="1"/>
    <col min="2977" max="2977" width="39.5" bestFit="1" customWidth="1"/>
    <col min="2978" max="2978" width="6.33203125" bestFit="1" customWidth="1"/>
    <col min="2979" max="2979" width="24.6640625" bestFit="1" customWidth="1"/>
    <col min="2980" max="2980" width="73.83203125" bestFit="1" customWidth="1"/>
    <col min="2981" max="2981" width="37.5" bestFit="1" customWidth="1"/>
    <col min="2982" max="2982" width="20.1640625" bestFit="1" customWidth="1"/>
    <col min="2983" max="2983" width="22.5" bestFit="1" customWidth="1"/>
    <col min="2984" max="2984" width="12.83203125" bestFit="1" customWidth="1"/>
    <col min="2985" max="2985" width="17.6640625" bestFit="1" customWidth="1"/>
    <col min="2986" max="2986" width="8.83203125" bestFit="1" customWidth="1"/>
    <col min="2987" max="2987" width="28.33203125" bestFit="1" customWidth="1"/>
    <col min="2988" max="2988" width="48.33203125" bestFit="1" customWidth="1"/>
    <col min="2989" max="2989" width="44.6640625" bestFit="1" customWidth="1"/>
    <col min="2990" max="2990" width="36" bestFit="1" customWidth="1"/>
    <col min="2991" max="2991" width="33" bestFit="1" customWidth="1"/>
    <col min="2992" max="2992" width="42.83203125" bestFit="1" customWidth="1"/>
    <col min="2993" max="2993" width="29.83203125" bestFit="1" customWidth="1"/>
    <col min="2994" max="2994" width="32.5" bestFit="1" customWidth="1"/>
    <col min="2995" max="2995" width="12.6640625" bestFit="1" customWidth="1"/>
    <col min="2996" max="2996" width="10.6640625" bestFit="1" customWidth="1"/>
    <col min="2997" max="2997" width="50.83203125" bestFit="1" customWidth="1"/>
    <col min="2998" max="2998" width="45.1640625" bestFit="1" customWidth="1"/>
    <col min="2999" max="2999" width="13.83203125" bestFit="1" customWidth="1"/>
    <col min="3000" max="3000" width="40.33203125" bestFit="1" customWidth="1"/>
    <col min="3001" max="3001" width="30.6640625" bestFit="1" customWidth="1"/>
    <col min="3002" max="3002" width="24.33203125" bestFit="1" customWidth="1"/>
    <col min="3003" max="3003" width="47.6640625" bestFit="1" customWidth="1"/>
    <col min="3004" max="3004" width="24.5" bestFit="1" customWidth="1"/>
    <col min="3005" max="3005" width="43.83203125" bestFit="1" customWidth="1"/>
    <col min="3006" max="3006" width="11.1640625" bestFit="1" customWidth="1"/>
    <col min="3007" max="3007" width="11.5" bestFit="1" customWidth="1"/>
    <col min="3008" max="3008" width="21" bestFit="1" customWidth="1"/>
    <col min="3009" max="3009" width="27.6640625" bestFit="1" customWidth="1"/>
    <col min="3010" max="3010" width="10" bestFit="1" customWidth="1"/>
    <col min="3011" max="3011" width="18.6640625" bestFit="1" customWidth="1"/>
    <col min="3012" max="3012" width="19.1640625" bestFit="1" customWidth="1"/>
    <col min="3013" max="3013" width="42.6640625" bestFit="1" customWidth="1"/>
    <col min="3014" max="3014" width="37.33203125" bestFit="1" customWidth="1"/>
    <col min="3015" max="3015" width="27.33203125" bestFit="1" customWidth="1"/>
    <col min="3016" max="3016" width="28" bestFit="1" customWidth="1"/>
    <col min="3017" max="3017" width="22.6640625" bestFit="1" customWidth="1"/>
    <col min="3018" max="3018" width="8.1640625" bestFit="1" customWidth="1"/>
    <col min="3019" max="3019" width="21.1640625" bestFit="1" customWidth="1"/>
    <col min="3020" max="3020" width="13.5" bestFit="1" customWidth="1"/>
    <col min="3021" max="3021" width="25.33203125" bestFit="1" customWidth="1"/>
    <col min="3022" max="3022" width="48.33203125" bestFit="1" customWidth="1"/>
    <col min="3023" max="3023" width="50.33203125" bestFit="1" customWidth="1"/>
    <col min="3024" max="3024" width="38.1640625" bestFit="1" customWidth="1"/>
    <col min="3025" max="3025" width="11.6640625" bestFit="1" customWidth="1"/>
    <col min="3026" max="3026" width="39.1640625" bestFit="1" customWidth="1"/>
    <col min="3027" max="3027" width="17" bestFit="1" customWidth="1"/>
    <col min="3028" max="3028" width="32.33203125" bestFit="1" customWidth="1"/>
    <col min="3029" max="3029" width="31.5" bestFit="1" customWidth="1"/>
    <col min="3030" max="3030" width="41.1640625" bestFit="1" customWidth="1"/>
    <col min="3031" max="3031" width="38.1640625" bestFit="1" customWidth="1"/>
    <col min="3032" max="3032" width="23.83203125" bestFit="1" customWidth="1"/>
    <col min="3033" max="3033" width="33.6640625" bestFit="1" customWidth="1"/>
    <col min="3034" max="3034" width="34" bestFit="1" customWidth="1"/>
    <col min="3035" max="3035" width="26.6640625" bestFit="1" customWidth="1"/>
    <col min="3036" max="3036" width="34.5" bestFit="1" customWidth="1"/>
    <col min="3037" max="3037" width="50.6640625" bestFit="1" customWidth="1"/>
    <col min="3038" max="3038" width="30.33203125" bestFit="1" customWidth="1"/>
    <col min="3039" max="3039" width="31.33203125" bestFit="1" customWidth="1"/>
    <col min="3040" max="3040" width="23.1640625" bestFit="1" customWidth="1"/>
    <col min="3041" max="3041" width="48.6640625" bestFit="1" customWidth="1"/>
    <col min="3042" max="3042" width="25.83203125" bestFit="1" customWidth="1"/>
    <col min="3043" max="3043" width="26" bestFit="1" customWidth="1"/>
    <col min="3044" max="3044" width="29.33203125" bestFit="1" customWidth="1"/>
    <col min="3045" max="3045" width="20.33203125" bestFit="1" customWidth="1"/>
    <col min="3046" max="3046" width="23.1640625" bestFit="1" customWidth="1"/>
    <col min="3047" max="3047" width="44" bestFit="1" customWidth="1"/>
    <col min="3048" max="3048" width="34.6640625" bestFit="1" customWidth="1"/>
    <col min="3049" max="3049" width="24.1640625" bestFit="1" customWidth="1"/>
    <col min="3050" max="3050" width="31.5" bestFit="1" customWidth="1"/>
    <col min="3051" max="3051" width="19.33203125" bestFit="1" customWidth="1"/>
    <col min="3052" max="3052" width="46.6640625" bestFit="1" customWidth="1"/>
    <col min="3053" max="3053" width="30.1640625" bestFit="1" customWidth="1"/>
    <col min="3054" max="3054" width="37" bestFit="1" customWidth="1"/>
    <col min="3055" max="3055" width="20.1640625" bestFit="1" customWidth="1"/>
    <col min="3056" max="3056" width="14.6640625" bestFit="1" customWidth="1"/>
    <col min="3057" max="3057" width="20.33203125" bestFit="1" customWidth="1"/>
    <col min="3058" max="3058" width="17.83203125" bestFit="1" customWidth="1"/>
    <col min="3059" max="3059" width="40" bestFit="1" customWidth="1"/>
    <col min="3060" max="3060" width="44.1640625" bestFit="1" customWidth="1"/>
    <col min="3061" max="3061" width="37.1640625" bestFit="1" customWidth="1"/>
    <col min="3062" max="3062" width="18.1640625" bestFit="1" customWidth="1"/>
    <col min="3063" max="3063" width="49.5" bestFit="1" customWidth="1"/>
    <col min="3064" max="3064" width="18.6640625" bestFit="1" customWidth="1"/>
    <col min="3065" max="3065" width="28.1640625" bestFit="1" customWidth="1"/>
    <col min="3066" max="3066" width="44.5" bestFit="1" customWidth="1"/>
    <col min="3067" max="3067" width="22.33203125" bestFit="1" customWidth="1"/>
    <col min="3068" max="3068" width="24.6640625" bestFit="1" customWidth="1"/>
    <col min="3069" max="3069" width="42.33203125" bestFit="1" customWidth="1"/>
    <col min="3070" max="3070" width="40.6640625" bestFit="1" customWidth="1"/>
    <col min="3071" max="3071" width="54.33203125" bestFit="1" customWidth="1"/>
    <col min="3072" max="3072" width="21.5" bestFit="1" customWidth="1"/>
    <col min="3073" max="3073" width="33.33203125" bestFit="1" customWidth="1"/>
    <col min="3074" max="3074" width="47" bestFit="1" customWidth="1"/>
    <col min="3075" max="3075" width="14.83203125" bestFit="1" customWidth="1"/>
    <col min="3076" max="3076" width="25.5" bestFit="1" customWidth="1"/>
    <col min="3077" max="3077" width="31.83203125" bestFit="1" customWidth="1"/>
    <col min="3078" max="3078" width="46.83203125" bestFit="1" customWidth="1"/>
    <col min="3079" max="3079" width="18.33203125" bestFit="1" customWidth="1"/>
    <col min="3080" max="3080" width="41.1640625" bestFit="1" customWidth="1"/>
    <col min="3081" max="3081" width="49.5" bestFit="1" customWidth="1"/>
    <col min="3082" max="3082" width="41" bestFit="1" customWidth="1"/>
    <col min="3083" max="3083" width="9.33203125" bestFit="1" customWidth="1"/>
    <col min="3084" max="3084" width="27.83203125" bestFit="1" customWidth="1"/>
    <col min="3085" max="3085" width="30" bestFit="1" customWidth="1"/>
    <col min="3086" max="3086" width="12" bestFit="1" customWidth="1"/>
    <col min="3087" max="3087" width="17.6640625" bestFit="1" customWidth="1"/>
    <col min="3088" max="3088" width="20" bestFit="1" customWidth="1"/>
    <col min="3089" max="3089" width="11.5" bestFit="1" customWidth="1"/>
    <col min="3090" max="3090" width="14" bestFit="1" customWidth="1"/>
    <col min="3091" max="3091" width="29.83203125" bestFit="1" customWidth="1"/>
    <col min="3092" max="3092" width="17.6640625" bestFit="1" customWidth="1"/>
    <col min="3093" max="3093" width="14.6640625" bestFit="1" customWidth="1"/>
    <col min="3094" max="3094" width="5.6640625" bestFit="1" customWidth="1"/>
    <col min="3095" max="3095" width="7.83203125" bestFit="1" customWidth="1"/>
    <col min="3097" max="3097" width="14.83203125" bestFit="1" customWidth="1"/>
    <col min="3098" max="3098" width="18.83203125" bestFit="1" customWidth="1"/>
    <col min="3099" max="3099" width="24.1640625" bestFit="1" customWidth="1"/>
    <col min="3100" max="3100" width="48" bestFit="1" customWidth="1"/>
    <col min="3101" max="3101" width="51" bestFit="1" customWidth="1"/>
    <col min="3102" max="3102" width="10.1640625" bestFit="1" customWidth="1"/>
    <col min="3103" max="3103" width="15.5" bestFit="1" customWidth="1"/>
    <col min="3104" max="3104" width="34.33203125" bestFit="1" customWidth="1"/>
    <col min="3105" max="3105" width="50.33203125" bestFit="1" customWidth="1"/>
    <col min="3106" max="3106" width="16" bestFit="1" customWidth="1"/>
    <col min="3107" max="3107" width="50.6640625" bestFit="1" customWidth="1"/>
    <col min="3108" max="3108" width="50.83203125" bestFit="1" customWidth="1"/>
    <col min="3109" max="3109" width="20.1640625" bestFit="1" customWidth="1"/>
    <col min="3110" max="3110" width="43.1640625" bestFit="1" customWidth="1"/>
    <col min="3111" max="3111" width="44.6640625" bestFit="1" customWidth="1"/>
    <col min="3112" max="3112" width="32.83203125" bestFit="1" customWidth="1"/>
    <col min="3113" max="3113" width="46.33203125" bestFit="1" customWidth="1"/>
    <col min="3114" max="3114" width="48.33203125" bestFit="1" customWidth="1"/>
    <col min="3115" max="3115" width="20.83203125" bestFit="1" customWidth="1"/>
    <col min="3116" max="3116" width="13.1640625" bestFit="1" customWidth="1"/>
    <col min="3117" max="3117" width="35" bestFit="1" customWidth="1"/>
    <col min="3118" max="3118" width="21" bestFit="1" customWidth="1"/>
    <col min="3119" max="3119" width="49.83203125" bestFit="1" customWidth="1"/>
    <col min="3120" max="3120" width="38.6640625" bestFit="1" customWidth="1"/>
    <col min="3121" max="3121" width="23.33203125" bestFit="1" customWidth="1"/>
    <col min="3122" max="3122" width="47" bestFit="1" customWidth="1"/>
    <col min="3123" max="3123" width="47.6640625" bestFit="1" customWidth="1"/>
    <col min="3124" max="3124" width="44.83203125" bestFit="1" customWidth="1"/>
    <col min="3125" max="3125" width="22" bestFit="1" customWidth="1"/>
    <col min="3126" max="3126" width="17.33203125" bestFit="1" customWidth="1"/>
    <col min="3127" max="3127" width="15.1640625" bestFit="1" customWidth="1"/>
    <col min="3128" max="3128" width="33.6640625" bestFit="1" customWidth="1"/>
    <col min="3129" max="3129" width="18.83203125" bestFit="1" customWidth="1"/>
    <col min="3130" max="3130" width="49.6640625" bestFit="1" customWidth="1"/>
    <col min="3131" max="3131" width="15.83203125" bestFit="1" customWidth="1"/>
    <col min="3132" max="3132" width="66.6640625" bestFit="1" customWidth="1"/>
    <col min="3133" max="3133" width="36.6640625" bestFit="1" customWidth="1"/>
    <col min="3134" max="3134" width="28.33203125" bestFit="1" customWidth="1"/>
    <col min="3135" max="3135" width="30.83203125" bestFit="1" customWidth="1"/>
    <col min="3136" max="3136" width="18.83203125" bestFit="1" customWidth="1"/>
    <col min="3137" max="3137" width="31.1640625" bestFit="1" customWidth="1"/>
    <col min="3138" max="3138" width="39.5" bestFit="1" customWidth="1"/>
    <col min="3139" max="3139" width="42.33203125" bestFit="1" customWidth="1"/>
    <col min="3140" max="3140" width="49.83203125" bestFit="1" customWidth="1"/>
    <col min="3141" max="3141" width="50.6640625" bestFit="1" customWidth="1"/>
    <col min="3142" max="3142" width="32.5" bestFit="1" customWidth="1"/>
    <col min="3143" max="3143" width="48.1640625" bestFit="1" customWidth="1"/>
    <col min="3144" max="3144" width="27.6640625" bestFit="1" customWidth="1"/>
    <col min="3145" max="3145" width="23.1640625" bestFit="1" customWidth="1"/>
    <col min="3146" max="3146" width="50.6640625" bestFit="1" customWidth="1"/>
    <col min="3147" max="3147" width="21" bestFit="1" customWidth="1"/>
    <col min="3148" max="3148" width="33" bestFit="1" customWidth="1"/>
    <col min="3149" max="3149" width="26.33203125" bestFit="1" customWidth="1"/>
    <col min="3150" max="3150" width="49.5" bestFit="1" customWidth="1"/>
    <col min="3151" max="3151" width="20.1640625" bestFit="1" customWidth="1"/>
    <col min="3152" max="3152" width="42.6640625" bestFit="1" customWidth="1"/>
    <col min="3153" max="3153" width="31.33203125" bestFit="1" customWidth="1"/>
    <col min="3154" max="3154" width="22.33203125" bestFit="1" customWidth="1"/>
    <col min="3155" max="3155" width="38.33203125" bestFit="1" customWidth="1"/>
    <col min="3156" max="3156" width="48.6640625" bestFit="1" customWidth="1"/>
    <col min="3157" max="3157" width="12" bestFit="1" customWidth="1"/>
    <col min="3158" max="3158" width="20.33203125" bestFit="1" customWidth="1"/>
    <col min="3159" max="3159" width="26.6640625" bestFit="1" customWidth="1"/>
    <col min="3160" max="3160" width="46.6640625" bestFit="1" customWidth="1"/>
    <col min="3161" max="3161" width="13.6640625" bestFit="1" customWidth="1"/>
    <col min="3162" max="3162" width="15.6640625" bestFit="1" customWidth="1"/>
    <col min="3163" max="3163" width="16.6640625" bestFit="1" customWidth="1"/>
    <col min="3164" max="3164" width="46" bestFit="1" customWidth="1"/>
    <col min="3165" max="3165" width="41" bestFit="1" customWidth="1"/>
    <col min="3166" max="3166" width="29.6640625" bestFit="1" customWidth="1"/>
    <col min="3167" max="3167" width="35.1640625" bestFit="1" customWidth="1"/>
    <col min="3168" max="3168" width="43.33203125" bestFit="1" customWidth="1"/>
    <col min="3169" max="3169" width="48.5" bestFit="1" customWidth="1"/>
    <col min="3170" max="3170" width="26.83203125" bestFit="1" customWidth="1"/>
    <col min="3171" max="3171" width="22.83203125" bestFit="1" customWidth="1"/>
    <col min="3172" max="3172" width="18.6640625" bestFit="1" customWidth="1"/>
    <col min="3173" max="3173" width="22.6640625" bestFit="1" customWidth="1"/>
    <col min="3174" max="3174" width="32" bestFit="1" customWidth="1"/>
    <col min="3175" max="3175" width="24.1640625" bestFit="1" customWidth="1"/>
    <col min="3176" max="3176" width="12.83203125" bestFit="1" customWidth="1"/>
    <col min="3177" max="3177" width="48.33203125" bestFit="1" customWidth="1"/>
    <col min="3178" max="3178" width="30.6640625" bestFit="1" customWidth="1"/>
    <col min="3179" max="3179" width="45" bestFit="1" customWidth="1"/>
    <col min="3180" max="3180" width="50" bestFit="1" customWidth="1"/>
    <col min="3181" max="3181" width="44.83203125" bestFit="1" customWidth="1"/>
    <col min="3182" max="3182" width="18" bestFit="1" customWidth="1"/>
    <col min="3183" max="3183" width="50.5" bestFit="1" customWidth="1"/>
    <col min="3184" max="3184" width="24.1640625" bestFit="1" customWidth="1"/>
    <col min="3185" max="3185" width="32.83203125" bestFit="1" customWidth="1"/>
    <col min="3186" max="3186" width="45.1640625" bestFit="1" customWidth="1"/>
    <col min="3187" max="3187" width="46.83203125" bestFit="1" customWidth="1"/>
    <col min="3188" max="3188" width="30.1640625" bestFit="1" customWidth="1"/>
    <col min="3189" max="3189" width="11.6640625" bestFit="1" customWidth="1"/>
    <col min="3190" max="3190" width="22.1640625" bestFit="1" customWidth="1"/>
    <col min="3191" max="3191" width="19.33203125" bestFit="1" customWidth="1"/>
    <col min="3192" max="3192" width="45.33203125" bestFit="1" customWidth="1"/>
    <col min="3193" max="3193" width="17.5" bestFit="1" customWidth="1"/>
    <col min="3194" max="3194" width="50.5" bestFit="1" customWidth="1"/>
    <col min="3195" max="3195" width="19.83203125" bestFit="1" customWidth="1"/>
    <col min="3196" max="3196" width="28.33203125" bestFit="1" customWidth="1"/>
    <col min="3197" max="3197" width="27.1640625" bestFit="1" customWidth="1"/>
    <col min="3198" max="3198" width="19.1640625" bestFit="1" customWidth="1"/>
    <col min="3199" max="3199" width="22.33203125" bestFit="1" customWidth="1"/>
    <col min="3200" max="3200" width="37.83203125" bestFit="1" customWidth="1"/>
    <col min="3201" max="3201" width="41.5" bestFit="1" customWidth="1"/>
    <col min="3202" max="3202" width="27.33203125" bestFit="1" customWidth="1"/>
    <col min="3203" max="3203" width="31.83203125" bestFit="1" customWidth="1"/>
    <col min="3204" max="3204" width="41" bestFit="1" customWidth="1"/>
    <col min="3205" max="3205" width="37.33203125" bestFit="1" customWidth="1"/>
    <col min="3206" max="3206" width="51.6640625" bestFit="1" customWidth="1"/>
    <col min="3207" max="3207" width="28.1640625" bestFit="1" customWidth="1"/>
    <col min="3208" max="3208" width="45.1640625" bestFit="1" customWidth="1"/>
    <col min="3209" max="3209" width="52.5" bestFit="1" customWidth="1"/>
    <col min="3210" max="3210" width="46.5" bestFit="1" customWidth="1"/>
    <col min="3211" max="3211" width="43.33203125" bestFit="1" customWidth="1"/>
    <col min="3212" max="3212" width="32.1640625" bestFit="1" customWidth="1"/>
    <col min="3213" max="3213" width="35.33203125" bestFit="1" customWidth="1"/>
    <col min="3214" max="3214" width="28.33203125" bestFit="1" customWidth="1"/>
    <col min="3215" max="3215" width="31.1640625" bestFit="1" customWidth="1"/>
    <col min="3216" max="3216" width="49.33203125" bestFit="1" customWidth="1"/>
    <col min="3217" max="3217" width="34.5" bestFit="1" customWidth="1"/>
    <col min="3218" max="3218" width="30.6640625" bestFit="1" customWidth="1"/>
    <col min="3219" max="3219" width="43.6640625" bestFit="1" customWidth="1"/>
    <col min="3220" max="3220" width="28.83203125" bestFit="1" customWidth="1"/>
    <col min="3221" max="3221" width="25" bestFit="1" customWidth="1"/>
    <col min="3222" max="3222" width="9.6640625" bestFit="1" customWidth="1"/>
    <col min="3223" max="3223" width="46.1640625" bestFit="1" customWidth="1"/>
    <col min="3224" max="3224" width="23.33203125" bestFit="1" customWidth="1"/>
    <col min="3225" max="3225" width="47" bestFit="1" customWidth="1"/>
    <col min="3226" max="3226" width="27" bestFit="1" customWidth="1"/>
    <col min="3227" max="3227" width="46" bestFit="1" customWidth="1"/>
    <col min="3228" max="3228" width="49.5" bestFit="1" customWidth="1"/>
    <col min="3229" max="3229" width="38.33203125" bestFit="1" customWidth="1"/>
    <col min="3230" max="3230" width="29.1640625" bestFit="1" customWidth="1"/>
    <col min="3231" max="3231" width="48" bestFit="1" customWidth="1"/>
    <col min="3232" max="3232" width="20.33203125" bestFit="1" customWidth="1"/>
    <col min="3233" max="3233" width="40.83203125" bestFit="1" customWidth="1"/>
    <col min="3234" max="3234" width="6" bestFit="1" customWidth="1"/>
    <col min="3235" max="3235" width="12.83203125" bestFit="1" customWidth="1"/>
    <col min="3236" max="3236" width="25.33203125" bestFit="1" customWidth="1"/>
    <col min="3237" max="3237" width="41.83203125" bestFit="1" customWidth="1"/>
    <col min="3238" max="3238" width="17" bestFit="1" customWidth="1"/>
    <col min="3239" max="3239" width="15.5" bestFit="1" customWidth="1"/>
    <col min="3240" max="3240" width="29.83203125" bestFit="1" customWidth="1"/>
    <col min="3241" max="3241" width="15" bestFit="1" customWidth="1"/>
    <col min="3242" max="3242" width="43" bestFit="1" customWidth="1"/>
    <col min="3243" max="3243" width="25.6640625" bestFit="1" customWidth="1"/>
    <col min="3244" max="3244" width="50" bestFit="1" customWidth="1"/>
    <col min="3245" max="3245" width="30.5" bestFit="1" customWidth="1"/>
    <col min="3246" max="3246" width="69.5" bestFit="1" customWidth="1"/>
    <col min="3247" max="3247" width="35" bestFit="1" customWidth="1"/>
    <col min="3248" max="3248" width="46" bestFit="1" customWidth="1"/>
    <col min="3249" max="3249" width="17.5" bestFit="1" customWidth="1"/>
    <col min="3251" max="3251" width="33.33203125" bestFit="1" customWidth="1"/>
    <col min="3252" max="3252" width="48.33203125" bestFit="1" customWidth="1"/>
    <col min="3253" max="3253" width="42.5" bestFit="1" customWidth="1"/>
    <col min="3254" max="3254" width="45" bestFit="1" customWidth="1"/>
    <col min="3255" max="3255" width="43.6640625" bestFit="1" customWidth="1"/>
    <col min="3256" max="3256" width="45.33203125" bestFit="1" customWidth="1"/>
    <col min="3257" max="3257" width="41.5" bestFit="1" customWidth="1"/>
    <col min="3258" max="3258" width="43.1640625" bestFit="1" customWidth="1"/>
    <col min="3259" max="3259" width="11.1640625" bestFit="1" customWidth="1"/>
    <col min="3260" max="3260" width="49.1640625" bestFit="1" customWidth="1"/>
    <col min="3261" max="3261" width="45" bestFit="1" customWidth="1"/>
    <col min="3262" max="3262" width="50" bestFit="1" customWidth="1"/>
    <col min="3263" max="3263" width="27.83203125" bestFit="1" customWidth="1"/>
    <col min="3264" max="3264" width="39.33203125" bestFit="1" customWidth="1"/>
    <col min="3265" max="3265" width="42.1640625" bestFit="1" customWidth="1"/>
    <col min="3266" max="3266" width="11" bestFit="1" customWidth="1"/>
    <col min="3267" max="3267" width="18.83203125" bestFit="1" customWidth="1"/>
    <col min="3268" max="3268" width="12.5" bestFit="1" customWidth="1"/>
    <col min="3269" max="3269" width="25" bestFit="1" customWidth="1"/>
    <col min="3270" max="3270" width="44.5" bestFit="1" customWidth="1"/>
    <col min="3271" max="3271" width="41.6640625" bestFit="1" customWidth="1"/>
    <col min="3272" max="3272" width="37.83203125" bestFit="1" customWidth="1"/>
    <col min="3273" max="3273" width="18.33203125" bestFit="1" customWidth="1"/>
    <col min="3274" max="3274" width="38.1640625" bestFit="1" customWidth="1"/>
    <col min="3275" max="3275" width="11.33203125" bestFit="1" customWidth="1"/>
    <col min="3276" max="3276" width="44" bestFit="1" customWidth="1"/>
    <col min="3277" max="3277" width="40.1640625" bestFit="1" customWidth="1"/>
    <col min="3278" max="3278" width="17.33203125" bestFit="1" customWidth="1"/>
    <col min="3279" max="3279" width="43.5" bestFit="1" customWidth="1"/>
    <col min="3280" max="3280" width="41.33203125" bestFit="1" customWidth="1"/>
    <col min="3281" max="3281" width="10.33203125" bestFit="1" customWidth="1"/>
    <col min="3282" max="3282" width="41.1640625" bestFit="1" customWidth="1"/>
    <col min="3283" max="3283" width="12.83203125" bestFit="1" customWidth="1"/>
    <col min="3284" max="3284" width="32.5" bestFit="1" customWidth="1"/>
    <col min="3285" max="3285" width="29.6640625" bestFit="1" customWidth="1"/>
    <col min="3286" max="3286" width="19.33203125" bestFit="1" customWidth="1"/>
    <col min="3287" max="3287" width="21.5" bestFit="1" customWidth="1"/>
    <col min="3288" max="3288" width="36.33203125" bestFit="1" customWidth="1"/>
    <col min="3289" max="3289" width="19.6640625" bestFit="1" customWidth="1"/>
    <col min="3290" max="3290" width="38.5" bestFit="1" customWidth="1"/>
    <col min="3291" max="3291" width="31.1640625" bestFit="1" customWidth="1"/>
    <col min="3292" max="3292" width="28.6640625" bestFit="1" customWidth="1"/>
    <col min="3293" max="3293" width="51" bestFit="1" customWidth="1"/>
    <col min="3294" max="3294" width="30.83203125" bestFit="1" customWidth="1"/>
    <col min="3295" max="3295" width="45.83203125" bestFit="1" customWidth="1"/>
    <col min="3296" max="3296" width="47" bestFit="1" customWidth="1"/>
    <col min="3297" max="3297" width="43.5" bestFit="1" customWidth="1"/>
    <col min="3298" max="3298" width="27" bestFit="1" customWidth="1"/>
    <col min="3300" max="3300" width="39.5" bestFit="1" customWidth="1"/>
    <col min="3301" max="3301" width="40.33203125" bestFit="1" customWidth="1"/>
    <col min="3302" max="3302" width="30.6640625" bestFit="1" customWidth="1"/>
    <col min="3303" max="3303" width="42.5" bestFit="1" customWidth="1"/>
    <col min="3304" max="3304" width="44.6640625" bestFit="1" customWidth="1"/>
    <col min="3305" max="3305" width="38.83203125" bestFit="1" customWidth="1"/>
    <col min="3306" max="3306" width="32.1640625" bestFit="1" customWidth="1"/>
    <col min="3307" max="3307" width="30.83203125" bestFit="1" customWidth="1"/>
    <col min="3308" max="3308" width="31" bestFit="1" customWidth="1"/>
    <col min="3309" max="3309" width="20.33203125" bestFit="1" customWidth="1"/>
    <col min="3310" max="3310" width="27.83203125" bestFit="1" customWidth="1"/>
    <col min="3311" max="3311" width="12.6640625" bestFit="1" customWidth="1"/>
    <col min="3312" max="3312" width="33" bestFit="1" customWidth="1"/>
    <col min="3313" max="3313" width="18.5" bestFit="1" customWidth="1"/>
    <col min="3314" max="3314" width="37.5" bestFit="1" customWidth="1"/>
    <col min="3315" max="3315" width="25.5" bestFit="1" customWidth="1"/>
    <col min="3316" max="3316" width="12.5" bestFit="1" customWidth="1"/>
    <col min="3317" max="3317" width="26.83203125" bestFit="1" customWidth="1"/>
    <col min="3318" max="3318" width="8.5" bestFit="1" customWidth="1"/>
    <col min="3319" max="3319" width="19.6640625" bestFit="1" customWidth="1"/>
    <col min="3320" max="3320" width="50.1640625" bestFit="1" customWidth="1"/>
    <col min="3321" max="3321" width="43.5" bestFit="1" customWidth="1"/>
    <col min="3322" max="3322" width="35.83203125" bestFit="1" customWidth="1"/>
    <col min="3323" max="3323" width="25.83203125" bestFit="1" customWidth="1"/>
    <col min="3324" max="3324" width="42.1640625" bestFit="1" customWidth="1"/>
    <col min="3325" max="3325" width="23.83203125" bestFit="1" customWidth="1"/>
    <col min="3326" max="3326" width="38.33203125" bestFit="1" customWidth="1"/>
    <col min="3327" max="3327" width="41.1640625" bestFit="1" customWidth="1"/>
    <col min="3328" max="3328" width="29" bestFit="1" customWidth="1"/>
    <col min="3329" max="3329" width="10" bestFit="1" customWidth="1"/>
    <col min="3330" max="3330" width="35.6640625" bestFit="1" customWidth="1"/>
    <col min="3331" max="3331" width="20.5" bestFit="1" customWidth="1"/>
    <col min="3332" max="3332" width="32.1640625" bestFit="1" customWidth="1"/>
    <col min="3333" max="3333" width="7.1640625" bestFit="1" customWidth="1"/>
    <col min="3334" max="3334" width="37.5" bestFit="1" customWidth="1"/>
    <col min="3335" max="3335" width="28.6640625" bestFit="1" customWidth="1"/>
    <col min="3336" max="3336" width="30.5" bestFit="1" customWidth="1"/>
    <col min="3337" max="3337" width="31.83203125" bestFit="1" customWidth="1"/>
    <col min="3338" max="3338" width="11.83203125" bestFit="1" customWidth="1"/>
    <col min="3339" max="3339" width="24.1640625" bestFit="1" customWidth="1"/>
    <col min="3340" max="3340" width="23" bestFit="1" customWidth="1"/>
    <col min="3341" max="3341" width="34.6640625" bestFit="1" customWidth="1"/>
    <col min="3342" max="3342" width="26.6640625" bestFit="1" customWidth="1"/>
    <col min="3343" max="3343" width="27" bestFit="1" customWidth="1"/>
    <col min="3344" max="3344" width="41.33203125" bestFit="1" customWidth="1"/>
    <col min="3345" max="3345" width="9.5" bestFit="1" customWidth="1"/>
    <col min="3346" max="3346" width="14.5" bestFit="1" customWidth="1"/>
    <col min="3347" max="3347" width="21.6640625" bestFit="1" customWidth="1"/>
    <col min="3348" max="3348" width="11.1640625" bestFit="1" customWidth="1"/>
    <col min="3349" max="3349" width="43" bestFit="1" customWidth="1"/>
    <col min="3350" max="3350" width="11.83203125" bestFit="1" customWidth="1"/>
    <col min="3351" max="3351" width="47.6640625" bestFit="1" customWidth="1"/>
    <col min="3352" max="3352" width="9.6640625" bestFit="1" customWidth="1"/>
    <col min="3353" max="3353" width="47.83203125" bestFit="1" customWidth="1"/>
    <col min="3354" max="3354" width="43.6640625" bestFit="1" customWidth="1"/>
    <col min="3355" max="3355" width="19.5" bestFit="1" customWidth="1"/>
    <col min="3356" max="3356" width="48.83203125" bestFit="1" customWidth="1"/>
    <col min="3357" max="3357" width="12.6640625" bestFit="1" customWidth="1"/>
    <col min="3358" max="3358" width="19" bestFit="1" customWidth="1"/>
    <col min="3359" max="3359" width="15.83203125" bestFit="1" customWidth="1"/>
    <col min="3360" max="3360" width="33.83203125" bestFit="1" customWidth="1"/>
    <col min="3361" max="3361" width="31.5" bestFit="1" customWidth="1"/>
    <col min="3362" max="3362" width="12.83203125" bestFit="1" customWidth="1"/>
    <col min="3363" max="3363" width="43.1640625" bestFit="1" customWidth="1"/>
    <col min="3364" max="3364" width="52.6640625" bestFit="1" customWidth="1"/>
    <col min="3365" max="3365" width="41" bestFit="1" customWidth="1"/>
    <col min="3366" max="3366" width="40" bestFit="1" customWidth="1"/>
    <col min="3367" max="3367" width="40.5" bestFit="1" customWidth="1"/>
    <col min="3368" max="3368" width="37.5" bestFit="1" customWidth="1"/>
    <col min="3369" max="3369" width="34" bestFit="1" customWidth="1"/>
    <col min="3370" max="3370" width="20" bestFit="1" customWidth="1"/>
    <col min="3371" max="3371" width="20.5" bestFit="1" customWidth="1"/>
    <col min="3372" max="3372" width="18.33203125" bestFit="1" customWidth="1"/>
    <col min="3373" max="3373" width="20.33203125" bestFit="1" customWidth="1"/>
    <col min="3374" max="3374" width="28.6640625" bestFit="1" customWidth="1"/>
    <col min="3375" max="3375" width="21.83203125" bestFit="1" customWidth="1"/>
    <col min="3376" max="3376" width="26.33203125" bestFit="1" customWidth="1"/>
    <col min="3377" max="3377" width="37.5" bestFit="1" customWidth="1"/>
    <col min="3378" max="3378" width="47.33203125" bestFit="1" customWidth="1"/>
    <col min="3379" max="3379" width="37.33203125" bestFit="1" customWidth="1"/>
    <col min="3380" max="3380" width="45.5" bestFit="1" customWidth="1"/>
    <col min="3381" max="3381" width="18.83203125" bestFit="1" customWidth="1"/>
    <col min="3382" max="3382" width="36.6640625" bestFit="1" customWidth="1"/>
    <col min="3383" max="3383" width="50" bestFit="1" customWidth="1"/>
    <col min="3384" max="3384" width="50.6640625" bestFit="1" customWidth="1"/>
    <col min="3385" max="3385" width="31.1640625" bestFit="1" customWidth="1"/>
    <col min="3386" max="3386" width="26.33203125" bestFit="1" customWidth="1"/>
    <col min="3387" max="3387" width="13.1640625" bestFit="1" customWidth="1"/>
    <col min="3388" max="3388" width="14.33203125" bestFit="1" customWidth="1"/>
    <col min="3389" max="3389" width="45.33203125" bestFit="1" customWidth="1"/>
    <col min="3390" max="3390" width="27.1640625" bestFit="1" customWidth="1"/>
    <col min="3391" max="3391" width="25.6640625" bestFit="1" customWidth="1"/>
    <col min="3392" max="3392" width="9" bestFit="1" customWidth="1"/>
    <col min="3393" max="3393" width="43.6640625" bestFit="1" customWidth="1"/>
    <col min="3394" max="3394" width="8.83203125" bestFit="1" customWidth="1"/>
    <col min="3395" max="3395" width="31.83203125" bestFit="1" customWidth="1"/>
    <col min="3396" max="3396" width="30.33203125" bestFit="1" customWidth="1"/>
    <col min="3397" max="3397" width="34.1640625" bestFit="1" customWidth="1"/>
    <col min="3398" max="3398" width="38.33203125" bestFit="1" customWidth="1"/>
    <col min="3399" max="3399" width="36" bestFit="1" customWidth="1"/>
    <col min="3400" max="3400" width="46.83203125" bestFit="1" customWidth="1"/>
    <col min="3401" max="3401" width="18.6640625" bestFit="1" customWidth="1"/>
    <col min="3402" max="3402" width="23.1640625" bestFit="1" customWidth="1"/>
    <col min="3403" max="3403" width="22.1640625" bestFit="1" customWidth="1"/>
    <col min="3404" max="3404" width="26.33203125" bestFit="1" customWidth="1"/>
    <col min="3405" max="3405" width="12.5" bestFit="1" customWidth="1"/>
    <col min="3406" max="3406" width="47.6640625" bestFit="1" customWidth="1"/>
    <col min="3407" max="3407" width="51" bestFit="1" customWidth="1"/>
    <col min="3408" max="3408" width="39" bestFit="1" customWidth="1"/>
    <col min="3409" max="3409" width="25.33203125" bestFit="1" customWidth="1"/>
    <col min="3410" max="3410" width="29.83203125" bestFit="1" customWidth="1"/>
    <col min="3411" max="3411" width="13" bestFit="1" customWidth="1"/>
    <col min="3412" max="3412" width="27.1640625" bestFit="1" customWidth="1"/>
    <col min="3413" max="3413" width="32.83203125" bestFit="1" customWidth="1"/>
    <col min="3414" max="3414" width="13.33203125" bestFit="1" customWidth="1"/>
    <col min="3415" max="3415" width="18.33203125" bestFit="1" customWidth="1"/>
    <col min="3416" max="3416" width="10.6640625" bestFit="1" customWidth="1"/>
    <col min="3417" max="3417" width="39" bestFit="1" customWidth="1"/>
    <col min="3418" max="3418" width="24" bestFit="1" customWidth="1"/>
    <col min="3419" max="3419" width="38.1640625" bestFit="1" customWidth="1"/>
    <col min="3420" max="3420" width="34" bestFit="1" customWidth="1"/>
    <col min="3421" max="3421" width="28" bestFit="1" customWidth="1"/>
    <col min="3422" max="3422" width="18" bestFit="1" customWidth="1"/>
    <col min="3423" max="3423" width="29.6640625" bestFit="1" customWidth="1"/>
    <col min="3424" max="3424" width="42.6640625" bestFit="1" customWidth="1"/>
    <col min="3425" max="3425" width="8.6640625" bestFit="1" customWidth="1"/>
    <col min="3426" max="3426" width="36" bestFit="1" customWidth="1"/>
    <col min="3427" max="3427" width="13.83203125" bestFit="1" customWidth="1"/>
    <col min="3428" max="3428" width="39.6640625" bestFit="1" customWidth="1"/>
    <col min="3429" max="3429" width="40.83203125" bestFit="1" customWidth="1"/>
    <col min="3430" max="3430" width="34" bestFit="1" customWidth="1"/>
    <col min="3431" max="3431" width="8.6640625" bestFit="1" customWidth="1"/>
    <col min="3432" max="3432" width="51.1640625" bestFit="1" customWidth="1"/>
    <col min="3433" max="3433" width="36.1640625" bestFit="1" customWidth="1"/>
    <col min="3434" max="3434" width="20.33203125" bestFit="1" customWidth="1"/>
    <col min="3435" max="3435" width="23.83203125" bestFit="1" customWidth="1"/>
    <col min="3436" max="3436" width="27.6640625" bestFit="1" customWidth="1"/>
    <col min="3437" max="3437" width="44.33203125" bestFit="1" customWidth="1"/>
    <col min="3438" max="3438" width="25" bestFit="1" customWidth="1"/>
    <col min="3439" max="3439" width="49.1640625" bestFit="1" customWidth="1"/>
    <col min="3440" max="3440" width="8.6640625" bestFit="1" customWidth="1"/>
    <col min="3441" max="3441" width="29.5" bestFit="1" customWidth="1"/>
    <col min="3442" max="3442" width="23.6640625" bestFit="1" customWidth="1"/>
    <col min="3443" max="3443" width="18.33203125" bestFit="1" customWidth="1"/>
    <col min="3444" max="3444" width="23.33203125" bestFit="1" customWidth="1"/>
    <col min="3445" max="3445" width="21.6640625" bestFit="1" customWidth="1"/>
    <col min="3446" max="3446" width="20" bestFit="1" customWidth="1"/>
    <col min="3447" max="3447" width="13.6640625" bestFit="1" customWidth="1"/>
    <col min="3448" max="3448" width="29.33203125" bestFit="1" customWidth="1"/>
    <col min="3449" max="3449" width="35.83203125" bestFit="1" customWidth="1"/>
    <col min="3450" max="3450" width="41" bestFit="1" customWidth="1"/>
    <col min="3451" max="3451" width="12.5" bestFit="1" customWidth="1"/>
    <col min="3452" max="3452" width="22.33203125" bestFit="1" customWidth="1"/>
    <col min="3453" max="3453" width="41.5" bestFit="1" customWidth="1"/>
    <col min="3454" max="3454" width="5.5" bestFit="1" customWidth="1"/>
    <col min="3455" max="3455" width="41" bestFit="1" customWidth="1"/>
    <col min="3456" max="3456" width="6" bestFit="1" customWidth="1"/>
    <col min="3457" max="3457" width="23.6640625" bestFit="1" customWidth="1"/>
    <col min="3458" max="3458" width="37.6640625" bestFit="1" customWidth="1"/>
    <col min="3459" max="3459" width="39" bestFit="1" customWidth="1"/>
    <col min="3460" max="3460" width="42.1640625" bestFit="1" customWidth="1"/>
    <col min="3461" max="3461" width="49.33203125" bestFit="1" customWidth="1"/>
    <col min="3462" max="3462" width="39.5" bestFit="1" customWidth="1"/>
    <col min="3463" max="3463" width="15.83203125" bestFit="1" customWidth="1"/>
    <col min="3464" max="3464" width="25.83203125" bestFit="1" customWidth="1"/>
    <col min="3465" max="3465" width="32.1640625" bestFit="1" customWidth="1"/>
    <col min="3466" max="3466" width="11.83203125" bestFit="1" customWidth="1"/>
    <col min="3467" max="3467" width="25.1640625" bestFit="1" customWidth="1"/>
    <col min="3468" max="3468" width="37.33203125" bestFit="1" customWidth="1"/>
    <col min="3469" max="3469" width="41.5" bestFit="1" customWidth="1"/>
    <col min="3470" max="3470" width="22.33203125" bestFit="1" customWidth="1"/>
    <col min="3471" max="3471" width="38" bestFit="1" customWidth="1"/>
    <col min="3472" max="3472" width="24.1640625" bestFit="1" customWidth="1"/>
    <col min="3473" max="3473" width="49.83203125" bestFit="1" customWidth="1"/>
    <col min="3474" max="3474" width="51.1640625" bestFit="1" customWidth="1"/>
    <col min="3475" max="3475" width="20.1640625" bestFit="1" customWidth="1"/>
    <col min="3476" max="3476" width="21.1640625" bestFit="1" customWidth="1"/>
    <col min="3477" max="3477" width="34.5" bestFit="1" customWidth="1"/>
    <col min="3478" max="3479" width="43.1640625" bestFit="1" customWidth="1"/>
    <col min="3480" max="3480" width="53.33203125" bestFit="1" customWidth="1"/>
    <col min="3481" max="3481" width="15" bestFit="1" customWidth="1"/>
    <col min="3482" max="3482" width="34.5" bestFit="1" customWidth="1"/>
    <col min="3483" max="3483" width="40.6640625" bestFit="1" customWidth="1"/>
    <col min="3484" max="3484" width="35.5" bestFit="1" customWidth="1"/>
    <col min="3485" max="3485" width="31.33203125" bestFit="1" customWidth="1"/>
    <col min="3486" max="3486" width="41.1640625" bestFit="1" customWidth="1"/>
    <col min="3487" max="3487" width="46.83203125" bestFit="1" customWidth="1"/>
    <col min="3488" max="3488" width="30.33203125" bestFit="1" customWidth="1"/>
    <col min="3489" max="3489" width="39.83203125" bestFit="1" customWidth="1"/>
    <col min="3490" max="3490" width="45" bestFit="1" customWidth="1"/>
    <col min="3491" max="3491" width="46.33203125" bestFit="1" customWidth="1"/>
    <col min="3492" max="3492" width="15.1640625" bestFit="1" customWidth="1"/>
    <col min="3493" max="3493" width="12.6640625" bestFit="1" customWidth="1"/>
    <col min="3494" max="3494" width="16.5" bestFit="1" customWidth="1"/>
    <col min="3495" max="3495" width="50.83203125" bestFit="1" customWidth="1"/>
    <col min="3496" max="3496" width="46.5" bestFit="1" customWidth="1"/>
    <col min="3497" max="3497" width="18.1640625" bestFit="1" customWidth="1"/>
    <col min="3498" max="3498" width="25.5" bestFit="1" customWidth="1"/>
    <col min="3499" max="3499" width="14.5" bestFit="1" customWidth="1"/>
    <col min="3500" max="3500" width="10" bestFit="1" customWidth="1"/>
    <col min="3501" max="3501" width="11" bestFit="1" customWidth="1"/>
    <col min="3502" max="3502" width="20.6640625" bestFit="1" customWidth="1"/>
    <col min="3503" max="3503" width="47.5" bestFit="1" customWidth="1"/>
    <col min="3504" max="3504" width="33.83203125" bestFit="1" customWidth="1"/>
    <col min="3505" max="3505" width="27.1640625" bestFit="1" customWidth="1"/>
    <col min="3506" max="3506" width="40.83203125" bestFit="1" customWidth="1"/>
    <col min="3507" max="3507" width="17.1640625" bestFit="1" customWidth="1"/>
    <col min="3508" max="3508" width="23" bestFit="1" customWidth="1"/>
    <col min="3509" max="3509" width="37.6640625" bestFit="1" customWidth="1"/>
    <col min="3510" max="3510" width="32.6640625" bestFit="1" customWidth="1"/>
    <col min="3511" max="3511" width="48.1640625" bestFit="1" customWidth="1"/>
    <col min="3512" max="3512" width="11" bestFit="1" customWidth="1"/>
    <col min="3513" max="3513" width="27" bestFit="1" customWidth="1"/>
    <col min="3514" max="3514" width="30.1640625" bestFit="1" customWidth="1"/>
    <col min="3515" max="3515" width="25.5" bestFit="1" customWidth="1"/>
    <col min="3516" max="3516" width="39.33203125" bestFit="1" customWidth="1"/>
    <col min="3517" max="3517" width="12.5" bestFit="1" customWidth="1"/>
    <col min="3518" max="3518" width="42.83203125" bestFit="1" customWidth="1"/>
    <col min="3519" max="3519" width="39" bestFit="1" customWidth="1"/>
    <col min="3520" max="3520" width="27" bestFit="1" customWidth="1"/>
    <col min="3521" max="3521" width="36" bestFit="1" customWidth="1"/>
    <col min="3522" max="3522" width="45.1640625" bestFit="1" customWidth="1"/>
    <col min="3523" max="3523" width="7.6640625" bestFit="1" customWidth="1"/>
    <col min="3524" max="3524" width="23.83203125" bestFit="1" customWidth="1"/>
    <col min="3525" max="3525" width="22.5" bestFit="1" customWidth="1"/>
    <col min="3526" max="3526" width="41.33203125" bestFit="1" customWidth="1"/>
    <col min="3527" max="3527" width="46.5" bestFit="1" customWidth="1"/>
    <col min="3528" max="3528" width="44.33203125" bestFit="1" customWidth="1"/>
    <col min="3529" max="3529" width="19.83203125" bestFit="1" customWidth="1"/>
    <col min="3530" max="3530" width="17.6640625" bestFit="1" customWidth="1"/>
    <col min="3531" max="3531" width="51.83203125" bestFit="1" customWidth="1"/>
    <col min="3532" max="3532" width="45.83203125" bestFit="1" customWidth="1"/>
    <col min="3533" max="3533" width="32.6640625" bestFit="1" customWidth="1"/>
    <col min="3534" max="3534" width="15.1640625" bestFit="1" customWidth="1"/>
    <col min="3535" max="3535" width="43.6640625" bestFit="1" customWidth="1"/>
    <col min="3536" max="3536" width="30.1640625" bestFit="1" customWidth="1"/>
    <col min="3537" max="3537" width="13.1640625" bestFit="1" customWidth="1"/>
    <col min="3538" max="3538" width="30.6640625" bestFit="1" customWidth="1"/>
    <col min="3539" max="3539" width="24.5" bestFit="1" customWidth="1"/>
    <col min="3540" max="3540" width="17" bestFit="1" customWidth="1"/>
    <col min="3541" max="3541" width="37" bestFit="1" customWidth="1"/>
    <col min="3542" max="3542" width="28" bestFit="1" customWidth="1"/>
    <col min="3543" max="3543" width="27.83203125" bestFit="1" customWidth="1"/>
    <col min="3544" max="3544" width="12.6640625" bestFit="1" customWidth="1"/>
    <col min="3545" max="3545" width="18.33203125" bestFit="1" customWidth="1"/>
    <col min="3546" max="3546" width="23" bestFit="1" customWidth="1"/>
    <col min="3547" max="3547" width="29.6640625" bestFit="1" customWidth="1"/>
    <col min="3548" max="3548" width="21.5" bestFit="1" customWidth="1"/>
    <col min="3549" max="3549" width="32" bestFit="1" customWidth="1"/>
    <col min="3550" max="3550" width="48.5" bestFit="1" customWidth="1"/>
    <col min="3551" max="3551" width="20.83203125" bestFit="1" customWidth="1"/>
    <col min="3552" max="3552" width="49.5" bestFit="1" customWidth="1"/>
    <col min="3553" max="3553" width="48.33203125" bestFit="1" customWidth="1"/>
    <col min="3554" max="3554" width="32.5" bestFit="1" customWidth="1"/>
    <col min="3555" max="3555" width="32.6640625" bestFit="1" customWidth="1"/>
    <col min="3556" max="3556" width="43.83203125" bestFit="1" customWidth="1"/>
    <col min="3557" max="3557" width="44.6640625" bestFit="1" customWidth="1"/>
    <col min="3558" max="3558" width="31.5" bestFit="1" customWidth="1"/>
    <col min="3559" max="3559" width="16.6640625" bestFit="1" customWidth="1"/>
    <col min="3560" max="3560" width="25.6640625" bestFit="1" customWidth="1"/>
    <col min="3561" max="3561" width="34.5" bestFit="1" customWidth="1"/>
    <col min="3562" max="3562" width="38.83203125" bestFit="1" customWidth="1"/>
    <col min="3563" max="3563" width="28.33203125" bestFit="1" customWidth="1"/>
    <col min="3564" max="3564" width="27.33203125" bestFit="1" customWidth="1"/>
    <col min="3565" max="3565" width="26" bestFit="1" customWidth="1"/>
    <col min="3566" max="3566" width="24.1640625" bestFit="1" customWidth="1"/>
    <col min="3567" max="3567" width="19.33203125" bestFit="1" customWidth="1"/>
    <col min="3568" max="3568" width="36.6640625" bestFit="1" customWidth="1"/>
    <col min="3569" max="3569" width="39.6640625" bestFit="1" customWidth="1"/>
    <col min="3570" max="3570" width="73.33203125" bestFit="1" customWidth="1"/>
    <col min="3571" max="3571" width="44.1640625" bestFit="1" customWidth="1"/>
    <col min="3572" max="3572" width="41.1640625" bestFit="1" customWidth="1"/>
    <col min="3573" max="3573" width="36.5" bestFit="1" customWidth="1"/>
    <col min="3574" max="3574" width="17.6640625" bestFit="1" customWidth="1"/>
    <col min="3575" max="3575" width="16" bestFit="1" customWidth="1"/>
    <col min="3576" max="3576" width="36" bestFit="1" customWidth="1"/>
    <col min="3577" max="3577" width="41.1640625" bestFit="1" customWidth="1"/>
    <col min="3578" max="3578" width="24" bestFit="1" customWidth="1"/>
    <col min="3579" max="3579" width="44.1640625" bestFit="1" customWidth="1"/>
    <col min="3580" max="3580" width="37.6640625" bestFit="1" customWidth="1"/>
    <col min="3581" max="3581" width="50.1640625" bestFit="1" customWidth="1"/>
    <col min="3582" max="3582" width="22.6640625" bestFit="1" customWidth="1"/>
    <col min="3583" max="3583" width="33" bestFit="1" customWidth="1"/>
    <col min="3584" max="3584" width="46.5" bestFit="1" customWidth="1"/>
    <col min="3585" max="3585" width="25" bestFit="1" customWidth="1"/>
    <col min="3586" max="3586" width="15.1640625" bestFit="1" customWidth="1"/>
    <col min="3587" max="3587" width="23.6640625" bestFit="1" customWidth="1"/>
    <col min="3588" max="3588" width="48.5" bestFit="1" customWidth="1"/>
    <col min="3589" max="3589" width="34.1640625" bestFit="1" customWidth="1"/>
    <col min="3590" max="3590" width="17.6640625" bestFit="1" customWidth="1"/>
    <col min="3591" max="3591" width="41.1640625" bestFit="1" customWidth="1"/>
    <col min="3592" max="3592" width="39" bestFit="1" customWidth="1"/>
    <col min="3593" max="3593" width="35.83203125" bestFit="1" customWidth="1"/>
    <col min="3594" max="3594" width="28.83203125" bestFit="1" customWidth="1"/>
    <col min="3595" max="3595" width="19.5" bestFit="1" customWidth="1"/>
    <col min="3596" max="3596" width="33.6640625" bestFit="1" customWidth="1"/>
    <col min="3597" max="3597" width="29.33203125" bestFit="1" customWidth="1"/>
    <col min="3598" max="3598" width="47.6640625" bestFit="1" customWidth="1"/>
    <col min="3599" max="3599" width="44" bestFit="1" customWidth="1"/>
    <col min="3600" max="3600" width="43.33203125" bestFit="1" customWidth="1"/>
    <col min="3601" max="3601" width="25.33203125" bestFit="1" customWidth="1"/>
    <col min="3602" max="3602" width="33.33203125" bestFit="1" customWidth="1"/>
    <col min="3603" max="3603" width="25.33203125" bestFit="1" customWidth="1"/>
    <col min="3604" max="3604" width="11.83203125" bestFit="1" customWidth="1"/>
    <col min="3605" max="3605" width="24.5" bestFit="1" customWidth="1"/>
    <col min="3606" max="3606" width="15.1640625" bestFit="1" customWidth="1"/>
    <col min="3607" max="3607" width="25.33203125" bestFit="1" customWidth="1"/>
    <col min="3608" max="3608" width="48.1640625" bestFit="1" customWidth="1"/>
    <col min="3609" max="3609" width="14.6640625" bestFit="1" customWidth="1"/>
    <col min="3610" max="3610" width="27.33203125" bestFit="1" customWidth="1"/>
    <col min="3611" max="3611" width="32.83203125" bestFit="1" customWidth="1"/>
    <col min="3612" max="3612" width="16.5" bestFit="1" customWidth="1"/>
    <col min="3613" max="3613" width="32.5" bestFit="1" customWidth="1"/>
    <col min="3614" max="3614" width="34" bestFit="1" customWidth="1"/>
    <col min="3615" max="3615" width="37.83203125" bestFit="1" customWidth="1"/>
    <col min="3616" max="3616" width="38.1640625" bestFit="1" customWidth="1"/>
    <col min="3617" max="3617" width="38.5" bestFit="1" customWidth="1"/>
    <col min="3618" max="3618" width="68" bestFit="1" customWidth="1"/>
    <col min="3619" max="3619" width="40.5" bestFit="1" customWidth="1"/>
    <col min="3620" max="3620" width="16.33203125" bestFit="1" customWidth="1"/>
    <col min="3621" max="3621" width="14.6640625" bestFit="1" customWidth="1"/>
    <col min="3622" max="3622" width="35" bestFit="1" customWidth="1"/>
    <col min="3623" max="3623" width="17.6640625" bestFit="1" customWidth="1"/>
    <col min="3624" max="3624" width="18.1640625" bestFit="1" customWidth="1"/>
    <col min="3625" max="3625" width="45" bestFit="1" customWidth="1"/>
    <col min="3626" max="3626" width="22.83203125" bestFit="1" customWidth="1"/>
    <col min="3627" max="3627" width="29.83203125" bestFit="1" customWidth="1"/>
    <col min="3628" max="3628" width="34.1640625" bestFit="1" customWidth="1"/>
    <col min="3629" max="3629" width="38" bestFit="1" customWidth="1"/>
    <col min="3630" max="3630" width="35.5" bestFit="1" customWidth="1"/>
    <col min="3631" max="3631" width="8.83203125" bestFit="1" customWidth="1"/>
    <col min="3632" max="3632" width="26" bestFit="1" customWidth="1"/>
    <col min="3633" max="3633" width="34.1640625" bestFit="1" customWidth="1"/>
    <col min="3634" max="3634" width="32.1640625" bestFit="1" customWidth="1"/>
    <col min="3635" max="3635" width="23" bestFit="1" customWidth="1"/>
    <col min="3636" max="3636" width="21.1640625" bestFit="1" customWidth="1"/>
    <col min="3637" max="3637" width="42.6640625" bestFit="1" customWidth="1"/>
    <col min="3638" max="3638" width="19" bestFit="1" customWidth="1"/>
    <col min="3639" max="3639" width="49.6640625" bestFit="1" customWidth="1"/>
    <col min="3640" max="3640" width="12.6640625" bestFit="1" customWidth="1"/>
    <col min="3641" max="3641" width="42.6640625" bestFit="1" customWidth="1"/>
    <col min="3642" max="3642" width="14.6640625" bestFit="1" customWidth="1"/>
    <col min="3643" max="3643" width="35.83203125" bestFit="1" customWidth="1"/>
    <col min="3644" max="3644" width="18.83203125" bestFit="1" customWidth="1"/>
    <col min="3645" max="3645" width="18.33203125" bestFit="1" customWidth="1"/>
    <col min="3646" max="3646" width="25.5" bestFit="1" customWidth="1"/>
    <col min="3647" max="3647" width="48.83203125" bestFit="1" customWidth="1"/>
    <col min="3648" max="3648" width="32" bestFit="1" customWidth="1"/>
    <col min="3649" max="3649" width="18.83203125" bestFit="1" customWidth="1"/>
    <col min="3650" max="3650" width="27.1640625" bestFit="1" customWidth="1"/>
    <col min="3651" max="3651" width="32.1640625" bestFit="1" customWidth="1"/>
    <col min="3652" max="3652" width="37" bestFit="1" customWidth="1"/>
    <col min="3653" max="3653" width="37.5" bestFit="1" customWidth="1"/>
    <col min="3654" max="3654" width="32.6640625" bestFit="1" customWidth="1"/>
    <col min="3655" max="3655" width="46.83203125" bestFit="1" customWidth="1"/>
    <col min="3656" max="3656" width="18" bestFit="1" customWidth="1"/>
    <col min="3657" max="3657" width="32.83203125" bestFit="1" customWidth="1"/>
    <col min="3658" max="3658" width="15.83203125" bestFit="1" customWidth="1"/>
    <col min="3659" max="3659" width="14.1640625" bestFit="1" customWidth="1"/>
    <col min="3660" max="3660" width="33.5" bestFit="1" customWidth="1"/>
    <col min="3661" max="3661" width="44.6640625" bestFit="1" customWidth="1"/>
    <col min="3662" max="3662" width="14.5" bestFit="1" customWidth="1"/>
    <col min="3663" max="3663" width="47.33203125" bestFit="1" customWidth="1"/>
    <col min="3664" max="3664" width="8.1640625" bestFit="1" customWidth="1"/>
    <col min="3665" max="3665" width="39.5" bestFit="1" customWidth="1"/>
    <col min="3666" max="3666" width="22.6640625" bestFit="1" customWidth="1"/>
    <col min="3667" max="3667" width="23.83203125" bestFit="1" customWidth="1"/>
    <col min="3668" max="3668" width="16.6640625" bestFit="1" customWidth="1"/>
    <col min="3669" max="3669" width="34.1640625" bestFit="1" customWidth="1"/>
    <col min="3670" max="3670" width="32.1640625" bestFit="1" customWidth="1"/>
    <col min="3671" max="3671" width="52.5" bestFit="1" customWidth="1"/>
    <col min="3672" max="3672" width="34.33203125" bestFit="1" customWidth="1"/>
    <col min="3673" max="3673" width="45.83203125" bestFit="1" customWidth="1"/>
    <col min="3674" max="3674" width="39.6640625" bestFit="1" customWidth="1"/>
    <col min="3675" max="3675" width="38.6640625" bestFit="1" customWidth="1"/>
    <col min="3676" max="3676" width="28.1640625" bestFit="1" customWidth="1"/>
    <col min="3677" max="3677" width="44.83203125" bestFit="1" customWidth="1"/>
    <col min="3678" max="3678" width="47.83203125" bestFit="1" customWidth="1"/>
    <col min="3679" max="3679" width="41.1640625" bestFit="1" customWidth="1"/>
    <col min="3680" max="3680" width="7.1640625" bestFit="1" customWidth="1"/>
    <col min="3681" max="3681" width="49.5" bestFit="1" customWidth="1"/>
    <col min="3682" max="3682" width="9.1640625" bestFit="1" customWidth="1"/>
    <col min="3683" max="3683" width="7.33203125" bestFit="1" customWidth="1"/>
    <col min="3684" max="3684" width="36.5" bestFit="1" customWidth="1"/>
    <col min="3685" max="3685" width="25.5" bestFit="1" customWidth="1"/>
    <col min="3686" max="3686" width="39.6640625" bestFit="1" customWidth="1"/>
    <col min="3687" max="3687" width="46.33203125" bestFit="1" customWidth="1"/>
    <col min="3688" max="3688" width="35" bestFit="1" customWidth="1"/>
    <col min="3689" max="3689" width="36.33203125" bestFit="1" customWidth="1"/>
    <col min="3690" max="3690" width="21.6640625" bestFit="1" customWidth="1"/>
    <col min="3691" max="3691" width="44.33203125" bestFit="1" customWidth="1"/>
    <col min="3692" max="3692" width="35.83203125" bestFit="1" customWidth="1"/>
    <col min="3693" max="3693" width="17.83203125" bestFit="1" customWidth="1"/>
    <col min="3694" max="3694" width="25.33203125" bestFit="1" customWidth="1"/>
    <col min="3695" max="3695" width="29.5" bestFit="1" customWidth="1"/>
    <col min="3696" max="3696" width="32" bestFit="1" customWidth="1"/>
    <col min="3697" max="3697" width="23" bestFit="1" customWidth="1"/>
    <col min="3698" max="3698" width="16.83203125" bestFit="1" customWidth="1"/>
    <col min="3699" max="3699" width="23.1640625" bestFit="1" customWidth="1"/>
    <col min="3700" max="3700" width="44.83203125" bestFit="1" customWidth="1"/>
    <col min="3701" max="3701" width="15.1640625" bestFit="1" customWidth="1"/>
    <col min="3702" max="3702" width="47" bestFit="1" customWidth="1"/>
    <col min="3703" max="3703" width="34.1640625" bestFit="1" customWidth="1"/>
    <col min="3704" max="3704" width="26" bestFit="1" customWidth="1"/>
    <col min="3705" max="3705" width="35.1640625" bestFit="1" customWidth="1"/>
    <col min="3706" max="3706" width="19" bestFit="1" customWidth="1"/>
    <col min="3707" max="3707" width="41" bestFit="1" customWidth="1"/>
    <col min="3708" max="3708" width="17.83203125" bestFit="1" customWidth="1"/>
    <col min="3709" max="3709" width="20.6640625" bestFit="1" customWidth="1"/>
    <col min="3710" max="3710" width="36.33203125" bestFit="1" customWidth="1"/>
    <col min="3711" max="3711" width="46" bestFit="1" customWidth="1"/>
    <col min="3712" max="3712" width="26.6640625" bestFit="1" customWidth="1"/>
    <col min="3713" max="3713" width="49.5" bestFit="1" customWidth="1"/>
    <col min="3714" max="3714" width="10.1640625" bestFit="1" customWidth="1"/>
    <col min="3715" max="3715" width="33.33203125" bestFit="1" customWidth="1"/>
    <col min="3716" max="3716" width="23" bestFit="1" customWidth="1"/>
    <col min="3717" max="3717" width="10.1640625" bestFit="1" customWidth="1"/>
    <col min="3718" max="3718" width="45.83203125" bestFit="1" customWidth="1"/>
    <col min="3719" max="3719" width="40.5" bestFit="1" customWidth="1"/>
    <col min="3720" max="3720" width="24.1640625" bestFit="1" customWidth="1"/>
    <col min="3721" max="3721" width="15.83203125" bestFit="1" customWidth="1"/>
    <col min="3722" max="3722" width="25" bestFit="1" customWidth="1"/>
    <col min="3723" max="3723" width="29" bestFit="1" customWidth="1"/>
    <col min="3724" max="3724" width="30.6640625" bestFit="1" customWidth="1"/>
    <col min="3725" max="3725" width="37.33203125" bestFit="1" customWidth="1"/>
    <col min="3726" max="3726" width="30" bestFit="1" customWidth="1"/>
    <col min="3727" max="3727" width="33.83203125" bestFit="1" customWidth="1"/>
    <col min="3728" max="3728" width="40.83203125" bestFit="1" customWidth="1"/>
    <col min="3729" max="3729" width="24.5" bestFit="1" customWidth="1"/>
    <col min="3730" max="3730" width="34.1640625" bestFit="1" customWidth="1"/>
    <col min="3731" max="3731" width="12.33203125" bestFit="1" customWidth="1"/>
    <col min="3732" max="3732" width="15.1640625" bestFit="1" customWidth="1"/>
    <col min="3733" max="3733" width="12.1640625" bestFit="1" customWidth="1"/>
    <col min="3734" max="3734" width="19.33203125" bestFit="1" customWidth="1"/>
    <col min="3735" max="3735" width="33.33203125" bestFit="1" customWidth="1"/>
    <col min="3736" max="3736" width="24.5" bestFit="1" customWidth="1"/>
    <col min="3737" max="3737" width="41.1640625" bestFit="1" customWidth="1"/>
    <col min="3738" max="3738" width="22" bestFit="1" customWidth="1"/>
    <col min="3739" max="3739" width="17" bestFit="1" customWidth="1"/>
    <col min="3740" max="3740" width="25.5" bestFit="1" customWidth="1"/>
    <col min="3741" max="3741" width="48.1640625" bestFit="1" customWidth="1"/>
    <col min="3742" max="3742" width="12.83203125" bestFit="1" customWidth="1"/>
    <col min="3743" max="3743" width="21.6640625" bestFit="1" customWidth="1"/>
    <col min="3744" max="3744" width="48.1640625" bestFit="1" customWidth="1"/>
    <col min="3745" max="3745" width="22.33203125" bestFit="1" customWidth="1"/>
    <col min="3746" max="3746" width="11.6640625" bestFit="1" customWidth="1"/>
    <col min="3747" max="3747" width="25.83203125" bestFit="1" customWidth="1"/>
    <col min="3748" max="3748" width="25.33203125" bestFit="1" customWidth="1"/>
    <col min="3749" max="3749" width="7" bestFit="1" customWidth="1"/>
    <col min="3750" max="3750" width="20.33203125" bestFit="1" customWidth="1"/>
    <col min="3751" max="3751" width="46.1640625" bestFit="1" customWidth="1"/>
    <col min="3752" max="3752" width="19" bestFit="1" customWidth="1"/>
    <col min="3753" max="3753" width="29.5" bestFit="1" customWidth="1"/>
    <col min="3754" max="3754" width="42.6640625" bestFit="1" customWidth="1"/>
    <col min="3755" max="3755" width="32.1640625" bestFit="1" customWidth="1"/>
    <col min="3756" max="3756" width="43.33203125" bestFit="1" customWidth="1"/>
    <col min="3757" max="3757" width="27" bestFit="1" customWidth="1"/>
    <col min="3758" max="3758" width="38" bestFit="1" customWidth="1"/>
    <col min="3759" max="3759" width="22.83203125" bestFit="1" customWidth="1"/>
    <col min="3760" max="3760" width="15.5" bestFit="1" customWidth="1"/>
    <col min="3761" max="3761" width="47.33203125" bestFit="1" customWidth="1"/>
    <col min="3762" max="3762" width="22.33203125" bestFit="1" customWidth="1"/>
    <col min="3763" max="3763" width="14.1640625" bestFit="1" customWidth="1"/>
    <col min="3764" max="3764" width="10.5" bestFit="1" customWidth="1"/>
    <col min="3765" max="3765" width="18" bestFit="1" customWidth="1"/>
    <col min="3766" max="3766" width="14" bestFit="1" customWidth="1"/>
    <col min="3767" max="3767" width="28.6640625" bestFit="1" customWidth="1"/>
    <col min="3768" max="3768" width="23.1640625" bestFit="1" customWidth="1"/>
    <col min="3769" max="3769" width="16.5" bestFit="1" customWidth="1"/>
    <col min="3770" max="3770" width="23.83203125" bestFit="1" customWidth="1"/>
    <col min="3771" max="3771" width="24" bestFit="1" customWidth="1"/>
    <col min="3772" max="3772" width="30.6640625" bestFit="1" customWidth="1"/>
    <col min="3773" max="3773" width="41.1640625" bestFit="1" customWidth="1"/>
    <col min="3774" max="3774" width="24.33203125" bestFit="1" customWidth="1"/>
    <col min="3775" max="3775" width="35.1640625" bestFit="1" customWidth="1"/>
    <col min="3776" max="3776" width="15.6640625" bestFit="1" customWidth="1"/>
    <col min="3777" max="3777" width="26.33203125" bestFit="1" customWidth="1"/>
    <col min="3778" max="3778" width="25" bestFit="1" customWidth="1"/>
    <col min="3779" max="3779" width="29.33203125" bestFit="1" customWidth="1"/>
    <col min="3780" max="3780" width="16.5" bestFit="1" customWidth="1"/>
    <col min="3781" max="3781" width="16.83203125" bestFit="1" customWidth="1"/>
    <col min="3782" max="3782" width="14" bestFit="1" customWidth="1"/>
    <col min="3783" max="3783" width="15" bestFit="1" customWidth="1"/>
    <col min="3784" max="3784" width="50" bestFit="1" customWidth="1"/>
    <col min="3785" max="3785" width="26.6640625" bestFit="1" customWidth="1"/>
    <col min="3786" max="3786" width="16.5" bestFit="1" customWidth="1"/>
    <col min="3787" max="3787" width="45.5" bestFit="1" customWidth="1"/>
    <col min="3788" max="3788" width="40.83203125" bestFit="1" customWidth="1"/>
    <col min="3789" max="3789" width="24" bestFit="1" customWidth="1"/>
    <col min="3790" max="3790" width="20.6640625" bestFit="1" customWidth="1"/>
    <col min="3791" max="3791" width="33" bestFit="1" customWidth="1"/>
    <col min="3792" max="3792" width="17.1640625" bestFit="1" customWidth="1"/>
    <col min="3793" max="3793" width="19.83203125" bestFit="1" customWidth="1"/>
    <col min="3794" max="3794" width="20" bestFit="1" customWidth="1"/>
    <col min="3795" max="3795" width="34" bestFit="1" customWidth="1"/>
    <col min="3796" max="3796" width="24.83203125" bestFit="1" customWidth="1"/>
    <col min="3797" max="3797" width="34.1640625" bestFit="1" customWidth="1"/>
    <col min="3798" max="3798" width="13.83203125" bestFit="1" customWidth="1"/>
    <col min="3799" max="3799" width="30.83203125" bestFit="1" customWidth="1"/>
    <col min="3800" max="3800" width="34.33203125" bestFit="1" customWidth="1"/>
    <col min="3801" max="3801" width="15.6640625" bestFit="1" customWidth="1"/>
    <col min="3802" max="3802" width="51.1640625" bestFit="1" customWidth="1"/>
    <col min="3803" max="3803" width="37.83203125" bestFit="1" customWidth="1"/>
    <col min="3804" max="3804" width="34" bestFit="1" customWidth="1"/>
    <col min="3805" max="3805" width="23.1640625" bestFit="1" customWidth="1"/>
    <col min="3806" max="3806" width="22.1640625" bestFit="1" customWidth="1"/>
    <col min="3807" max="3807" width="13.83203125" bestFit="1" customWidth="1"/>
    <col min="3808" max="3808" width="28.1640625" bestFit="1" customWidth="1"/>
    <col min="3809" max="3809" width="45" bestFit="1" customWidth="1"/>
    <col min="3810" max="3810" width="46.83203125" bestFit="1" customWidth="1"/>
    <col min="3811" max="3811" width="26" bestFit="1" customWidth="1"/>
    <col min="3812" max="3812" width="41.1640625" bestFit="1" customWidth="1"/>
    <col min="3813" max="3813" width="33.33203125" bestFit="1" customWidth="1"/>
    <col min="3814" max="3814" width="20.5" bestFit="1" customWidth="1"/>
    <col min="3815" max="3815" width="40.5" bestFit="1" customWidth="1"/>
    <col min="3816" max="3816" width="38.33203125" bestFit="1" customWidth="1"/>
    <col min="3817" max="3817" width="44" bestFit="1" customWidth="1"/>
    <col min="3818" max="3818" width="34.83203125" bestFit="1" customWidth="1"/>
    <col min="3819" max="3819" width="50.33203125" bestFit="1" customWidth="1"/>
    <col min="3820" max="3820" width="33.33203125" bestFit="1" customWidth="1"/>
    <col min="3821" max="3821" width="45.83203125" bestFit="1" customWidth="1"/>
    <col min="3822" max="3822" width="42.6640625" bestFit="1" customWidth="1"/>
    <col min="3823" max="3823" width="12.5" bestFit="1" customWidth="1"/>
    <col min="3824" max="3824" width="20.83203125" bestFit="1" customWidth="1"/>
    <col min="3825" max="3825" width="47.6640625" bestFit="1" customWidth="1"/>
    <col min="3826" max="3826" width="43.6640625" bestFit="1" customWidth="1"/>
    <col min="3827" max="3827" width="15.6640625" bestFit="1" customWidth="1"/>
    <col min="3828" max="3828" width="48" bestFit="1" customWidth="1"/>
    <col min="3829" max="3829" width="32" bestFit="1" customWidth="1"/>
    <col min="3830" max="3830" width="35.5" bestFit="1" customWidth="1"/>
    <col min="3831" max="3831" width="10.6640625" bestFit="1" customWidth="1"/>
    <col min="3832" max="3832" width="20.83203125" bestFit="1" customWidth="1"/>
    <col min="3833" max="3833" width="25.5" bestFit="1" customWidth="1"/>
    <col min="3834" max="3834" width="23.1640625" bestFit="1" customWidth="1"/>
    <col min="3835" max="3836" width="40.83203125" bestFit="1" customWidth="1"/>
    <col min="3837" max="3837" width="32" bestFit="1" customWidth="1"/>
    <col min="3838" max="3838" width="29" bestFit="1" customWidth="1"/>
    <col min="3839" max="3839" width="12.1640625" bestFit="1" customWidth="1"/>
    <col min="3840" max="3840" width="25.6640625" bestFit="1" customWidth="1"/>
    <col min="3841" max="3841" width="20.83203125" bestFit="1" customWidth="1"/>
    <col min="3842" max="3842" width="34.5" bestFit="1" customWidth="1"/>
    <col min="3843" max="3843" width="22" bestFit="1" customWidth="1"/>
    <col min="3844" max="3844" width="44.83203125" bestFit="1" customWidth="1"/>
    <col min="3845" max="3845" width="10.5" bestFit="1" customWidth="1"/>
    <col min="3846" max="3846" width="45.83203125" bestFit="1" customWidth="1"/>
    <col min="3847" max="3847" width="19.33203125" bestFit="1" customWidth="1"/>
    <col min="3848" max="3848" width="27.83203125" bestFit="1" customWidth="1"/>
    <col min="3849" max="3849" width="46.33203125" bestFit="1" customWidth="1"/>
    <col min="3850" max="3850" width="39" bestFit="1" customWidth="1"/>
    <col min="3851" max="3851" width="41.33203125" bestFit="1" customWidth="1"/>
    <col min="3852" max="3852" width="49.33203125" bestFit="1" customWidth="1"/>
    <col min="3853" max="3853" width="19.83203125" bestFit="1" customWidth="1"/>
    <col min="3854" max="3854" width="37.5" bestFit="1" customWidth="1"/>
    <col min="3855" max="3855" width="17.5" bestFit="1" customWidth="1"/>
    <col min="3856" max="3856" width="49.33203125" bestFit="1" customWidth="1"/>
    <col min="3857" max="3857" width="44.83203125" bestFit="1" customWidth="1"/>
    <col min="3858" max="3858" width="37.33203125" bestFit="1" customWidth="1"/>
    <col min="3859" max="3859" width="28.5" bestFit="1" customWidth="1"/>
    <col min="3860" max="3860" width="23.5" bestFit="1" customWidth="1"/>
    <col min="3861" max="3861" width="47.83203125" bestFit="1" customWidth="1"/>
    <col min="3862" max="3862" width="20.1640625" bestFit="1" customWidth="1"/>
    <col min="3863" max="3863" width="38" bestFit="1" customWidth="1"/>
    <col min="3864" max="3864" width="21.1640625" bestFit="1" customWidth="1"/>
    <col min="3865" max="3865" width="45.33203125" bestFit="1" customWidth="1"/>
    <col min="3866" max="3866" width="39" bestFit="1" customWidth="1"/>
    <col min="3867" max="3867" width="15" bestFit="1" customWidth="1"/>
    <col min="3868" max="3868" width="35.1640625" bestFit="1" customWidth="1"/>
    <col min="3869" max="3869" width="28.1640625" bestFit="1" customWidth="1"/>
    <col min="3870" max="3870" width="46.83203125" bestFit="1" customWidth="1"/>
    <col min="3871" max="3871" width="25.33203125" bestFit="1" customWidth="1"/>
    <col min="3872" max="3872" width="16.5" bestFit="1" customWidth="1"/>
    <col min="3873" max="3873" width="20.33203125" bestFit="1" customWidth="1"/>
    <col min="3874" max="3874" width="9.1640625" bestFit="1" customWidth="1"/>
    <col min="3875" max="3875" width="18.33203125" bestFit="1" customWidth="1"/>
    <col min="3876" max="3876" width="30.33203125" bestFit="1" customWidth="1"/>
    <col min="3877" max="3877" width="16.6640625" bestFit="1" customWidth="1"/>
    <col min="3878" max="3878" width="29" bestFit="1" customWidth="1"/>
    <col min="3879" max="3879" width="12.33203125" bestFit="1" customWidth="1"/>
    <col min="3880" max="3880" width="32" bestFit="1" customWidth="1"/>
    <col min="3881" max="3881" width="19" bestFit="1" customWidth="1"/>
    <col min="3882" max="3882" width="27.33203125" bestFit="1" customWidth="1"/>
    <col min="3883" max="3883" width="24.5" bestFit="1" customWidth="1"/>
    <col min="3884" max="3884" width="31.33203125" bestFit="1" customWidth="1"/>
    <col min="3885" max="3885" width="39.83203125" bestFit="1" customWidth="1"/>
    <col min="3886" max="3886" width="30.83203125" bestFit="1" customWidth="1"/>
    <col min="3887" max="3887" width="46.5" bestFit="1" customWidth="1"/>
    <col min="3888" max="3888" width="38" bestFit="1" customWidth="1"/>
    <col min="3889" max="3889" width="12.83203125" bestFit="1" customWidth="1"/>
    <col min="3890" max="3890" width="41.33203125" bestFit="1" customWidth="1"/>
    <col min="3891" max="3891" width="27.5" bestFit="1" customWidth="1"/>
    <col min="3892" max="3892" width="17.1640625" bestFit="1" customWidth="1"/>
    <col min="3894" max="3894" width="32.33203125" bestFit="1" customWidth="1"/>
    <col min="3895" max="3895" width="33.6640625" bestFit="1" customWidth="1"/>
    <col min="3896" max="3896" width="44.1640625" bestFit="1" customWidth="1"/>
    <col min="3897" max="3897" width="36" bestFit="1" customWidth="1"/>
    <col min="3898" max="3898" width="22.33203125" bestFit="1" customWidth="1"/>
    <col min="3899" max="3899" width="38.6640625" bestFit="1" customWidth="1"/>
    <col min="3900" max="3900" width="21.83203125" bestFit="1" customWidth="1"/>
    <col min="3901" max="3901" width="29.83203125" bestFit="1" customWidth="1"/>
    <col min="3902" max="3902" width="19.33203125" bestFit="1" customWidth="1"/>
    <col min="3903" max="3903" width="43.83203125" bestFit="1" customWidth="1"/>
    <col min="3904" max="3904" width="29.33203125" bestFit="1" customWidth="1"/>
    <col min="3905" max="3905" width="48.6640625" bestFit="1" customWidth="1"/>
    <col min="3906" max="3906" width="23.33203125" bestFit="1" customWidth="1"/>
    <col min="3907" max="3907" width="16.83203125" bestFit="1" customWidth="1"/>
    <col min="3908" max="3908" width="20.1640625" bestFit="1" customWidth="1"/>
    <col min="3909" max="3909" width="5.33203125" bestFit="1" customWidth="1"/>
    <col min="3910" max="3910" width="43.5" bestFit="1" customWidth="1"/>
    <col min="3911" max="3911" width="29.1640625" bestFit="1" customWidth="1"/>
    <col min="3912" max="3912" width="13.1640625" bestFit="1" customWidth="1"/>
    <col min="3913" max="3913" width="29.83203125" bestFit="1" customWidth="1"/>
    <col min="3914" max="3914" width="26" bestFit="1" customWidth="1"/>
    <col min="3915" max="3915" width="32.1640625" bestFit="1" customWidth="1"/>
    <col min="3916" max="3916" width="49.83203125" bestFit="1" customWidth="1"/>
    <col min="3917" max="3917" width="30.83203125" bestFit="1" customWidth="1"/>
    <col min="3918" max="3918" width="25.6640625" bestFit="1" customWidth="1"/>
    <col min="3919" max="3919" width="11.1640625" bestFit="1" customWidth="1"/>
    <col min="3920" max="3920" width="34" bestFit="1" customWidth="1"/>
    <col min="3921" max="3921" width="43.5" bestFit="1" customWidth="1"/>
    <col min="3922" max="3922" width="29.83203125" bestFit="1" customWidth="1"/>
    <col min="3923" max="3923" width="45.5" bestFit="1" customWidth="1"/>
    <col min="3924" max="3924" width="21" bestFit="1" customWidth="1"/>
    <col min="3925" max="3925" width="35.5" bestFit="1" customWidth="1"/>
    <col min="3926" max="3926" width="44.33203125" bestFit="1" customWidth="1"/>
    <col min="3927" max="3927" width="31" bestFit="1" customWidth="1"/>
    <col min="3928" max="3928" width="9.5" bestFit="1" customWidth="1"/>
    <col min="3929" max="3929" width="42.6640625" bestFit="1" customWidth="1"/>
    <col min="3930" max="3930" width="25.5" bestFit="1" customWidth="1"/>
    <col min="3931" max="3931" width="39.5" bestFit="1" customWidth="1"/>
    <col min="3932" max="3932" width="39.83203125" bestFit="1" customWidth="1"/>
    <col min="3933" max="3933" width="28.5" bestFit="1" customWidth="1"/>
    <col min="3934" max="3934" width="39" bestFit="1" customWidth="1"/>
    <col min="3935" max="3935" width="14.1640625" bestFit="1" customWidth="1"/>
    <col min="3936" max="3936" width="10" bestFit="1" customWidth="1"/>
    <col min="3937" max="3937" width="35.33203125" bestFit="1" customWidth="1"/>
    <col min="3938" max="3938" width="37.1640625" bestFit="1" customWidth="1"/>
    <col min="3939" max="3939" width="15.83203125" bestFit="1" customWidth="1"/>
    <col min="3940" max="3940" width="39.6640625" bestFit="1" customWidth="1"/>
    <col min="3941" max="3941" width="39.1640625" bestFit="1" customWidth="1"/>
    <col min="3942" max="3942" width="24.33203125" bestFit="1" customWidth="1"/>
    <col min="3943" max="3943" width="47" bestFit="1" customWidth="1"/>
    <col min="3944" max="3944" width="27.83203125" bestFit="1" customWidth="1"/>
    <col min="3945" max="3945" width="52" bestFit="1" customWidth="1"/>
    <col min="3946" max="3946" width="41.6640625" bestFit="1" customWidth="1"/>
    <col min="3947" max="3947" width="51.5" bestFit="1" customWidth="1"/>
    <col min="3948" max="3948" width="13.6640625" bestFit="1" customWidth="1"/>
    <col min="3949" max="3949" width="22.83203125" bestFit="1" customWidth="1"/>
    <col min="3950" max="3950" width="50.83203125" bestFit="1" customWidth="1"/>
    <col min="3951" max="3951" width="33.33203125" bestFit="1" customWidth="1"/>
    <col min="3952" max="3952" width="41.83203125" bestFit="1" customWidth="1"/>
    <col min="3953" max="3953" width="23.33203125" bestFit="1" customWidth="1"/>
    <col min="3954" max="3954" width="10.1640625" bestFit="1" customWidth="1"/>
    <col min="3955" max="3955" width="24.6640625" bestFit="1" customWidth="1"/>
    <col min="3956" max="3956" width="6.33203125" bestFit="1" customWidth="1"/>
    <col min="3957" max="3957" width="24.6640625" bestFit="1" customWidth="1"/>
    <col min="3958" max="3958" width="29.1640625" bestFit="1" customWidth="1"/>
    <col min="3959" max="3959" width="6.33203125" bestFit="1" customWidth="1"/>
    <col min="3960" max="3960" width="17.1640625" bestFit="1" customWidth="1"/>
    <col min="3961" max="3961" width="30.5" bestFit="1" customWidth="1"/>
    <col min="3962" max="3962" width="25.1640625" bestFit="1" customWidth="1"/>
    <col min="3963" max="3963" width="18.1640625" bestFit="1" customWidth="1"/>
    <col min="3964" max="3964" width="34.6640625" bestFit="1" customWidth="1"/>
    <col min="3965" max="3965" width="42.5" bestFit="1" customWidth="1"/>
    <col min="3966" max="3966" width="26" bestFit="1" customWidth="1"/>
    <col min="3967" max="3967" width="29.33203125" bestFit="1" customWidth="1"/>
    <col min="3968" max="3968" width="9.6640625" bestFit="1" customWidth="1"/>
    <col min="3969" max="3969" width="48.5" bestFit="1" customWidth="1"/>
    <col min="3970" max="3970" width="42.33203125" bestFit="1" customWidth="1"/>
    <col min="3971" max="3971" width="45.6640625" bestFit="1" customWidth="1"/>
    <col min="3972" max="3972" width="5.33203125" bestFit="1" customWidth="1"/>
    <col min="3973" max="3973" width="39.1640625" bestFit="1" customWidth="1"/>
    <col min="3974" max="3974" width="34.83203125" bestFit="1" customWidth="1"/>
    <col min="3975" max="3975" width="31.1640625" bestFit="1" customWidth="1"/>
    <col min="3976" max="3976" width="24.83203125" bestFit="1" customWidth="1"/>
    <col min="3977" max="3977" width="9.83203125" bestFit="1" customWidth="1"/>
    <col min="3978" max="3978" width="40.6640625" bestFit="1" customWidth="1"/>
    <col min="3979" max="3979" width="15.83203125" bestFit="1" customWidth="1"/>
    <col min="3980" max="3980" width="34.83203125" bestFit="1" customWidth="1"/>
    <col min="3981" max="3981" width="44" bestFit="1" customWidth="1"/>
    <col min="3982" max="3982" width="36.1640625" bestFit="1" customWidth="1"/>
    <col min="3983" max="3983" width="49" bestFit="1" customWidth="1"/>
    <col min="3984" max="3984" width="51" bestFit="1" customWidth="1"/>
    <col min="3985" max="3985" width="21.1640625" bestFit="1" customWidth="1"/>
    <col min="3986" max="3986" width="47.83203125" bestFit="1" customWidth="1"/>
    <col min="3987" max="3987" width="44.33203125" bestFit="1" customWidth="1"/>
    <col min="3988" max="3988" width="41.33203125" bestFit="1" customWidth="1"/>
    <col min="3989" max="3989" width="44.5" bestFit="1" customWidth="1"/>
    <col min="3990" max="3990" width="18.83203125" bestFit="1" customWidth="1"/>
    <col min="3991" max="3991" width="23.1640625" bestFit="1" customWidth="1"/>
    <col min="3992" max="3992" width="38.83203125" bestFit="1" customWidth="1"/>
    <col min="3993" max="3993" width="14" bestFit="1" customWidth="1"/>
    <col min="3994" max="3994" width="35.83203125" bestFit="1" customWidth="1"/>
    <col min="3995" max="3995" width="33" bestFit="1" customWidth="1"/>
    <col min="3996" max="3996" width="39.6640625" bestFit="1" customWidth="1"/>
    <col min="3997" max="3997" width="35.5" bestFit="1" customWidth="1"/>
    <col min="3998" max="3998" width="38.83203125" bestFit="1" customWidth="1"/>
    <col min="3999" max="3999" width="27.5" bestFit="1" customWidth="1"/>
    <col min="4000" max="4000" width="27" bestFit="1" customWidth="1"/>
    <col min="4001" max="4001" width="23" bestFit="1" customWidth="1"/>
    <col min="4002" max="4002" width="45.6640625" bestFit="1" customWidth="1"/>
    <col min="4003" max="4003" width="37.6640625" bestFit="1" customWidth="1"/>
    <col min="4004" max="4004" width="8.6640625" bestFit="1" customWidth="1"/>
    <col min="4005" max="4005" width="21.1640625" bestFit="1" customWidth="1"/>
    <col min="4006" max="4006" width="47.83203125" bestFit="1" customWidth="1"/>
    <col min="4007" max="4007" width="25.1640625" bestFit="1" customWidth="1"/>
    <col min="4008" max="4008" width="21.83203125" bestFit="1" customWidth="1"/>
    <col min="4009" max="4009" width="22.1640625" bestFit="1" customWidth="1"/>
    <col min="4010" max="4010" width="25" bestFit="1" customWidth="1"/>
    <col min="4011" max="4011" width="45.1640625" bestFit="1" customWidth="1"/>
    <col min="4012" max="4012" width="33" bestFit="1" customWidth="1"/>
    <col min="4013" max="4013" width="27.33203125" bestFit="1" customWidth="1"/>
    <col min="4014" max="4014" width="8.6640625" bestFit="1" customWidth="1"/>
    <col min="4015" max="4015" width="39" bestFit="1" customWidth="1"/>
    <col min="4016" max="4016" width="46.1640625" bestFit="1" customWidth="1"/>
    <col min="4017" max="4017" width="45.5" bestFit="1" customWidth="1"/>
    <col min="4018" max="4018" width="26" bestFit="1" customWidth="1"/>
    <col min="4019" max="4019" width="6.6640625" bestFit="1" customWidth="1"/>
    <col min="4020" max="4020" width="12.33203125" bestFit="1" customWidth="1"/>
    <col min="4021" max="4021" width="23.6640625" bestFit="1" customWidth="1"/>
    <col min="4022" max="4022" width="19.5" bestFit="1" customWidth="1"/>
    <col min="4023" max="4023" width="14" bestFit="1" customWidth="1"/>
    <col min="4024" max="4024" width="24.5" bestFit="1" customWidth="1"/>
    <col min="4025" max="4025" width="20.5" bestFit="1" customWidth="1"/>
    <col min="4026" max="4026" width="24.83203125" bestFit="1" customWidth="1"/>
    <col min="4027" max="4027" width="38" bestFit="1" customWidth="1"/>
    <col min="4028" max="4028" width="14.6640625" bestFit="1" customWidth="1"/>
    <col min="4029" max="4029" width="34.5" bestFit="1" customWidth="1"/>
    <col min="4030" max="4030" width="22.5" bestFit="1" customWidth="1"/>
    <col min="4031" max="4031" width="17" bestFit="1" customWidth="1"/>
    <col min="4032" max="4032" width="24.5" bestFit="1" customWidth="1"/>
    <col min="4033" max="4033" width="11.1640625" bestFit="1" customWidth="1"/>
    <col min="4034" max="4034" width="17.6640625" bestFit="1" customWidth="1"/>
    <col min="4035" max="4035" width="26.1640625" bestFit="1" customWidth="1"/>
    <col min="4036" max="4036" width="50.6640625" bestFit="1" customWidth="1"/>
    <col min="4037" max="4037" width="48.33203125" bestFit="1" customWidth="1"/>
    <col min="4038" max="4038" width="43.6640625" bestFit="1" customWidth="1"/>
    <col min="4039" max="4039" width="46.5" bestFit="1" customWidth="1"/>
    <col min="4040" max="4040" width="15.6640625" bestFit="1" customWidth="1"/>
    <col min="4041" max="4041" width="42.1640625" bestFit="1" customWidth="1"/>
    <col min="4042" max="4042" width="14.33203125" bestFit="1" customWidth="1"/>
    <col min="4043" max="4043" width="7.33203125" bestFit="1" customWidth="1"/>
    <col min="4044" max="4044" width="17.5" bestFit="1" customWidth="1"/>
    <col min="4045" max="4045" width="12.83203125" bestFit="1" customWidth="1"/>
    <col min="4046" max="4046" width="27.1640625" bestFit="1" customWidth="1"/>
    <col min="4047" max="4047" width="45.83203125" bestFit="1" customWidth="1"/>
    <col min="4048" max="4048" width="35" bestFit="1" customWidth="1"/>
    <col min="4049" max="4049" width="20.5" bestFit="1" customWidth="1"/>
    <col min="4050" max="4050" width="37.6640625" bestFit="1" customWidth="1"/>
    <col min="4051" max="4051" width="51.5" bestFit="1" customWidth="1"/>
    <col min="4052" max="4052" width="35.33203125" bestFit="1" customWidth="1"/>
    <col min="4053" max="4053" width="25.83203125" bestFit="1" customWidth="1"/>
    <col min="4054" max="4054" width="38.83203125" bestFit="1" customWidth="1"/>
    <col min="4055" max="4055" width="38.1640625" bestFit="1" customWidth="1"/>
    <col min="4056" max="4056" width="33.33203125" bestFit="1" customWidth="1"/>
    <col min="4057" max="4057" width="13.83203125" bestFit="1" customWidth="1"/>
    <col min="4058" max="4058" width="40" bestFit="1" customWidth="1"/>
    <col min="4059" max="4059" width="40.1640625" bestFit="1" customWidth="1"/>
    <col min="4060" max="4060" width="14.1640625" bestFit="1" customWidth="1"/>
    <col min="4061" max="4061" width="30" bestFit="1" customWidth="1"/>
    <col min="4062" max="4062" width="50.33203125" bestFit="1" customWidth="1"/>
    <col min="4063" max="4063" width="11" bestFit="1" customWidth="1"/>
    <col min="4064" max="4064" width="19.83203125" bestFit="1" customWidth="1"/>
    <col min="4065" max="4065" width="9.6640625" bestFit="1" customWidth="1"/>
    <col min="4066" max="4066" width="48.83203125" bestFit="1" customWidth="1"/>
    <col min="4067" max="4067" width="9.33203125" bestFit="1" customWidth="1"/>
    <col min="4068" max="4068" width="38" bestFit="1" customWidth="1"/>
    <col min="4069" max="4069" width="11" bestFit="1" customWidth="1"/>
    <col min="4070" max="4070" width="9" bestFit="1" customWidth="1"/>
    <col min="4071" max="4071" width="20.1640625" bestFit="1" customWidth="1"/>
    <col min="4072" max="4072" width="29" bestFit="1" customWidth="1"/>
    <col min="4073" max="4073" width="24.6640625" bestFit="1" customWidth="1"/>
    <col min="4074" max="4074" width="10.5" bestFit="1" customWidth="1"/>
    <col min="4075" max="4075" width="35" bestFit="1" customWidth="1"/>
    <col min="4076" max="4076" width="13.83203125" bestFit="1" customWidth="1"/>
    <col min="4077" max="4077" width="20.6640625" bestFit="1" customWidth="1"/>
    <col min="4078" max="4078" width="46.33203125" bestFit="1" customWidth="1"/>
    <col min="4079" max="4079" width="35.6640625" bestFit="1" customWidth="1"/>
    <col min="4080" max="4080" width="43.6640625" bestFit="1" customWidth="1"/>
    <col min="4081" max="4081" width="12.6640625" bestFit="1" customWidth="1"/>
    <col min="4083" max="4083" width="25.33203125" bestFit="1" customWidth="1"/>
    <col min="4084" max="4084" width="43.1640625" bestFit="1" customWidth="1"/>
    <col min="4085" max="4085" width="38.1640625" bestFit="1" customWidth="1"/>
    <col min="4086" max="4086" width="17" bestFit="1" customWidth="1"/>
    <col min="4087" max="4087" width="52" bestFit="1" customWidth="1"/>
    <col min="4088" max="4088" width="40.33203125" bestFit="1" customWidth="1"/>
    <col min="4089" max="4089" width="20.1640625" bestFit="1" customWidth="1"/>
    <col min="4090" max="4090" width="44.33203125" bestFit="1" customWidth="1"/>
    <col min="4091" max="4091" width="47.33203125" bestFit="1" customWidth="1"/>
    <col min="4092" max="4092" width="30.5" bestFit="1" customWidth="1"/>
    <col min="4093" max="4093" width="34" bestFit="1" customWidth="1"/>
    <col min="4094" max="4094" width="42.6640625" bestFit="1" customWidth="1"/>
    <col min="4095" max="4095" width="38.1640625" bestFit="1" customWidth="1"/>
    <col min="4096" max="4096" width="54.33203125" bestFit="1" customWidth="1"/>
    <col min="4097" max="4097" width="20.83203125" bestFit="1" customWidth="1"/>
    <col min="4098" max="4098" width="14.83203125" bestFit="1" customWidth="1"/>
    <col min="4099" max="4099" width="19.5" bestFit="1" customWidth="1"/>
    <col min="4100" max="4100" width="29.33203125" bestFit="1" customWidth="1"/>
    <col min="4101" max="4101" width="24.83203125" bestFit="1" customWidth="1"/>
    <col min="4102" max="4102" width="18" bestFit="1" customWidth="1"/>
    <col min="4103" max="4103" width="34" bestFit="1" customWidth="1"/>
    <col min="4104" max="4104" width="49.5" bestFit="1" customWidth="1"/>
    <col min="4105" max="4105" width="46.6640625" bestFit="1" customWidth="1"/>
    <col min="4106" max="4106" width="19" bestFit="1" customWidth="1"/>
    <col min="4107" max="4107" width="39.33203125" bestFit="1" customWidth="1"/>
    <col min="4108" max="4108" width="14.33203125" bestFit="1" customWidth="1"/>
    <col min="4109" max="4109" width="9.5" bestFit="1" customWidth="1"/>
    <col min="4110" max="4110" width="47.6640625" bestFit="1" customWidth="1"/>
    <col min="4111" max="4111" width="45.6640625" bestFit="1" customWidth="1"/>
    <col min="4112" max="4112" width="25.83203125" bestFit="1" customWidth="1"/>
    <col min="4113" max="4113" width="40.33203125" bestFit="1" customWidth="1"/>
    <col min="4114" max="4114" width="7.83203125" bestFit="1" customWidth="1"/>
    <col min="4115" max="4115" width="13.1640625" bestFit="1" customWidth="1"/>
    <col min="4116" max="4116" width="8" bestFit="1" customWidth="1"/>
    <col min="4117" max="4117" width="10.5" bestFit="1" customWidth="1"/>
    <col min="4118" max="4118" width="10" bestFit="1" customWidth="1"/>
  </cols>
  <sheetData>
    <row r="2" spans="1:5" x14ac:dyDescent="0.2">
      <c r="A2" s="5" t="s">
        <v>8367</v>
      </c>
      <c r="B2" t="s">
        <v>8363</v>
      </c>
    </row>
    <row r="3" spans="1:5" x14ac:dyDescent="0.2">
      <c r="A3" s="5" t="s">
        <v>8382</v>
      </c>
      <c r="B3" t="s">
        <v>8363</v>
      </c>
    </row>
    <row r="5" spans="1:5" x14ac:dyDescent="0.2">
      <c r="A5" s="5" t="s">
        <v>8366</v>
      </c>
      <c r="B5" s="5" t="s">
        <v>8365</v>
      </c>
    </row>
    <row r="6" spans="1:5" x14ac:dyDescent="0.2">
      <c r="A6" s="5" t="s">
        <v>8306</v>
      </c>
      <c r="B6" s="14" t="s">
        <v>8220</v>
      </c>
      <c r="C6" t="s">
        <v>8221</v>
      </c>
      <c r="D6" t="s">
        <v>8308</v>
      </c>
      <c r="E6" t="s">
        <v>8307</v>
      </c>
    </row>
    <row r="7" spans="1:5" x14ac:dyDescent="0.2">
      <c r="A7" s="6" t="s">
        <v>8376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6" t="s">
        <v>8377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6" t="s">
        <v>8378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6" t="s">
        <v>8379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">
      <c r="A11" s="6" t="s">
        <v>8370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">
      <c r="A12" s="6" t="s">
        <v>8380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">
      <c r="A13" s="6" t="s">
        <v>8371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">
      <c r="A14" s="6" t="s">
        <v>8372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">
      <c r="A15" s="6" t="s">
        <v>8373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">
      <c r="A16" s="6" t="s">
        <v>8374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">
      <c r="A17" s="6" t="s">
        <v>8375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">
      <c r="A18" s="6" t="s">
        <v>8381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">
      <c r="A19" s="6" t="s">
        <v>8307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ED5B-1361-3643-8230-832344A20D45}">
  <sheetPr codeName="Sheet4"/>
  <dimension ref="A1:F47"/>
  <sheetViews>
    <sheetView topLeftCell="A5" workbookViewId="0">
      <selection activeCell="K34" sqref="K34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9" bestFit="1" customWidth="1"/>
    <col min="6" max="7" width="10" bestFit="1" customWidth="1"/>
    <col min="8" max="8" width="12.33203125" bestFit="1" customWidth="1"/>
    <col min="9" max="9" width="29" bestFit="1" customWidth="1"/>
    <col min="10" max="10" width="12.33203125" bestFit="1" customWidth="1"/>
    <col min="11" max="11" width="29" bestFit="1" customWidth="1"/>
    <col min="12" max="12" width="16.6640625" bestFit="1" customWidth="1"/>
    <col min="13" max="13" width="33.33203125" bestFit="1" customWidth="1"/>
    <col min="14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8367</v>
      </c>
      <c r="B2" t="s">
        <v>8364</v>
      </c>
    </row>
    <row r="4" spans="1:6" x14ac:dyDescent="0.2">
      <c r="A4" s="5" t="s">
        <v>8366</v>
      </c>
      <c r="B4" s="5" t="s">
        <v>8365</v>
      </c>
    </row>
    <row r="5" spans="1:6" x14ac:dyDescent="0.2">
      <c r="A5" s="5" t="s">
        <v>8306</v>
      </c>
      <c r="B5" s="14" t="s">
        <v>8403</v>
      </c>
      <c r="C5" t="s">
        <v>8221</v>
      </c>
      <c r="D5" t="s">
        <v>8222</v>
      </c>
      <c r="E5" t="s">
        <v>8308</v>
      </c>
      <c r="F5" t="s">
        <v>8307</v>
      </c>
    </row>
    <row r="6" spans="1:6" x14ac:dyDescent="0.2">
      <c r="A6" s="6" t="s">
        <v>8317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8345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8359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8328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8343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8352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8312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8341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1AD0-E52D-794D-8FFE-8738E4F3052F}">
  <sheetPr codeName="Sheet5"/>
  <dimension ref="A2:F15"/>
  <sheetViews>
    <sheetView tabSelected="1" workbookViewId="0">
      <selection activeCell="G10" sqref="G10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" bestFit="1" customWidth="1"/>
    <col min="7" max="7" width="18.33203125" bestFit="1" customWidth="1"/>
    <col min="8" max="8" width="12.33203125" bestFit="1" customWidth="1"/>
    <col min="9" max="9" width="18.33203125" bestFit="1" customWidth="1"/>
    <col min="10" max="10" width="16.6640625" bestFit="1" customWidth="1"/>
    <col min="11" max="11" width="22.6640625" bestFit="1" customWidth="1"/>
  </cols>
  <sheetData>
    <row r="2" spans="1:6" x14ac:dyDescent="0.2">
      <c r="A2" s="5" t="s">
        <v>8223</v>
      </c>
      <c r="B2" t="s">
        <v>8363</v>
      </c>
    </row>
    <row r="4" spans="1:6" x14ac:dyDescent="0.2">
      <c r="A4" s="5" t="s">
        <v>8366</v>
      </c>
      <c r="B4" s="5" t="s">
        <v>8365</v>
      </c>
    </row>
    <row r="5" spans="1:6" x14ac:dyDescent="0.2">
      <c r="A5" s="5" t="s">
        <v>8306</v>
      </c>
      <c r="B5" s="14" t="s">
        <v>8220</v>
      </c>
      <c r="C5" t="s">
        <v>8221</v>
      </c>
      <c r="D5" t="s">
        <v>8222</v>
      </c>
      <c r="E5" t="s">
        <v>8308</v>
      </c>
      <c r="F5" t="s">
        <v>8307</v>
      </c>
    </row>
    <row r="6" spans="1:6" x14ac:dyDescent="0.2">
      <c r="A6" s="6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8337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8334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8326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8339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8323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8320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8318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8307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Statistical Analysis</vt:lpstr>
      <vt:lpstr>BONUS</vt:lpstr>
      <vt:lpstr>Monthly Visual</vt:lpstr>
      <vt:lpstr>Sub-Category Visuals</vt:lpstr>
      <vt:lpstr>Category Visuals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Candy Capilla</cp:lastModifiedBy>
  <dcterms:created xsi:type="dcterms:W3CDTF">2017-04-20T15:17:24Z</dcterms:created>
  <dcterms:modified xsi:type="dcterms:W3CDTF">2020-09-14T22:34:17Z</dcterms:modified>
</cp:coreProperties>
</file>