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0" documentId="13_ncr:1_{8346836F-7843-4F54-A005-990E7A39CCF7}" xr6:coauthVersionLast="47" xr6:coauthVersionMax="47" xr10:uidLastSave="{00000000-0000-0000-0000-000000000000}"/>
  <bookViews>
    <workbookView xWindow="-110" yWindow="-110" windowWidth="19420" windowHeight="11500" tabRatio="998" firstSheet="2" activeTab="2" xr2:uid="{00000000-000D-0000-FFFF-FFFF00000000}"/>
  </bookViews>
  <sheets>
    <sheet name="Total of GHG Emissions" sheetId="38" r:id="rId1"/>
    <sheet name="Önceliklendirme Analizi" sheetId="36" r:id="rId2"/>
    <sheet name="Toplam Sera Gazı Emisyonları" sheetId="27" r:id="rId3"/>
    <sheet name="Kategori 1" sheetId="34" r:id="rId4"/>
    <sheet name="Kategori 2" sheetId="5" r:id="rId5"/>
    <sheet name="References" sheetId="44" r:id="rId6"/>
    <sheet name="References Annex" sheetId="45" r:id="rId7"/>
    <sheet name="Grafikler" sheetId="35" r:id="rId8"/>
  </sheets>
  <externalReferences>
    <externalReference r:id="rId9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7" l="1"/>
  <c r="E4" i="5"/>
  <c r="D4" i="27"/>
  <c r="F3" i="27"/>
  <c r="G3" i="27"/>
  <c r="E3" i="27"/>
  <c r="D3" i="27"/>
  <c r="E4" i="27"/>
  <c r="C5" i="36"/>
  <c r="B21" i="36" l="1"/>
  <c r="B5" i="36"/>
  <c r="B4" i="36"/>
  <c r="C15" i="34" l="1"/>
  <c r="D15" i="34" s="1"/>
  <c r="F15" i="34" s="1"/>
  <c r="M15" i="34" l="1"/>
  <c r="K15" i="34"/>
  <c r="L15" i="34"/>
  <c r="N15" i="34" l="1"/>
  <c r="O15" i="34" s="1"/>
  <c r="H141" i="34"/>
  <c r="K141" i="34"/>
  <c r="G9" i="38" l="1"/>
  <c r="F9" i="38"/>
  <c r="E9" i="38"/>
  <c r="L141" i="34"/>
  <c r="O141" i="34" s="1"/>
  <c r="N141" i="34"/>
  <c r="D9" i="38" l="1"/>
  <c r="C22" i="36" l="1"/>
  <c r="K142" i="34"/>
  <c r="H142" i="34"/>
  <c r="F8" i="38" l="1"/>
  <c r="G8" i="38"/>
  <c r="E8" i="38"/>
  <c r="L142" i="34"/>
  <c r="O142" i="34" s="1"/>
  <c r="N142" i="34" s="1"/>
  <c r="N143" i="34" s="1"/>
  <c r="N133" i="34"/>
  <c r="O133" i="34" s="1"/>
  <c r="N134" i="34"/>
  <c r="O134" i="34" s="1"/>
  <c r="N132" i="34"/>
  <c r="E7" i="5" l="1"/>
  <c r="O132" i="34"/>
  <c r="O135" i="34" s="1"/>
  <c r="D6" i="27" s="1"/>
  <c r="N135" i="34"/>
  <c r="O143" i="34"/>
  <c r="K118" i="34"/>
  <c r="N118" i="34" s="1"/>
  <c r="O118" i="34" s="1"/>
  <c r="K119" i="34"/>
  <c r="N119" i="34" s="1"/>
  <c r="O119" i="34" s="1"/>
  <c r="K120" i="34"/>
  <c r="N120" i="34" s="1"/>
  <c r="O120" i="34" s="1"/>
  <c r="K121" i="34"/>
  <c r="N121" i="34" s="1"/>
  <c r="O121" i="34" s="1"/>
  <c r="K122" i="34"/>
  <c r="N122" i="34" s="1"/>
  <c r="O122" i="34" s="1"/>
  <c r="K123" i="34"/>
  <c r="N123" i="34" s="1"/>
  <c r="O123" i="34" s="1"/>
  <c r="K124" i="34"/>
  <c r="N124" i="34" s="1"/>
  <c r="O124" i="34" s="1"/>
  <c r="K125" i="34"/>
  <c r="N125" i="34" s="1"/>
  <c r="O125" i="34" s="1"/>
  <c r="K126" i="34"/>
  <c r="N126" i="34" s="1"/>
  <c r="O126" i="34" s="1"/>
  <c r="K117" i="34"/>
  <c r="N117" i="34" s="1"/>
  <c r="D8" i="38" l="1"/>
  <c r="C21" i="36" s="1"/>
  <c r="C23" i="36" s="1"/>
  <c r="D8" i="27"/>
  <c r="O117" i="34"/>
  <c r="O128" i="34" s="1"/>
  <c r="N128" i="34"/>
  <c r="E7" i="38"/>
  <c r="E7" i="27"/>
  <c r="D7" i="38"/>
  <c r="D6" i="38"/>
  <c r="D7" i="27"/>
  <c r="C78" i="34"/>
  <c r="D78" i="34" s="1"/>
  <c r="F78" i="34" s="1"/>
  <c r="C70" i="34"/>
  <c r="D70" i="34" s="1"/>
  <c r="F70" i="34" s="1"/>
  <c r="C61" i="34"/>
  <c r="D61" i="34" s="1"/>
  <c r="F61" i="34" s="1"/>
  <c r="C53" i="34"/>
  <c r="D53" i="34" s="1"/>
  <c r="F53" i="34" s="1"/>
  <c r="C45" i="34"/>
  <c r="D45" i="34" s="1"/>
  <c r="F45" i="34" s="1"/>
  <c r="C31" i="34"/>
  <c r="D31" i="34" s="1"/>
  <c r="F31" i="34" s="1"/>
  <c r="C23" i="34"/>
  <c r="D23" i="34" s="1"/>
  <c r="F23" i="34" s="1"/>
  <c r="D7" i="34"/>
  <c r="D12" i="38" l="1"/>
  <c r="E5" i="38"/>
  <c r="E5" i="27"/>
  <c r="D5" i="38"/>
  <c r="D5" i="27"/>
  <c r="M31" i="34"/>
  <c r="L31" i="34"/>
  <c r="K31" i="34"/>
  <c r="L45" i="34"/>
  <c r="K45" i="34"/>
  <c r="M45" i="34"/>
  <c r="M61" i="34"/>
  <c r="L61" i="34"/>
  <c r="K61" i="34"/>
  <c r="K70" i="34"/>
  <c r="M70" i="34"/>
  <c r="L70" i="34"/>
  <c r="L53" i="34"/>
  <c r="M53" i="34"/>
  <c r="K53" i="34"/>
  <c r="M78" i="34"/>
  <c r="L78" i="34"/>
  <c r="K78" i="34"/>
  <c r="L23" i="34"/>
  <c r="M23" i="34"/>
  <c r="K23" i="34"/>
  <c r="F7" i="34"/>
  <c r="L82" i="34" l="1"/>
  <c r="L84" i="34" s="1"/>
  <c r="K82" i="34"/>
  <c r="M82" i="34"/>
  <c r="M84" i="34"/>
  <c r="K84" i="34"/>
  <c r="N31" i="34"/>
  <c r="O31" i="34" s="1"/>
  <c r="N23" i="34"/>
  <c r="O23" i="34" s="1"/>
  <c r="N45" i="34"/>
  <c r="N53" i="34"/>
  <c r="O53" i="34" s="1"/>
  <c r="N78" i="34"/>
  <c r="O78" i="34" s="1"/>
  <c r="N70" i="34"/>
  <c r="O70" i="34" s="1"/>
  <c r="K7" i="34"/>
  <c r="K35" i="34" s="1"/>
  <c r="K37" i="34" s="1"/>
  <c r="M7" i="34"/>
  <c r="M35" i="34" s="1"/>
  <c r="M37" i="34" s="1"/>
  <c r="L7" i="34"/>
  <c r="L35" i="34" s="1"/>
  <c r="L37" i="34" s="1"/>
  <c r="N61" i="34"/>
  <c r="O61" i="34" s="1"/>
  <c r="N83" i="34" l="1"/>
  <c r="D21" i="36"/>
  <c r="D23" i="36" s="1"/>
  <c r="D22" i="36"/>
  <c r="F3" i="38"/>
  <c r="G3" i="38"/>
  <c r="F4" i="38"/>
  <c r="F4" i="27"/>
  <c r="E4" i="38"/>
  <c r="E3" i="38"/>
  <c r="G4" i="38"/>
  <c r="G4" i="27"/>
  <c r="O45" i="34"/>
  <c r="O83" i="34" s="1"/>
  <c r="N7" i="34"/>
  <c r="G10" i="38" l="1"/>
  <c r="O7" i="34"/>
  <c r="O36" i="34" s="1"/>
  <c r="N36" i="34"/>
  <c r="D4" i="38"/>
  <c r="F10" i="38"/>
  <c r="E10" i="38"/>
  <c r="F9" i="27"/>
  <c r="G9" i="27"/>
  <c r="D3" i="38" l="1"/>
  <c r="C4" i="36" l="1"/>
  <c r="C6" i="36" s="1"/>
  <c r="D10" i="27"/>
  <c r="D11" i="38"/>
  <c r="D10" i="38" s="1"/>
  <c r="L3" i="38" s="1"/>
  <c r="D4" i="36" l="1"/>
  <c r="D6" i="36" s="1"/>
  <c r="M3" i="38"/>
  <c r="M10" i="38" s="1"/>
  <c r="L10" i="38"/>
  <c r="D14" i="38"/>
  <c r="L8" i="38"/>
  <c r="M9" i="38"/>
  <c r="M8" i="38"/>
  <c r="L9" i="38"/>
  <c r="L6" i="38"/>
  <c r="L7" i="38"/>
  <c r="L5" i="38"/>
  <c r="L4" i="38"/>
  <c r="D5" i="36"/>
  <c r="D11" i="27"/>
  <c r="D9" i="27" s="1"/>
  <c r="D13" i="27" l="1"/>
  <c r="L5" i="27"/>
  <c r="L6" i="27"/>
  <c r="M3" i="27"/>
  <c r="M9" i="27" s="1"/>
  <c r="M8" i="27"/>
  <c r="L7" i="27"/>
  <c r="L8" i="27"/>
  <c r="L4" i="27"/>
  <c r="L3" i="27"/>
  <c r="L9" i="27" l="1"/>
  <c r="L134" i="34" l="1"/>
  <c r="L133" i="34"/>
  <c r="L132" i="34"/>
  <c r="J109" i="34" l="1"/>
  <c r="J108" i="34"/>
  <c r="J107" i="34"/>
  <c r="J106" i="34"/>
  <c r="J105" i="34"/>
  <c r="J104" i="34"/>
  <c r="J103" i="34"/>
  <c r="J102" i="34"/>
  <c r="J101" i="34"/>
  <c r="J100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I109" i="34"/>
  <c r="I108" i="34"/>
  <c r="I107" i="34"/>
  <c r="I106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H109" i="34"/>
  <c r="H108" i="34"/>
  <c r="H107" i="34"/>
  <c r="H106" i="34"/>
  <c r="H105" i="34"/>
  <c r="H104" i="34"/>
  <c r="H103" i="34"/>
  <c r="H102" i="34"/>
  <c r="H101" i="34"/>
  <c r="H100" i="34"/>
  <c r="H99" i="34"/>
  <c r="H98" i="34"/>
  <c r="H97" i="34"/>
  <c r="H95" i="34"/>
  <c r="H96" i="34"/>
  <c r="H94" i="34"/>
  <c r="H93" i="34"/>
  <c r="H92" i="34"/>
  <c r="H91" i="34"/>
  <c r="H90" i="34"/>
  <c r="H89" i="34"/>
  <c r="H88" i="34"/>
  <c r="J77" i="34"/>
  <c r="I77" i="34"/>
  <c r="H77" i="34"/>
  <c r="J69" i="34"/>
  <c r="I69" i="34"/>
  <c r="H69" i="34"/>
  <c r="J60" i="34" l="1"/>
  <c r="I60" i="34"/>
  <c r="H60" i="34"/>
  <c r="J52" i="34"/>
  <c r="I52" i="34"/>
  <c r="J44" i="34"/>
  <c r="I44" i="34"/>
  <c r="H52" i="34"/>
  <c r="H44" i="34"/>
  <c r="J127" i="34" l="1"/>
  <c r="J126" i="34"/>
  <c r="J125" i="34"/>
  <c r="J124" i="34"/>
  <c r="J123" i="34"/>
  <c r="J122" i="34"/>
  <c r="J121" i="34"/>
  <c r="J120" i="34"/>
  <c r="J119" i="34"/>
  <c r="J118" i="34"/>
  <c r="J117" i="34"/>
  <c r="E78" i="34"/>
  <c r="E70" i="34"/>
  <c r="B78" i="34"/>
  <c r="B70" i="34"/>
  <c r="E61" i="34"/>
  <c r="B61" i="34"/>
  <c r="E53" i="34"/>
  <c r="B53" i="34"/>
  <c r="E45" i="34"/>
  <c r="B45" i="34"/>
  <c r="E31" i="34"/>
  <c r="B31" i="34"/>
  <c r="E23" i="34"/>
  <c r="B23" i="34"/>
  <c r="E15" i="34"/>
  <c r="B15" i="34"/>
  <c r="J80" i="34"/>
  <c r="I80" i="34"/>
  <c r="H80" i="34"/>
  <c r="J72" i="34"/>
  <c r="I72" i="34"/>
  <c r="H72" i="34"/>
  <c r="J63" i="34"/>
  <c r="I63" i="34"/>
  <c r="H63" i="34"/>
  <c r="J55" i="34"/>
  <c r="I55" i="34"/>
  <c r="H55" i="34"/>
  <c r="J47" i="34"/>
  <c r="I47" i="34"/>
  <c r="H47" i="34"/>
  <c r="J33" i="34"/>
  <c r="I33" i="34"/>
  <c r="H33" i="34"/>
  <c r="J25" i="34"/>
  <c r="I25" i="34"/>
  <c r="H25" i="34"/>
  <c r="J17" i="34"/>
  <c r="I17" i="34"/>
  <c r="H17" i="34"/>
  <c r="G78" i="34"/>
  <c r="G70" i="34"/>
  <c r="G61" i="34"/>
  <c r="G53" i="34"/>
  <c r="G45" i="34"/>
  <c r="G31" i="34"/>
  <c r="G23" i="34"/>
  <c r="G15" i="34"/>
  <c r="J9" i="34"/>
  <c r="I9" i="34"/>
  <c r="H9" i="34"/>
  <c r="G7" i="34"/>
  <c r="E7" i="34"/>
  <c r="B7" i="34"/>
  <c r="C7" i="34" s="1"/>
  <c r="E6" i="27" l="1"/>
  <c r="E9" i="27" s="1"/>
  <c r="I10" i="38" l="1"/>
  <c r="H10" i="38"/>
  <c r="H9" i="27"/>
  <c r="I9" i="27"/>
  <c r="J10" i="38"/>
  <c r="J9" i="27"/>
  <c r="I118" i="34"/>
  <c r="I119" i="34"/>
  <c r="I120" i="34"/>
  <c r="I121" i="34"/>
  <c r="I122" i="34"/>
  <c r="I123" i="34"/>
  <c r="I124" i="34"/>
  <c r="I125" i="34"/>
  <c r="I126" i="34"/>
  <c r="I127" i="34"/>
  <c r="I117" i="34"/>
  <c r="M89" i="34"/>
  <c r="M90" i="34"/>
  <c r="M91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L89" i="34"/>
  <c r="L90" i="34"/>
  <c r="L91" i="34"/>
  <c r="L92" i="34"/>
  <c r="L93" i="34"/>
  <c r="L94" i="34"/>
  <c r="L95" i="34"/>
  <c r="L96" i="34"/>
  <c r="L97" i="34"/>
  <c r="L98" i="34"/>
  <c r="L99" i="34"/>
  <c r="L100" i="34"/>
  <c r="L101" i="34"/>
  <c r="L102" i="34"/>
  <c r="L103" i="34"/>
  <c r="L104" i="34"/>
  <c r="L105" i="34"/>
  <c r="L106" i="34"/>
  <c r="L107" i="34"/>
  <c r="L108" i="34"/>
  <c r="L109" i="34"/>
  <c r="K89" i="34"/>
  <c r="K90" i="34"/>
  <c r="K91" i="34"/>
  <c r="K92" i="34"/>
  <c r="K93" i="34"/>
  <c r="K94" i="34"/>
  <c r="K95" i="34"/>
  <c r="K96" i="34"/>
  <c r="K97" i="34"/>
  <c r="K98" i="34"/>
  <c r="K99" i="34"/>
  <c r="K100" i="34"/>
  <c r="K101" i="34"/>
  <c r="K102" i="34"/>
  <c r="K103" i="34"/>
  <c r="K104" i="34"/>
  <c r="K105" i="34"/>
  <c r="K106" i="34"/>
  <c r="K107" i="34"/>
  <c r="K108" i="34"/>
  <c r="K109" i="34"/>
  <c r="M88" i="34"/>
  <c r="L88" i="34"/>
  <c r="K88" i="34"/>
  <c r="K111" i="34" l="1"/>
  <c r="K113" i="34" s="1"/>
  <c r="M111" i="34"/>
  <c r="M113" i="34" s="1"/>
  <c r="L111" i="34"/>
  <c r="L113" i="34" s="1"/>
  <c r="E6" i="38" l="1"/>
  <c r="K127" i="34"/>
  <c r="N127" i="34" s="1"/>
  <c r="O127" i="34" s="1"/>
  <c r="N91" i="34"/>
  <c r="O91" i="34" s="1"/>
  <c r="N92" i="34"/>
  <c r="O92" i="34" s="1"/>
  <c r="N93" i="34"/>
  <c r="O93" i="34" s="1"/>
  <c r="N94" i="34"/>
  <c r="O94" i="34" s="1"/>
  <c r="N95" i="34"/>
  <c r="O95" i="34" s="1"/>
  <c r="N96" i="34"/>
  <c r="O96" i="34" s="1"/>
  <c r="N97" i="34"/>
  <c r="O97" i="34" s="1"/>
  <c r="N98" i="34"/>
  <c r="O98" i="34" s="1"/>
  <c r="N99" i="34"/>
  <c r="O99" i="34" s="1"/>
  <c r="N100" i="34"/>
  <c r="O100" i="34" s="1"/>
  <c r="N101" i="34"/>
  <c r="O101" i="34" s="1"/>
  <c r="N102" i="34"/>
  <c r="O102" i="34" s="1"/>
  <c r="N103" i="34"/>
  <c r="O103" i="34" s="1"/>
  <c r="N104" i="34"/>
  <c r="O104" i="34" s="1"/>
  <c r="N105" i="34"/>
  <c r="O105" i="34" s="1"/>
  <c r="N106" i="34"/>
  <c r="O106" i="34" s="1"/>
  <c r="N107" i="34"/>
  <c r="O107" i="34" s="1"/>
  <c r="N108" i="34"/>
  <c r="O108" i="34" s="1"/>
  <c r="N109" i="34"/>
  <c r="O109" i="34" s="1"/>
  <c r="N90" i="34"/>
  <c r="O90" i="34" s="1"/>
  <c r="N89" i="34"/>
  <c r="O89" i="34" s="1"/>
  <c r="N88" i="34"/>
  <c r="O88" i="34" l="1"/>
  <c r="O112" i="34" s="1"/>
  <c r="N112" i="34"/>
</calcChain>
</file>

<file path=xl/sharedStrings.xml><?xml version="1.0" encoding="utf-8"?>
<sst xmlns="http://schemas.openxmlformats.org/spreadsheetml/2006/main" count="972" uniqueCount="382">
  <si>
    <t>Kaçak Yüzdesi</t>
  </si>
  <si>
    <t>Toplam Miktar (kg)</t>
  </si>
  <si>
    <t>Toplam</t>
  </si>
  <si>
    <t>Emisyon Faktörü</t>
  </si>
  <si>
    <t>Emisyon Faktörleri</t>
  </si>
  <si>
    <t>Kaynak</t>
  </si>
  <si>
    <t>Toplam Emisyon</t>
  </si>
  <si>
    <t>Gaz Niteliği</t>
  </si>
  <si>
    <t>Etki Yüzdeleri</t>
  </si>
  <si>
    <t>Emisyon Kaynakları</t>
  </si>
  <si>
    <t>Kategori 1 - Doğrudan sera gazı emisyonları ve giderimleri</t>
  </si>
  <si>
    <t>Kategori 2 - İthal enerji kaynaklı dolaylı sera gazı emisyonları</t>
  </si>
  <si>
    <t>Doğrudan Emisyonlar</t>
  </si>
  <si>
    <t>Dolaylı Emisyonlar</t>
  </si>
  <si>
    <t>Birimi</t>
  </si>
  <si>
    <t>Faliyet Veri Kaynağı</t>
  </si>
  <si>
    <r>
      <t>kg 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</t>
    </r>
  </si>
  <si>
    <r>
      <t>Ton 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</t>
    </r>
  </si>
  <si>
    <r>
      <t>m</t>
    </r>
    <r>
      <rPr>
        <vertAlign val="superscript"/>
        <sz val="10"/>
        <color theme="1"/>
        <rFont val="Calibri"/>
        <family val="2"/>
        <scheme val="minor"/>
      </rPr>
      <t>3</t>
    </r>
  </si>
  <si>
    <t>SOĞUTUCU GAZLAR</t>
  </si>
  <si>
    <t>Source</t>
  </si>
  <si>
    <t>Total Emission</t>
  </si>
  <si>
    <t>Gas Attribute</t>
  </si>
  <si>
    <t>Activity Data Source</t>
  </si>
  <si>
    <t>Emission Sources</t>
  </si>
  <si>
    <t>Total</t>
  </si>
  <si>
    <t>Category 1 - Direct Greenhouse Gas Emissions and Removals</t>
  </si>
  <si>
    <t xml:space="preserve">Category 2 - Indirect Greenhouse Gas Emissions from Imported Energy  </t>
  </si>
  <si>
    <t>Category 6 - Greenhouse Gas Emissions from Other Sources</t>
  </si>
  <si>
    <t>Direct Emissions</t>
  </si>
  <si>
    <t>Indirect Emissions</t>
  </si>
  <si>
    <t xml:space="preserve">Şirket Araçları </t>
  </si>
  <si>
    <t>Elektrik Tüketimi</t>
  </si>
  <si>
    <t>Company Vehicles</t>
  </si>
  <si>
    <t>Refrigerants</t>
  </si>
  <si>
    <t>Electricity Consumption</t>
  </si>
  <si>
    <t>Category</t>
  </si>
  <si>
    <t>Kategori</t>
  </si>
  <si>
    <t>Soğutucu Gazlar</t>
  </si>
  <si>
    <t>Fuels</t>
  </si>
  <si>
    <t>Yakıtlar</t>
  </si>
  <si>
    <t>Buzdolabı</t>
  </si>
  <si>
    <r>
      <t>kg CO</t>
    </r>
    <r>
      <rPr>
        <b/>
        <vertAlign val="subscript"/>
        <sz val="10"/>
        <color theme="1"/>
        <rFont val="Calibri"/>
        <family val="2"/>
        <charset val="162"/>
        <scheme val="minor"/>
      </rPr>
      <t>2</t>
    </r>
  </si>
  <si>
    <r>
      <t>kg N</t>
    </r>
    <r>
      <rPr>
        <b/>
        <vertAlign val="subscript"/>
        <sz val="10"/>
        <color theme="1"/>
        <rFont val="Calibri"/>
        <family val="2"/>
        <charset val="162"/>
        <scheme val="minor"/>
      </rPr>
      <t>2</t>
    </r>
    <r>
      <rPr>
        <b/>
        <sz val="10"/>
        <color theme="1"/>
        <rFont val="Calibri"/>
        <family val="2"/>
        <charset val="162"/>
        <scheme val="minor"/>
      </rPr>
      <t xml:space="preserve">O </t>
    </r>
  </si>
  <si>
    <r>
      <t>kg CH</t>
    </r>
    <r>
      <rPr>
        <b/>
        <vertAlign val="subscript"/>
        <sz val="10"/>
        <color theme="1"/>
        <rFont val="Calibri"/>
        <family val="2"/>
        <charset val="162"/>
        <scheme val="minor"/>
      </rPr>
      <t>4</t>
    </r>
    <r>
      <rPr>
        <b/>
        <sz val="10"/>
        <color theme="1"/>
        <rFont val="Calibri"/>
        <family val="2"/>
        <charset val="162"/>
        <scheme val="minor"/>
      </rPr>
      <t xml:space="preserve"> </t>
    </r>
  </si>
  <si>
    <r>
      <t>CO</t>
    </r>
    <r>
      <rPr>
        <b/>
        <vertAlign val="subscript"/>
        <sz val="10"/>
        <color theme="1"/>
        <rFont val="Calibri"/>
        <family val="2"/>
        <charset val="162"/>
        <scheme val="minor"/>
      </rPr>
      <t>2</t>
    </r>
  </si>
  <si>
    <r>
      <t>CH</t>
    </r>
    <r>
      <rPr>
        <b/>
        <vertAlign val="subscript"/>
        <sz val="10"/>
        <color theme="1"/>
        <rFont val="Calibri"/>
        <family val="2"/>
        <charset val="162"/>
        <scheme val="minor"/>
      </rPr>
      <t xml:space="preserve">4 </t>
    </r>
  </si>
  <si>
    <r>
      <t>N</t>
    </r>
    <r>
      <rPr>
        <b/>
        <vertAlign val="subscript"/>
        <sz val="10"/>
        <color theme="1"/>
        <rFont val="Calibri"/>
        <family val="2"/>
        <charset val="162"/>
        <scheme val="minor"/>
      </rPr>
      <t>2</t>
    </r>
    <r>
      <rPr>
        <b/>
        <sz val="10"/>
        <color theme="1"/>
        <rFont val="Calibri"/>
        <family val="2"/>
        <charset val="162"/>
        <scheme val="minor"/>
      </rPr>
      <t xml:space="preserve">O </t>
    </r>
  </si>
  <si>
    <r>
      <t>Yoğunluk (kg/m</t>
    </r>
    <r>
      <rPr>
        <b/>
        <vertAlign val="superscript"/>
        <sz val="10"/>
        <color theme="1"/>
        <rFont val="Calibri"/>
        <family val="2"/>
        <charset val="162"/>
        <scheme val="minor"/>
      </rPr>
      <t>3</t>
    </r>
    <r>
      <rPr>
        <b/>
        <sz val="10"/>
        <color theme="1"/>
        <rFont val="Calibri"/>
        <family val="2"/>
        <charset val="162"/>
        <scheme val="minor"/>
      </rPr>
      <t>)</t>
    </r>
  </si>
  <si>
    <r>
      <t>Küresel Isınma Potansiyeli (100 yıllık, CO</t>
    </r>
    <r>
      <rPr>
        <b/>
        <vertAlign val="subscript"/>
        <sz val="10"/>
        <color theme="0"/>
        <rFont val="Calibri"/>
        <family val="2"/>
        <charset val="162"/>
        <scheme val="minor"/>
      </rPr>
      <t>2</t>
    </r>
    <r>
      <rPr>
        <b/>
        <sz val="10"/>
        <color theme="0"/>
        <rFont val="Calibri"/>
        <family val="2"/>
        <charset val="162"/>
        <scheme val="minor"/>
      </rPr>
      <t>e)</t>
    </r>
  </si>
  <si>
    <r>
      <t>kg CO</t>
    </r>
    <r>
      <rPr>
        <b/>
        <vertAlign val="subscript"/>
        <sz val="10"/>
        <color theme="0"/>
        <rFont val="Calibri"/>
        <family val="2"/>
        <charset val="162"/>
        <scheme val="minor"/>
      </rPr>
      <t>2</t>
    </r>
    <r>
      <rPr>
        <b/>
        <sz val="10"/>
        <color theme="0"/>
        <rFont val="Calibri"/>
        <family val="2"/>
        <charset val="162"/>
        <scheme val="minor"/>
      </rPr>
      <t>/TJ</t>
    </r>
  </si>
  <si>
    <r>
      <t>kg CH</t>
    </r>
    <r>
      <rPr>
        <b/>
        <vertAlign val="subscript"/>
        <sz val="10"/>
        <color theme="0"/>
        <rFont val="Calibri"/>
        <family val="2"/>
        <charset val="162"/>
        <scheme val="minor"/>
      </rPr>
      <t>4</t>
    </r>
    <r>
      <rPr>
        <b/>
        <sz val="10"/>
        <color theme="0"/>
        <rFont val="Calibri"/>
        <family val="2"/>
        <charset val="162"/>
        <scheme val="minor"/>
      </rPr>
      <t>/TJ</t>
    </r>
  </si>
  <si>
    <r>
      <t>kg N</t>
    </r>
    <r>
      <rPr>
        <b/>
        <vertAlign val="subscript"/>
        <sz val="10"/>
        <color theme="0"/>
        <rFont val="Calibri"/>
        <family val="2"/>
        <charset val="162"/>
        <scheme val="minor"/>
      </rPr>
      <t>2</t>
    </r>
    <r>
      <rPr>
        <b/>
        <sz val="10"/>
        <color theme="0"/>
        <rFont val="Calibri"/>
        <family val="2"/>
        <charset val="162"/>
        <scheme val="minor"/>
      </rPr>
      <t>O/TJ</t>
    </r>
  </si>
  <si>
    <t>Tüketim Miktarı (kg)</t>
  </si>
  <si>
    <t>Tüketim Miktarı (Gg)</t>
  </si>
  <si>
    <t>Tüketim Miktarı (TJ)</t>
  </si>
  <si>
    <t>Emisyon</t>
  </si>
  <si>
    <t>Net Kalorifik Değer (TJ/Gg)</t>
  </si>
  <si>
    <t>Faaliyet Verisi</t>
  </si>
  <si>
    <r>
      <t>kg CO</t>
    </r>
    <r>
      <rPr>
        <b/>
        <vertAlign val="subscript"/>
        <sz val="10"/>
        <color theme="1"/>
        <rFont val="Calibri"/>
        <family val="2"/>
        <charset val="162"/>
        <scheme val="minor"/>
      </rPr>
      <t>2</t>
    </r>
    <r>
      <rPr>
        <b/>
        <sz val="10"/>
        <color theme="1"/>
        <rFont val="Calibri"/>
        <family val="2"/>
        <charset val="162"/>
        <scheme val="minor"/>
      </rPr>
      <t xml:space="preserve">e </t>
    </r>
  </si>
  <si>
    <r>
      <t>ton CO</t>
    </r>
    <r>
      <rPr>
        <b/>
        <vertAlign val="subscript"/>
        <sz val="10"/>
        <color theme="1"/>
        <rFont val="Calibri"/>
        <family val="2"/>
        <charset val="162"/>
        <scheme val="minor"/>
      </rPr>
      <t>2</t>
    </r>
    <r>
      <rPr>
        <b/>
        <sz val="10"/>
        <color theme="1"/>
        <rFont val="Calibri"/>
        <family val="2"/>
        <charset val="162"/>
        <scheme val="minor"/>
      </rPr>
      <t xml:space="preserve">e </t>
    </r>
  </si>
  <si>
    <t>SABİT YANMA - Doğalgaz</t>
  </si>
  <si>
    <r>
      <t>E= Faaliyet verisi (m</t>
    </r>
    <r>
      <rPr>
        <b/>
        <vertAlign val="superscript"/>
        <sz val="10"/>
        <rFont val="Calibri"/>
        <family val="2"/>
        <charset val="162"/>
        <scheme val="minor"/>
      </rPr>
      <t>3</t>
    </r>
    <r>
      <rPr>
        <b/>
        <sz val="10"/>
        <rFont val="Calibri"/>
        <family val="2"/>
        <charset val="162"/>
        <scheme val="minor"/>
      </rPr>
      <t>)*Yoğunluk (kg/m</t>
    </r>
    <r>
      <rPr>
        <b/>
        <vertAlign val="superscript"/>
        <sz val="10"/>
        <rFont val="Calibri"/>
        <family val="2"/>
        <charset val="162"/>
        <scheme val="minor"/>
      </rPr>
      <t>3</t>
    </r>
    <r>
      <rPr>
        <b/>
        <sz val="10"/>
        <rFont val="Calibri"/>
        <family val="2"/>
        <charset val="162"/>
        <scheme val="minor"/>
      </rPr>
      <t>)*10</t>
    </r>
    <r>
      <rPr>
        <b/>
        <vertAlign val="superscript"/>
        <sz val="10"/>
        <rFont val="Calibri"/>
        <family val="2"/>
        <charset val="162"/>
        <scheme val="minor"/>
      </rPr>
      <t>-6</t>
    </r>
    <r>
      <rPr>
        <b/>
        <sz val="10"/>
        <rFont val="Calibri"/>
        <family val="2"/>
        <charset val="162"/>
        <scheme val="minor"/>
      </rPr>
      <t xml:space="preserve"> Gg/kg*NKD(TJ/Gg)*Oksidasyon Faktörü*Emisyon faktörü</t>
    </r>
  </si>
  <si>
    <t>SABİT YANMA - Dizel</t>
  </si>
  <si>
    <t>SABİT YANMA - Benzin</t>
  </si>
  <si>
    <t>SABİT YANMA - LPG</t>
  </si>
  <si>
    <r>
      <t>Dizel Tüketim Miktarı Faaliyet Verisi (m</t>
    </r>
    <r>
      <rPr>
        <b/>
        <vertAlign val="superscript"/>
        <sz val="10"/>
        <color theme="1"/>
        <rFont val="Calibri"/>
        <family val="2"/>
        <charset val="162"/>
        <scheme val="minor"/>
      </rPr>
      <t>3</t>
    </r>
    <r>
      <rPr>
        <b/>
        <sz val="10"/>
        <color theme="1"/>
        <rFont val="Calibri"/>
        <family val="2"/>
        <charset val="162"/>
        <scheme val="minor"/>
      </rPr>
      <t>)</t>
    </r>
  </si>
  <si>
    <r>
      <t>Benzin Tüketim Miktarı Faaliyet Verisi (m</t>
    </r>
    <r>
      <rPr>
        <b/>
        <vertAlign val="superscript"/>
        <sz val="10"/>
        <color theme="1"/>
        <rFont val="Calibri"/>
        <family val="2"/>
        <charset val="162"/>
        <scheme val="minor"/>
      </rPr>
      <t>3</t>
    </r>
    <r>
      <rPr>
        <b/>
        <sz val="10"/>
        <color theme="1"/>
        <rFont val="Calibri"/>
        <family val="2"/>
        <charset val="162"/>
        <scheme val="minor"/>
      </rPr>
      <t>)</t>
    </r>
  </si>
  <si>
    <r>
      <t>LPG Tüketim Miktarı Faaliyet Verisi (m</t>
    </r>
    <r>
      <rPr>
        <b/>
        <vertAlign val="superscript"/>
        <sz val="10"/>
        <color theme="1"/>
        <rFont val="Calibri"/>
        <family val="2"/>
        <charset val="162"/>
        <scheme val="minor"/>
      </rPr>
      <t>3</t>
    </r>
    <r>
      <rPr>
        <b/>
        <sz val="10"/>
        <color theme="1"/>
        <rFont val="Calibri"/>
        <family val="2"/>
        <charset val="162"/>
        <scheme val="minor"/>
      </rPr>
      <t>)</t>
    </r>
  </si>
  <si>
    <r>
      <t>Doğalgaz Tüketim Miktarı Faaliyet Verisi (m</t>
    </r>
    <r>
      <rPr>
        <b/>
        <vertAlign val="superscript"/>
        <sz val="10"/>
        <color theme="1"/>
        <rFont val="Calibri"/>
        <family val="2"/>
        <charset val="162"/>
        <scheme val="minor"/>
      </rPr>
      <t>3</t>
    </r>
    <r>
      <rPr>
        <b/>
        <sz val="10"/>
        <color theme="1"/>
        <rFont val="Calibri"/>
        <family val="2"/>
        <charset val="162"/>
        <scheme val="minor"/>
      </rPr>
      <t>)</t>
    </r>
  </si>
  <si>
    <t>YAKITLAR - SABİT YANMA</t>
  </si>
  <si>
    <t>ŞİRKET ARAÇLARI - MOBİL YANMA</t>
  </si>
  <si>
    <t>MOBİL YANMA - Dizel / On-Road</t>
  </si>
  <si>
    <t>ŞİRKET ARAÇLARI - Benzin / On-Road</t>
  </si>
  <si>
    <t>ŞİRKET ARAÇLARI - LPG / On-Road</t>
  </si>
  <si>
    <t>On-road Araçlar</t>
  </si>
  <si>
    <t>Off-road Araçlar</t>
  </si>
  <si>
    <t>MOBİL YANMA - Dizel / Off-Road</t>
  </si>
  <si>
    <t>ŞİRKET ARAÇLARI - Benzin / Off-Road</t>
  </si>
  <si>
    <t>Ekipman Türü</t>
  </si>
  <si>
    <t>TOPLAM</t>
  </si>
  <si>
    <t>Yangın Söndürücü</t>
  </si>
  <si>
    <t>Yangın Söndürme Sistemi</t>
  </si>
  <si>
    <t>Klima</t>
  </si>
  <si>
    <t>Taşınabilir Klima</t>
  </si>
  <si>
    <t>Su Sebili</t>
  </si>
  <si>
    <t>Ticari Soğutucu</t>
  </si>
  <si>
    <t>Soğuk Depo</t>
  </si>
  <si>
    <t>Chiller</t>
  </si>
  <si>
    <t>Araç Kliması</t>
  </si>
  <si>
    <t>Gazlı Trafo Devre Kesici</t>
  </si>
  <si>
    <t>Arıtılan Atık Su Miktarı</t>
  </si>
  <si>
    <t>Arıtılan Atık Su Türü</t>
  </si>
  <si>
    <t xml:space="preserve">Endüstriyel </t>
  </si>
  <si>
    <t>Endüstriyel ve Evsel</t>
  </si>
  <si>
    <t>Evsel</t>
  </si>
  <si>
    <t>ATIK SU ARITMA TESİSİ</t>
  </si>
  <si>
    <t xml:space="preserve">Hammadde </t>
  </si>
  <si>
    <t>Faaliyet Verisi (ton)</t>
  </si>
  <si>
    <t>Karbon Oranı (%)</t>
  </si>
  <si>
    <t xml:space="preserve">Son Ürün </t>
  </si>
  <si>
    <t>Karbon Miktarı (ton)</t>
  </si>
  <si>
    <t>Kaçak Miktarı 
veya
Bilinen Dolum Miktarı</t>
  </si>
  <si>
    <t>Dönüşüm Faktörü</t>
  </si>
  <si>
    <t>Hammadde - Son Ürün</t>
  </si>
  <si>
    <r>
      <t>E=[(Faaliyet Verisi*Karbon Oranı)</t>
    </r>
    <r>
      <rPr>
        <b/>
        <vertAlign val="subscript"/>
        <sz val="10"/>
        <color theme="1"/>
        <rFont val="Calibri"/>
        <family val="2"/>
        <charset val="162"/>
        <scheme val="minor"/>
      </rPr>
      <t xml:space="preserve">Hammadde </t>
    </r>
    <r>
      <rPr>
        <b/>
        <sz val="10"/>
        <color theme="1"/>
        <rFont val="Calibri"/>
        <family val="2"/>
        <charset val="162"/>
        <scheme val="minor"/>
      </rPr>
      <t>-</t>
    </r>
    <r>
      <rPr>
        <b/>
        <vertAlign val="subscript"/>
        <sz val="10"/>
        <color theme="1"/>
        <rFont val="Calibri"/>
        <family val="2"/>
        <charset val="162"/>
        <scheme val="minor"/>
      </rPr>
      <t xml:space="preserve"> </t>
    </r>
    <r>
      <rPr>
        <b/>
        <sz val="10"/>
        <color theme="1"/>
        <rFont val="Calibri"/>
        <family val="2"/>
        <charset val="162"/>
        <scheme val="minor"/>
      </rPr>
      <t>(Faaliyet Verisi*Karbon Oranı)</t>
    </r>
    <r>
      <rPr>
        <b/>
        <vertAlign val="subscript"/>
        <sz val="10"/>
        <color theme="1"/>
        <rFont val="Calibri"/>
        <family val="2"/>
        <charset val="162"/>
        <scheme val="minor"/>
      </rPr>
      <t>Son Ürün</t>
    </r>
    <r>
      <rPr>
        <b/>
        <sz val="10"/>
        <color theme="1"/>
        <rFont val="Calibri"/>
        <family val="2"/>
        <charset val="162"/>
        <scheme val="minor"/>
      </rPr>
      <t>]*Dönüşüm Faktörü</t>
    </r>
  </si>
  <si>
    <r>
      <t>Ton CO</t>
    </r>
    <r>
      <rPr>
        <b/>
        <vertAlign val="subscript"/>
        <sz val="10"/>
        <rFont val="Calibri"/>
        <family val="2"/>
        <charset val="162"/>
        <scheme val="minor"/>
      </rPr>
      <t>2</t>
    </r>
    <r>
      <rPr>
        <b/>
        <sz val="10"/>
        <rFont val="Calibri"/>
        <family val="2"/>
        <scheme val="minor"/>
      </rPr>
      <t>/Ton C</t>
    </r>
  </si>
  <si>
    <t>Ton C</t>
  </si>
  <si>
    <r>
      <t>kg CO</t>
    </r>
    <r>
      <rPr>
        <b/>
        <vertAlign val="subscript"/>
        <sz val="10"/>
        <color theme="0"/>
        <rFont val="Calibri"/>
        <family val="2"/>
        <charset val="162"/>
        <scheme val="minor"/>
      </rPr>
      <t>2</t>
    </r>
    <r>
      <rPr>
        <b/>
        <sz val="10"/>
        <color theme="0"/>
        <rFont val="Calibri"/>
        <family val="2"/>
        <charset val="162"/>
        <scheme val="minor"/>
      </rPr>
      <t>/kWh</t>
    </r>
  </si>
  <si>
    <t>ELEKTRİK</t>
  </si>
  <si>
    <t>Ülke</t>
  </si>
  <si>
    <t>Yakıt Türü</t>
  </si>
  <si>
    <t>Dizel</t>
  </si>
  <si>
    <t>Benzin</t>
  </si>
  <si>
    <t>LPG</t>
  </si>
  <si>
    <t>Bilinmeyen</t>
  </si>
  <si>
    <t xml:space="preserve">Toplam Mesafe </t>
  </si>
  <si>
    <t>km</t>
  </si>
  <si>
    <t>kWh</t>
  </si>
  <si>
    <r>
      <t>kg CO</t>
    </r>
    <r>
      <rPr>
        <b/>
        <vertAlign val="subscript"/>
        <sz val="10"/>
        <color theme="0"/>
        <rFont val="Calibri"/>
        <family val="2"/>
        <scheme val="minor"/>
      </rPr>
      <t>2</t>
    </r>
    <r>
      <rPr>
        <b/>
        <sz val="10"/>
        <color theme="0"/>
        <rFont val="Calibri"/>
        <family val="2"/>
        <scheme val="minor"/>
      </rPr>
      <t>e/m</t>
    </r>
    <r>
      <rPr>
        <b/>
        <vertAlign val="superscript"/>
        <sz val="10"/>
        <color theme="0"/>
        <rFont val="Calibri"/>
        <family val="2"/>
        <scheme val="minor"/>
      </rPr>
      <t>3</t>
    </r>
  </si>
  <si>
    <r>
      <t>kg CO</t>
    </r>
    <r>
      <rPr>
        <b/>
        <vertAlign val="subscript"/>
        <sz val="10"/>
        <color theme="0"/>
        <rFont val="Calibri"/>
        <family val="2"/>
        <scheme val="minor"/>
      </rPr>
      <t>2</t>
    </r>
    <r>
      <rPr>
        <b/>
        <sz val="10"/>
        <color theme="0"/>
        <rFont val="Calibri"/>
        <family val="2"/>
        <scheme val="minor"/>
      </rPr>
      <t>e/kg</t>
    </r>
  </si>
  <si>
    <t>Araç Türü</t>
  </si>
  <si>
    <t>kg</t>
  </si>
  <si>
    <t>Tüketilen Elektrik Miktarı</t>
  </si>
  <si>
    <r>
      <t>CO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, CH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, NO</t>
    </r>
    <r>
      <rPr>
        <vertAlign val="subscript"/>
        <sz val="10"/>
        <rFont val="Calibri"/>
        <family val="2"/>
        <scheme val="minor"/>
      </rPr>
      <t>2</t>
    </r>
  </si>
  <si>
    <r>
      <t>CO</t>
    </r>
    <r>
      <rPr>
        <vertAlign val="subscript"/>
        <sz val="10"/>
        <rFont val="Calibri"/>
        <family val="2"/>
        <scheme val="minor"/>
      </rPr>
      <t>2</t>
    </r>
  </si>
  <si>
    <r>
      <t>ton CO</t>
    </r>
    <r>
      <rPr>
        <b/>
        <vertAlign val="subscript"/>
        <sz val="10"/>
        <color theme="1"/>
        <rFont val="Calibri"/>
        <family val="2"/>
        <charset val="162"/>
        <scheme val="minor"/>
      </rPr>
      <t>2</t>
    </r>
  </si>
  <si>
    <r>
      <t>ton CH</t>
    </r>
    <r>
      <rPr>
        <b/>
        <vertAlign val="subscript"/>
        <sz val="10"/>
        <color theme="1"/>
        <rFont val="Calibri"/>
        <family val="2"/>
        <charset val="162"/>
        <scheme val="minor"/>
      </rPr>
      <t>4</t>
    </r>
    <r>
      <rPr>
        <b/>
        <sz val="10"/>
        <color theme="1"/>
        <rFont val="Calibri"/>
        <family val="2"/>
        <charset val="162"/>
        <scheme val="minor"/>
      </rPr>
      <t xml:space="preserve"> </t>
    </r>
  </si>
  <si>
    <r>
      <t>ton N</t>
    </r>
    <r>
      <rPr>
        <b/>
        <vertAlign val="subscript"/>
        <sz val="10"/>
        <color theme="1"/>
        <rFont val="Calibri"/>
        <family val="2"/>
        <charset val="162"/>
        <scheme val="minor"/>
      </rPr>
      <t>2</t>
    </r>
    <r>
      <rPr>
        <b/>
        <sz val="10"/>
        <color theme="1"/>
        <rFont val="Calibri"/>
        <family val="2"/>
        <charset val="162"/>
        <scheme val="minor"/>
      </rPr>
      <t xml:space="preserve">O </t>
    </r>
  </si>
  <si>
    <t>Atık Su Arıtma Tesisi</t>
  </si>
  <si>
    <t>Kategorilerine Göre Etki Yüzdeleri</t>
  </si>
  <si>
    <r>
      <t xml:space="preserve"> Ton CO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e</t>
    </r>
  </si>
  <si>
    <r>
      <t>Ton CO</t>
    </r>
    <r>
      <rPr>
        <b/>
        <vertAlign val="subscript"/>
        <sz val="10"/>
        <rFont val="Calibri"/>
        <family val="2"/>
        <scheme val="minor"/>
      </rPr>
      <t>2</t>
    </r>
  </si>
  <si>
    <r>
      <t>Ton CH</t>
    </r>
    <r>
      <rPr>
        <b/>
        <vertAlign val="subscript"/>
        <sz val="10"/>
        <rFont val="Calibri"/>
        <family val="2"/>
        <scheme val="minor"/>
      </rPr>
      <t>4</t>
    </r>
  </si>
  <si>
    <r>
      <t>Ton NO</t>
    </r>
    <r>
      <rPr>
        <b/>
        <vertAlign val="subscript"/>
        <sz val="10"/>
        <rFont val="Calibri"/>
        <family val="2"/>
        <scheme val="minor"/>
      </rPr>
      <t>2</t>
    </r>
  </si>
  <si>
    <t>KARBON İÇERİKLİ HAMMADDE PROSESİ</t>
  </si>
  <si>
    <t>Karbon İçerikli Hammadde Prosesi</t>
  </si>
  <si>
    <r>
      <t>Miktar (ton CO</t>
    </r>
    <r>
      <rPr>
        <b/>
        <vertAlign val="subscript"/>
        <sz val="10"/>
        <rFont val="Calibri"/>
        <family val="2"/>
        <charset val="162"/>
      </rPr>
      <t>2</t>
    </r>
    <r>
      <rPr>
        <b/>
        <sz val="10"/>
        <rFont val="Calibri"/>
        <family val="2"/>
        <charset val="162"/>
      </rPr>
      <t>e)</t>
    </r>
  </si>
  <si>
    <t>Yüzdelik Etkisi</t>
  </si>
  <si>
    <t>Önceliklendirme Analizi</t>
  </si>
  <si>
    <t>Wastewater Treatment Plant</t>
  </si>
  <si>
    <t>Carbon Content Raw Material Process</t>
  </si>
  <si>
    <t>Electricity Transmission&amp;Distribution Loss</t>
  </si>
  <si>
    <t>Total Carbon Emission (Emission &amp; Sink)</t>
  </si>
  <si>
    <t>Toplam Karbon Emisyonu (Emisyon&amp;Yutak)</t>
  </si>
  <si>
    <t>Yutak</t>
  </si>
  <si>
    <t>Sink</t>
  </si>
  <si>
    <t>Impact Percentages by Category</t>
  </si>
  <si>
    <t>Percentage of Impact</t>
  </si>
  <si>
    <t>Prioritization Analysis</t>
  </si>
  <si>
    <r>
      <t>Amount (ton CO</t>
    </r>
    <r>
      <rPr>
        <b/>
        <vertAlign val="subscript"/>
        <sz val="10"/>
        <rFont val="Calibri"/>
        <family val="2"/>
        <charset val="162"/>
      </rPr>
      <t>2</t>
    </r>
    <r>
      <rPr>
        <b/>
        <sz val="10"/>
        <rFont val="Calibri"/>
        <family val="2"/>
        <charset val="162"/>
      </rPr>
      <t>e)</t>
    </r>
  </si>
  <si>
    <t>Percentage Impact</t>
  </si>
  <si>
    <t>ŞİRKET ARAÇLARI - BİNEK VE YÜK ARAÇLARI</t>
  </si>
  <si>
    <r>
      <t>kg CO</t>
    </r>
    <r>
      <rPr>
        <b/>
        <vertAlign val="subscript"/>
        <sz val="10"/>
        <color theme="0"/>
        <rFont val="Calibri"/>
        <family val="2"/>
      </rPr>
      <t>2</t>
    </r>
    <r>
      <rPr>
        <b/>
        <sz val="10"/>
        <color theme="0"/>
        <rFont val="Calibri"/>
        <family val="2"/>
        <scheme val="minor"/>
      </rPr>
      <t>/km</t>
    </r>
  </si>
  <si>
    <r>
      <t>kg CH</t>
    </r>
    <r>
      <rPr>
        <b/>
        <vertAlign val="subscript"/>
        <sz val="10"/>
        <color theme="0"/>
        <rFont val="Calibri"/>
        <family val="2"/>
      </rPr>
      <t>4</t>
    </r>
    <r>
      <rPr>
        <b/>
        <sz val="10"/>
        <color theme="0"/>
        <rFont val="Calibri"/>
        <family val="2"/>
        <scheme val="minor"/>
      </rPr>
      <t>/km</t>
    </r>
  </si>
  <si>
    <r>
      <t>kg N</t>
    </r>
    <r>
      <rPr>
        <b/>
        <vertAlign val="subscript"/>
        <sz val="10"/>
        <color theme="0"/>
        <rFont val="Calibri"/>
        <family val="2"/>
      </rPr>
      <t>2</t>
    </r>
    <r>
      <rPr>
        <b/>
        <sz val="10"/>
        <color theme="0"/>
        <rFont val="Calibri"/>
        <family val="2"/>
      </rPr>
      <t>O</t>
    </r>
    <r>
      <rPr>
        <b/>
        <sz val="10"/>
        <color theme="0"/>
        <rFont val="Calibri"/>
        <family val="2"/>
        <scheme val="minor"/>
      </rPr>
      <t>/km</t>
    </r>
  </si>
  <si>
    <t>Küçük Araç</t>
  </si>
  <si>
    <t>Orta Araç</t>
  </si>
  <si>
    <t>Büyük Araç</t>
  </si>
  <si>
    <t>Ortalama Araç</t>
  </si>
  <si>
    <t>Kamyonet</t>
  </si>
  <si>
    <t>Ağır Yük Taşıtı</t>
  </si>
  <si>
    <t>100% Yüklü</t>
  </si>
  <si>
    <t>Ortalama Yüklü</t>
  </si>
  <si>
    <t>Gaz Cinsi</t>
  </si>
  <si>
    <t>Adet</t>
  </si>
  <si>
    <t>Miktar (kg)</t>
  </si>
  <si>
    <t>Şirket Araçları Yakıt Cinsi ve Tüketim Verisi veya Şirket Araçları Model ve Yıllık km Verileri</t>
  </si>
  <si>
    <t>Soğutucu Gaz Kullanan Cihazların Etiket Bilgileri veya Soğutucu Gaz Kullanan Cihazların Bakım Bilgileri</t>
  </si>
  <si>
    <t>Atık Su Arıtma Tesisinde Arıtılan Su Miktarı</t>
  </si>
  <si>
    <t>Elektrik Faturaları</t>
  </si>
  <si>
    <t>Proseste Kullanılan Hammadde ve Son Ürün Bilgileri</t>
  </si>
  <si>
    <t>Company Vehicles Fuel Type and Consumption Data or Company Vehicles Model and Annual Mileage Data</t>
  </si>
  <si>
    <t>Label Information of Devices Using Refrigerant Gas or Maintenance Information of Devices Using Refrigerant Gas</t>
  </si>
  <si>
    <t>Amount of Water Treated in the Wastewater Treatment Plant</t>
  </si>
  <si>
    <t>Raw Material and End Product Information Used in the Process</t>
  </si>
  <si>
    <t>Electricity Bills</t>
  </si>
  <si>
    <t>Natural Gas, Diesel, Gasoline and LPG Consumption Data or Bills</t>
  </si>
  <si>
    <t>Doğalgaz, Dizel, Benzin ve LPG Tüketim Verileri veya Faturalar</t>
  </si>
  <si>
    <t>Electricity Bills and the Country's Average Electricity Transmission and Distribution Loss Rate</t>
  </si>
  <si>
    <t>Category Source</t>
  </si>
  <si>
    <t>Activity Data Type</t>
  </si>
  <si>
    <t>Activity Data Unit</t>
  </si>
  <si>
    <t>Emission Factor</t>
  </si>
  <si>
    <t>References</t>
  </si>
  <si>
    <r>
      <t>kg CO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  <r>
      <rPr>
        <b/>
        <sz val="11"/>
        <color theme="1"/>
        <rFont val="Calibri"/>
        <family val="2"/>
        <charset val="162"/>
        <scheme val="minor"/>
      </rPr>
      <t xml:space="preserve"> / unit</t>
    </r>
  </si>
  <si>
    <r>
      <t>kg CH</t>
    </r>
    <r>
      <rPr>
        <b/>
        <vertAlign val="subscript"/>
        <sz val="11"/>
        <color theme="1"/>
        <rFont val="Calibri"/>
        <family val="2"/>
        <charset val="162"/>
        <scheme val="minor"/>
      </rPr>
      <t>4</t>
    </r>
    <r>
      <rPr>
        <b/>
        <sz val="11"/>
        <color theme="1"/>
        <rFont val="Calibri"/>
        <family val="2"/>
        <charset val="162"/>
        <scheme val="minor"/>
      </rPr>
      <t xml:space="preserve"> / unit</t>
    </r>
  </si>
  <si>
    <r>
      <t>kg N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  <r>
      <rPr>
        <b/>
        <sz val="11"/>
        <color theme="1"/>
        <rFont val="Calibri"/>
        <family val="2"/>
        <charset val="162"/>
        <scheme val="minor"/>
      </rPr>
      <t>O / unit</t>
    </r>
  </si>
  <si>
    <r>
      <t>kg CO</t>
    </r>
    <r>
      <rPr>
        <b/>
        <vertAlign val="subscript"/>
        <sz val="11"/>
        <color theme="0"/>
        <rFont val="Calibri"/>
        <family val="2"/>
        <charset val="162"/>
        <scheme val="minor"/>
      </rPr>
      <t>2</t>
    </r>
    <r>
      <rPr>
        <b/>
        <sz val="11"/>
        <color theme="0"/>
        <rFont val="Calibri"/>
        <family val="2"/>
        <charset val="162"/>
        <scheme val="minor"/>
      </rPr>
      <t>e / unit</t>
    </r>
  </si>
  <si>
    <t>Category 1
Direct greenhouse gas emissions and removals</t>
  </si>
  <si>
    <t>Natural Gas</t>
  </si>
  <si>
    <t>TJ</t>
  </si>
  <si>
    <t>Diesel</t>
  </si>
  <si>
    <t>Gasoline</t>
  </si>
  <si>
    <t>Mobile Combustion</t>
  </si>
  <si>
    <t>Diesel/On Road</t>
  </si>
  <si>
    <t>Gasoline/On Road</t>
  </si>
  <si>
    <t>LPG/On Road</t>
  </si>
  <si>
    <t>Diesel/Off Road</t>
  </si>
  <si>
    <t>Gasoline/Off Road</t>
  </si>
  <si>
    <t>LPG/Off Road</t>
  </si>
  <si>
    <t>Passenger Vehicles</t>
  </si>
  <si>
    <t>Small Car/Diesel</t>
  </si>
  <si>
    <t>Small Car/Gasoline</t>
  </si>
  <si>
    <t>Small Car/LPG</t>
  </si>
  <si>
    <t>Small Car/Unknown</t>
  </si>
  <si>
    <t>Medium Car/Diesel</t>
  </si>
  <si>
    <t>Medium Car/Gasoline</t>
  </si>
  <si>
    <t>Medium Car/LPG</t>
  </si>
  <si>
    <t>Medium Car/Unknown</t>
  </si>
  <si>
    <t>Large Car/Diesel</t>
  </si>
  <si>
    <t>Large Car/Gasoline</t>
  </si>
  <si>
    <t>Large Car/LPG</t>
  </si>
  <si>
    <t>Large Car/Unknown</t>
  </si>
  <si>
    <t>Average Car/Diesel</t>
  </si>
  <si>
    <t>Average Car/Gasoline</t>
  </si>
  <si>
    <t>Average Car/LPG</t>
  </si>
  <si>
    <t>Average Car/Unknown</t>
  </si>
  <si>
    <t>Delivery Vehicles</t>
  </si>
  <si>
    <t>Vans/Average (up to 3.5 tonnes)/Diesel</t>
  </si>
  <si>
    <t>Vans/Average (up to 3.5 tonnes)/Gasoline</t>
  </si>
  <si>
    <t>Vans/Average (up to 3.5 tonnes)/LPG</t>
  </si>
  <si>
    <t>Vans/Average (up to 3.5 tonnes)/Unknown</t>
  </si>
  <si>
    <t>HGV(all diesel)/All rigids/100% Laden</t>
  </si>
  <si>
    <t>HGV(all diesel)/All rigids/Average Laden</t>
  </si>
  <si>
    <t>CFC</t>
  </si>
  <si>
    <t>R11</t>
  </si>
  <si>
    <t>-</t>
  </si>
  <si>
    <t>R12</t>
  </si>
  <si>
    <t>R115</t>
  </si>
  <si>
    <t>HCFC</t>
  </si>
  <si>
    <t>R22</t>
  </si>
  <si>
    <t>R123</t>
  </si>
  <si>
    <t>R123a</t>
  </si>
  <si>
    <t>IPCC-AR6, Chapter 07 Supplementary Material, Hydrofluorochlorocarbons, HCFC-123a, GWP 100</t>
  </si>
  <si>
    <t>HFC</t>
  </si>
  <si>
    <t>R32</t>
  </si>
  <si>
    <t>R125</t>
  </si>
  <si>
    <t>R134</t>
  </si>
  <si>
    <t>R134a</t>
  </si>
  <si>
    <t>R143</t>
  </si>
  <si>
    <t>R143a</t>
  </si>
  <si>
    <t>R152</t>
  </si>
  <si>
    <t>R152a</t>
  </si>
  <si>
    <t>FM200/227ea</t>
  </si>
  <si>
    <t>HFO</t>
  </si>
  <si>
    <t>R1234yf</t>
  </si>
  <si>
    <t>Natural Refrigerants including Hydrocarbons</t>
  </si>
  <si>
    <t>R290</t>
  </si>
  <si>
    <t>R600</t>
  </si>
  <si>
    <t>R600a</t>
  </si>
  <si>
    <t>R1270</t>
  </si>
  <si>
    <t>R410a</t>
  </si>
  <si>
    <t>R407a</t>
  </si>
  <si>
    <t>R407c</t>
  </si>
  <si>
    <t>R404a</t>
  </si>
  <si>
    <t>Fully fluorinated species</t>
  </si>
  <si>
    <t>SF6</t>
  </si>
  <si>
    <r>
      <t>m</t>
    </r>
    <r>
      <rPr>
        <vertAlign val="superscript"/>
        <sz val="11"/>
        <color theme="1"/>
        <rFont val="Calibri"/>
        <family val="2"/>
        <charset val="162"/>
        <scheme val="minor"/>
      </rPr>
      <t>3</t>
    </r>
  </si>
  <si>
    <t>Category 2
Indirect greenhouse gas emissions from imported energy</t>
  </si>
  <si>
    <t>Countries</t>
  </si>
  <si>
    <t>Turkey</t>
  </si>
  <si>
    <t>Category 6
Indirect greenhouse gas emissions from other sources</t>
  </si>
  <si>
    <t>Properties</t>
  </si>
  <si>
    <t>Value</t>
  </si>
  <si>
    <t>Unit</t>
  </si>
  <si>
    <t>Density</t>
  </si>
  <si>
    <r>
      <t>kg/m</t>
    </r>
    <r>
      <rPr>
        <vertAlign val="superscript"/>
        <sz val="11"/>
        <color theme="1"/>
        <rFont val="Calibri"/>
        <family val="2"/>
        <charset val="162"/>
        <scheme val="minor"/>
      </rPr>
      <t>3</t>
    </r>
  </si>
  <si>
    <t>Net Calorific Value</t>
  </si>
  <si>
    <t>TJ/Gg</t>
  </si>
  <si>
    <t>Company Vehicles-Mobile Combustion</t>
  </si>
  <si>
    <t>CFC/HCFC/HFC/HFO/Natural Refrigerants including Hydrocarbons/Mixed Gases/Fully fluorinated species</t>
  </si>
  <si>
    <t>Leak Rate</t>
  </si>
  <si>
    <t>Fire Extinguisher</t>
  </si>
  <si>
    <t>%</t>
  </si>
  <si>
    <t>Fire Extinguishing System</t>
  </si>
  <si>
    <t>Air Conditioning</t>
  </si>
  <si>
    <t>Portable Air Conditioner</t>
  </si>
  <si>
    <t>Vehicle Air Conditioner</t>
  </si>
  <si>
    <t>Water Dispenser</t>
  </si>
  <si>
    <t>Refrigerator</t>
  </si>
  <si>
    <t>Commercial Cooler</t>
  </si>
  <si>
    <t>Cold Storage</t>
  </si>
  <si>
    <t>Others</t>
  </si>
  <si>
    <t>Major Greenhouse Gases</t>
  </si>
  <si>
    <r>
      <t>Carbon dioxide(CO</t>
    </r>
    <r>
      <rPr>
        <vertAlign val="subscript"/>
        <sz val="11"/>
        <color theme="1"/>
        <rFont val="Calibri"/>
        <family val="2"/>
        <charset val="16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</si>
  <si>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kg.piece</t>
  </si>
  <si>
    <t>IPCC-AR6, Chapter 7 Supplementary Material, Table 7, GWP 100</t>
  </si>
  <si>
    <r>
      <t>Methane(CH</t>
    </r>
    <r>
      <rPr>
        <vertAlign val="subscript"/>
        <sz val="11"/>
        <color theme="1"/>
        <rFont val="Calibri"/>
        <family val="2"/>
        <charset val="162"/>
        <scheme val="minor"/>
      </rPr>
      <t>4</t>
    </r>
    <r>
      <rPr>
        <sz val="11"/>
        <color theme="1"/>
        <rFont val="Calibri"/>
        <family val="2"/>
        <scheme val="minor"/>
      </rPr>
      <t>)</t>
    </r>
  </si>
  <si>
    <r>
      <t>Nitrous oxide(N</t>
    </r>
    <r>
      <rPr>
        <vertAlign val="subscript"/>
        <sz val="11"/>
        <color theme="1"/>
        <rFont val="Calibri"/>
        <family val="2"/>
        <charset val="162"/>
        <scheme val="minor"/>
      </rPr>
      <t>2</t>
    </r>
    <r>
      <rPr>
        <sz val="11"/>
        <color theme="1"/>
        <rFont val="Calibri"/>
        <family val="2"/>
        <scheme val="minor"/>
      </rPr>
      <t>O)</t>
    </r>
  </si>
  <si>
    <t>For All Fuel Type</t>
  </si>
  <si>
    <t>Karbon Oksidasyon Faktörü</t>
  </si>
  <si>
    <t>Carbon Oxidation Factor</t>
  </si>
  <si>
    <t>2006 IPCC Guidelines for National Greenhouse Gas Inventories, Volume 2, Chapter 1, Introduction, Table 1.4</t>
  </si>
  <si>
    <t>2006 IPCC Guidelines for National Greenhouse Gas Inventories, Volume 3, Chapter 7, Table 7.9</t>
  </si>
  <si>
    <t>2006 IPCC Guidelines for National Greenhouse Gas Inventories, Volume 3, Chapter 8, Table 8.3</t>
  </si>
  <si>
    <t>Stationary Combustion In The Energy Industries</t>
  </si>
  <si>
    <t>2006 IPCC Guidelines for National Greenhouse Gas Inventories, Volume 2, Chapter 2, Stationary Combustion, Table 2.2</t>
  </si>
  <si>
    <t>Stationary Combustion In Manufacturing Industries And Construction</t>
  </si>
  <si>
    <t>2006 IPCC Guidelines for National Greenhouse Gas Inventories, Volume 2, Chapter 2, Stationary Combustion, Table 2.3</t>
  </si>
  <si>
    <t>Stationary Combustion In The Commercial/Institutional</t>
  </si>
  <si>
    <t>2006 IPCC Guidelines for National Greenhouse Gas Inventories, Volume 2, Chapter 2, Stationary Combustion, Table 2.4</t>
  </si>
  <si>
    <t>2006 IPCC Guidelines for National Greenhouse Gas Inventories, Volume 2, Chapter 3, Mobile Combustion, Table 3.2.1 &amp; Table 3.2.2</t>
  </si>
  <si>
    <t>2006 IPCC Guidelines for National Greenhouse Gas Inventories, Volume 2, Chapter 3, Mobile Combustion, Table 3.3.1</t>
  </si>
  <si>
    <t>2006 IPCC Guidelines for National Greenhouse Gas Inventories, Volume 2, Chapter 1, Introduction, Table 1.2</t>
  </si>
  <si>
    <t>IPCC/TEAP Special Report: Safeguarding the Ozone Layer and the Global Climate System, Volume 9, Fire Protection</t>
  </si>
  <si>
    <t>Gas Circuit Breaker</t>
  </si>
  <si>
    <r>
      <t>Equivalent Carbon Conversion (CO</t>
    </r>
    <r>
      <rPr>
        <vertAlign val="subscript"/>
        <sz val="11"/>
        <color theme="1"/>
        <rFont val="Calibri"/>
        <family val="2"/>
        <charset val="16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</si>
  <si>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t>Stationary Combustion Fuels</t>
  </si>
  <si>
    <r>
      <t>HFC, PFC, SF</t>
    </r>
    <r>
      <rPr>
        <b/>
        <vertAlign val="subscript"/>
        <sz val="10"/>
        <rFont val="Calibri"/>
        <family val="2"/>
        <charset val="162"/>
        <scheme val="minor"/>
      </rPr>
      <t>6</t>
    </r>
  </si>
  <si>
    <r>
      <t>CO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, HFC, PFC, SF</t>
    </r>
    <r>
      <rPr>
        <vertAlign val="subscript"/>
        <sz val="10"/>
        <rFont val="Calibri"/>
        <family val="2"/>
        <charset val="162"/>
        <scheme val="minor"/>
      </rPr>
      <t>6</t>
    </r>
  </si>
  <si>
    <t>PFC</t>
  </si>
  <si>
    <r>
      <t>SF</t>
    </r>
    <r>
      <rPr>
        <b/>
        <vertAlign val="subscript"/>
        <sz val="10"/>
        <rFont val="Calibri"/>
        <family val="2"/>
        <charset val="162"/>
        <scheme val="minor"/>
      </rPr>
      <t>6</t>
    </r>
  </si>
  <si>
    <t>Ton HFC</t>
  </si>
  <si>
    <t>Ton PFC</t>
  </si>
  <si>
    <r>
      <t>Ton SF</t>
    </r>
    <r>
      <rPr>
        <b/>
        <vertAlign val="subscript"/>
        <sz val="10"/>
        <rFont val="Calibri"/>
        <family val="2"/>
        <charset val="162"/>
        <scheme val="minor"/>
      </rPr>
      <t>6</t>
    </r>
  </si>
  <si>
    <r>
      <t>Ton CO</t>
    </r>
    <r>
      <rPr>
        <b/>
        <vertAlign val="subscript"/>
        <sz val="10"/>
        <rFont val="Calibri"/>
        <family val="2"/>
        <charset val="162"/>
        <scheme val="minor"/>
      </rPr>
      <t>2</t>
    </r>
  </si>
  <si>
    <t>Electricity Consumption
(Electric car charging included)</t>
  </si>
  <si>
    <t>R417a</t>
  </si>
  <si>
    <t>DEFRA-Greenhouse gas reporting: conversion factors 2023, Fuel properties, Density, Natural Gas</t>
  </si>
  <si>
    <t>DEFRA-Greenhouse gas reporting: conversion factors 2023, Fuel properties, Diesel (average biofuel blend)</t>
  </si>
  <si>
    <t>DEFRA-Greenhouse gas reporting: conversion factors 2023, Fuel properties,Petrol (100% mineral petrol)</t>
  </si>
  <si>
    <t>DEFRA-Greenhouse gas reporting: conversion factors 2023, Fuel properties,LPG</t>
  </si>
  <si>
    <t>Electricity</t>
  </si>
  <si>
    <t>Electric power transmission and distribution losses (% of output)</t>
  </si>
  <si>
    <t>IEA Statistics © OECD/IEA 2014 ( iea.org/data-and-statistics )</t>
  </si>
  <si>
    <t>Carbon dioxide</t>
  </si>
  <si>
    <t>Methane</t>
  </si>
  <si>
    <t>Nitrous oxide</t>
  </si>
  <si>
    <t>DEFRA-Greenhouse gas reporting: conversion factors 2024, Passenger vehicles, Cars (by size), Small car, Diesel</t>
  </si>
  <si>
    <t>DEFRA-Greenhouse gas reporting: conversion factors 2024, Passenger vehicles, Cars (by size), Small car, Petrol</t>
  </si>
  <si>
    <t>DEFRA-Greenhouse gas reporting: conversion factors 2024, Passenger vehicles, Cars (by size), Small car, LPG</t>
  </si>
  <si>
    <t>DEFRA-Greenhouse gas reporting: conversion factors 2024, Passenger vehicles, Cars (by size), Small car, Unknnown</t>
  </si>
  <si>
    <t>DEFRA-Greenhouse gas reporting: conversion factors 2024, Passenger vehicles, Cars (by size), Medium car, Diesel</t>
  </si>
  <si>
    <t>DEFRA-Greenhouse gas reporting: conversion factors 2024, Passenger vehicles, Cars (by size), Medium car, Petrol</t>
  </si>
  <si>
    <t>DEFRA-Greenhouse gas reporting: conversion factors 2024, Passenger vehicles, Cars (by size), Medium car, LPG</t>
  </si>
  <si>
    <t>DEFRA-Greenhouse gas reporting: conversion factors 2024, Passenger vehicles, Cars (by size), Medium car, Unknnown</t>
  </si>
  <si>
    <t>DEFRA-Greenhouse gas reporting: conversion factors 2024, Passenger vehicles, Cars (by size), Large car, Diesel</t>
  </si>
  <si>
    <t>DEFRA-Greenhouse gas reporting: conversion factors 2024, Passenger vehicles, Cars (by size), Large car, Petrol</t>
  </si>
  <si>
    <t>DEFRA-Greenhouse gas reporting: conversion factors 2024, Passenger vehicles, Cars (by size), Large car, LPG</t>
  </si>
  <si>
    <t>DEFRA-Greenhouse gas reporting: conversion factors 2024, Passenger vehicles, Cars (by size), Large car, Unknown</t>
  </si>
  <si>
    <t>DEFRA-Greenhouse gas reporting: conversion factors 2024, Passenger vehicles, Cars (by size), Average car, Diesel</t>
  </si>
  <si>
    <t>DEFRA-Greenhouse gas reporting: conversion factors 2024, Passenger vehicles, Cars (by size), Average car, Petrol</t>
  </si>
  <si>
    <t>DEFRA-Greenhouse gas reporting: conversion factors 2024, Passenger vehicles, Cars (by size), Average car, LPG</t>
  </si>
  <si>
    <t>DEFRA-Greenhouse gas reporting: conversion factors 2024, Passenger vehicles, Cars (by size), Average car, Unknown</t>
  </si>
  <si>
    <t>DEFRA-Greenhouse gas reporting: conversion factors 2024, Delivery Vehicles, Vans,(up to 3.5 tonnes), Diesel</t>
  </si>
  <si>
    <t>DEFRA-Greenhouse gas reporting: conversion factors 2024, Delivery Vehicles, Vans,(up to 3.5 tonnes), Petrol</t>
  </si>
  <si>
    <t>DEFRA-Greenhouse gas reporting: conversion factors 2024, Delivery Vehicles, Vans,(up to 3.5 tonnes), LPG</t>
  </si>
  <si>
    <t>DEFRA-Greenhouse gas reporting: conversion factors 2024, Delivery Vehicles, Vans,(up to 3.5 tonnes), Unknown</t>
  </si>
  <si>
    <t>DEFRA-Greenhouse gas reporting: conversion factors 2024, Delivery Vehicles, HGV (all diesel), All rigids, 100% Laden</t>
  </si>
  <si>
    <t>DEFRA-Greenhouse gas reporting: conversion factors 2024, Delivery Vehicles, HGV (all diesel), All rigids, Average Laden</t>
  </si>
  <si>
    <t>DEFRA-Greenhouse gas reporting: conversion factors 2024, Water treatment, D17</t>
  </si>
  <si>
    <t>DEFRA-Greenhouse gas reporting: conversion factors 2024,Refrigerant &amp; other, CFC-11,D20</t>
  </si>
  <si>
    <t>DEFRA-Greenhouse gas reporting: conversion factors 2024,Refrigerant &amp; other, CFC-11,D21</t>
  </si>
  <si>
    <t>DEFRA-Greenhouse gas reporting: conversion factors 2024,Refrigerant &amp; other, CFC-11,D22</t>
  </si>
  <si>
    <t>DEFRA-Greenhouse gas reporting: conversion factors 2024,Refrigerant &amp; other, ,CFC-12/R12,B146</t>
  </si>
  <si>
    <t>DEFRA-Greenhouse gas reporting: conversion factors 2024,Refrigerant &amp; other, ,CFC-11/R11,B145</t>
  </si>
  <si>
    <t>DEFRA-Greenhouse gas reporting: conversion factors 2024,Refrigerant &amp; other, ,CFC-115,E150</t>
  </si>
  <si>
    <t>DEFRA-Greenhouse gas reporting: conversion factors 2024,Refrigerant &amp; other, ,HCFC-22/R22, E157</t>
  </si>
  <si>
    <t>DEFRA-Greenhouse gas reporting: conversion factors 2024,Refrigerant &amp; other, ,HCFC-123, E158</t>
  </si>
  <si>
    <t>DEFRA-Greenhouse gas reporting: conversion factors 2024,Refrigerant &amp; other, HFC-32,D24</t>
  </si>
  <si>
    <t>DEFRA-Greenhouse gas reporting: conversion factors 2024,Refrigerant &amp; other, HFC-125,D26</t>
  </si>
  <si>
    <t>DEFRA-Greenhouse gas reporting: conversion factors 2024,Refrigerant &amp; other, HFC-134,D27</t>
  </si>
  <si>
    <t>DEFRA-Greenhouse gas reporting: conversion factors 2024,Refrigerant &amp; other, HFC-134a,D28</t>
  </si>
  <si>
    <t>DEFRA-Greenhouse gas reporting: conversion factors 2024,Refrigerant &amp; other, HFC-143a,D30</t>
  </si>
  <si>
    <t>DEFRA-Greenhouse gas reporting: conversion factors 2024,Refrigerant &amp; other, HFC-143,D29</t>
  </si>
  <si>
    <t>DEFRA-Greenhouse gas reporting: conversion factors 2024,Refrigerant &amp; other, HFC-152a,D31</t>
  </si>
  <si>
    <t>DEFRA-Greenhouse gas reporting: conversion factors 2024,Refrigerant &amp; other, HFC-152,D46</t>
  </si>
  <si>
    <t>DEFRA-Greenhouse gas reporting: conversion factors 2024,Refrigerant &amp; other, HFC-227ea,D32</t>
  </si>
  <si>
    <t>DEFRA-Greenhouse gas reporting: conversion factors 2024,Refrigerant &amp; other, R-410a,B76</t>
  </si>
  <si>
    <t>DEFRA-Greenhouse gas reporting: conversion factors 2024,Refrigerant &amp; other, R-407a,D76</t>
  </si>
  <si>
    <t>DEFRA-Greenhouse gas reporting: conversion factors 2024,Refrigerant &amp; other, R-404a,D64</t>
  </si>
  <si>
    <t>DEFRA-Greenhouse gas reporting: conversion factors 2024,Refrigerant &amp; other, R-407c,D69</t>
  </si>
  <si>
    <t>DEFRA-Greenhouse gas reporting: conversion factors 2024,Refrigerant &amp; other, R-417a,D87</t>
  </si>
  <si>
    <t>DEFRA-Greenhouse gas reporting: conversion factors 2024,Refrigerant &amp; other, R-1234yf,E200</t>
  </si>
  <si>
    <t>DEFRA-Greenhouse gas reporting: conversion factors 2024,Refrigerant &amp; other, R290,E193</t>
  </si>
  <si>
    <t>DEFRA-Greenhouse gas reporting: conversion factors 2024, Refrigerant &amp; other, R600,E195</t>
  </si>
  <si>
    <t>DEFRA-Greenhouse gas reporting: conversion factors 2024, Refrigerant &amp; other, R600a,E194</t>
  </si>
  <si>
    <t>DEFRA-Greenhouse gas reporting: conversion factors 2024, Refrigerant &amp; other,R1270,E199</t>
  </si>
  <si>
    <t>DEFRA-Greenhouse gas reporting: conversion factors 2024, Refrigerant &amp; other,SF6, D45</t>
  </si>
  <si>
    <t xml:space="preserve">T.C Enerji Üretimi Ve Elektrik Tüketim Noktası Emisyon Faktörleri Bilgi Formu,Enerji ve Tabi Kaynaklar Bakanlığı </t>
  </si>
  <si>
    <t>GREENHOUSE 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</si>
</sst>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\ _€_-;\-* #,##0.00\ _€_-;_-* &quot;-&quot;??\ _€_-;_-@_-"/>
    <numFmt numFmtId="166" formatCode="0.0"/>
    <numFmt numFmtId="167" formatCode="0.000%"/>
    <numFmt numFmtId="168" formatCode="0.0%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name val="Arial"/>
      <family val="2"/>
    </font>
    <font>
      <sz val="11"/>
      <name val="Calibri"/>
      <family val="2"/>
      <charset val="162"/>
    </font>
    <font>
      <sz val="8"/>
      <name val="Calibri"/>
      <family val="2"/>
      <scheme val="minor"/>
    </font>
    <font>
      <b/>
      <vertAlign val="subscript"/>
      <sz val="10"/>
      <color theme="0"/>
      <name val="Calibri"/>
      <family val="2"/>
      <charset val="16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vertAlign val="subscript"/>
      <sz val="10"/>
      <color theme="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vertAlign val="subscript"/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vertAlign val="subscript"/>
      <sz val="10"/>
      <name val="Calibri"/>
      <family val="2"/>
      <charset val="162"/>
      <scheme val="minor"/>
    </font>
    <font>
      <b/>
      <vertAlign val="subscript"/>
      <sz val="10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0"/>
      <color theme="1"/>
      <name val="Calibri"/>
      <family val="2"/>
      <charset val="162"/>
      <scheme val="minor"/>
    </font>
    <font>
      <b/>
      <vertAlign val="superscript"/>
      <sz val="10"/>
      <name val="Calibri"/>
      <family val="2"/>
      <charset val="162"/>
      <scheme val="minor"/>
    </font>
    <font>
      <b/>
      <i/>
      <sz val="12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8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b/>
      <vertAlign val="superscript"/>
      <sz val="10"/>
      <color theme="0"/>
      <name val="Calibri"/>
      <family val="2"/>
      <scheme val="minor"/>
    </font>
    <font>
      <vertAlign val="subscript"/>
      <sz val="10"/>
      <name val="Calibri"/>
      <family val="2"/>
      <scheme val="minor"/>
    </font>
    <font>
      <b/>
      <sz val="10"/>
      <name val="Calibri"/>
      <family val="2"/>
      <charset val="162"/>
    </font>
    <font>
      <b/>
      <vertAlign val="subscript"/>
      <sz val="10"/>
      <name val="Calibri"/>
      <family val="2"/>
      <charset val="162"/>
    </font>
    <font>
      <b/>
      <sz val="14"/>
      <color theme="1"/>
      <name val="Calibri"/>
      <family val="2"/>
      <charset val="162"/>
      <scheme val="minor"/>
    </font>
    <font>
      <vertAlign val="subscript"/>
      <sz val="1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4"/>
      <color theme="0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b/>
      <vertAlign val="subscript"/>
      <sz val="11"/>
      <color theme="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vertAlign val="superscript"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u/>
      <sz val="10"/>
      <color theme="1"/>
      <name val="Calibri"/>
      <family val="2"/>
      <charset val="16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CCFCCC"/>
        <bgColor indexed="64"/>
      </patternFill>
    </fill>
    <fill>
      <patternFill patternType="solid">
        <fgColor rgb="FFFCFC9C"/>
        <bgColor indexed="64"/>
      </patternFill>
    </fill>
    <fill>
      <patternFill patternType="solid">
        <fgColor rgb="FFCCFCFC"/>
        <bgColor indexed="64"/>
      </patternFill>
    </fill>
    <fill>
      <patternFill patternType="solid">
        <fgColor rgb="FFFC9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FEE8"/>
        <bgColor indexed="64"/>
      </patternFill>
    </fill>
    <fill>
      <patternFill patternType="solid">
        <fgColor rgb="FFECFEFE"/>
        <bgColor indexed="64"/>
      </patternFill>
    </fill>
    <fill>
      <patternFill patternType="solid">
        <fgColor rgb="FFD6EAFE"/>
        <bgColor indexed="64"/>
      </patternFill>
    </fill>
    <fill>
      <patternFill patternType="solid">
        <fgColor rgb="FFFEE8F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ECECEC"/>
        <bgColor rgb="FF000000"/>
      </patternFill>
    </fill>
    <fill>
      <patternFill patternType="solid">
        <fgColor rgb="FFF7F7F7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8">
    <xf numFmtId="0" fontId="0" fillId="0" borderId="0"/>
    <xf numFmtId="9" fontId="6" fillId="0" borderId="0" applyFont="0" applyFill="0" applyBorder="0" applyAlignment="0" applyProtection="0"/>
    <xf numFmtId="0" fontId="5" fillId="0" borderId="0"/>
    <xf numFmtId="165" fontId="13" fillId="0" borderId="0" applyFont="0" applyFill="0" applyBorder="0" applyAlignment="0" applyProtection="0"/>
    <xf numFmtId="0" fontId="6" fillId="0" borderId="0"/>
    <xf numFmtId="0" fontId="13" fillId="0" borderId="0"/>
    <xf numFmtId="0" fontId="6" fillId="0" borderId="0"/>
    <xf numFmtId="0" fontId="5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6" borderId="0" applyNumberFormat="0" applyBorder="0" applyAlignment="0" applyProtection="0"/>
    <xf numFmtId="0" fontId="3" fillId="0" borderId="0"/>
    <xf numFmtId="0" fontId="3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" borderId="0" applyNumberFormat="0" applyBorder="0" applyAlignment="0" applyProtection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92">
    <xf numFmtId="0" fontId="0" fillId="0" borderId="0" xfId="0"/>
    <xf numFmtId="0" fontId="8" fillId="0" borderId="0" xfId="0" applyFont="1"/>
    <xf numFmtId="0" fontId="11" fillId="7" borderId="1" xfId="0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4" fontId="7" fillId="11" borderId="1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9" fontId="8" fillId="8" borderId="1" xfId="0" applyNumberFormat="1" applyFont="1" applyFill="1" applyBorder="1" applyAlignment="1" applyProtection="1">
      <alignment horizontal="center" vertical="center"/>
      <protection locked="0"/>
    </xf>
    <xf numFmtId="2" fontId="18" fillId="2" borderId="1" xfId="0" applyNumberFormat="1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2" fontId="34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2" fillId="9" borderId="6" xfId="0" applyFont="1" applyFill="1" applyBorder="1" applyAlignment="1" applyProtection="1">
      <alignment horizontal="center" vertical="center" wrapText="1"/>
      <protection locked="0"/>
    </xf>
    <xf numFmtId="10" fontId="12" fillId="9" borderId="6" xfId="1" applyNumberFormat="1" applyFont="1" applyFill="1" applyBorder="1" applyAlignment="1" applyProtection="1">
      <alignment horizontal="center" vertical="center" wrapText="1"/>
      <protection locked="0"/>
    </xf>
    <xf numFmtId="164" fontId="12" fillId="5" borderId="1" xfId="1" applyNumberFormat="1" applyFont="1" applyFill="1" applyBorder="1" applyAlignment="1" applyProtection="1">
      <alignment horizontal="center" vertical="center" wrapText="1"/>
      <protection locked="0"/>
    </xf>
    <xf numFmtId="2" fontId="12" fillId="5" borderId="1" xfId="1" applyNumberFormat="1" applyFont="1" applyFill="1" applyBorder="1" applyAlignment="1" applyProtection="1">
      <alignment horizontal="center" vertical="center" wrapText="1"/>
      <protection locked="0"/>
    </xf>
    <xf numFmtId="2" fontId="29" fillId="5" borderId="1" xfId="0" applyNumberFormat="1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11" borderId="5" xfId="0" applyFont="1" applyFill="1" applyBorder="1" applyAlignment="1" applyProtection="1">
      <alignment horizontal="center" vertical="center"/>
      <protection locked="0"/>
    </xf>
    <xf numFmtId="0" fontId="7" fillId="10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2" fontId="8" fillId="0" borderId="0" xfId="0" applyNumberFormat="1" applyFont="1"/>
    <xf numFmtId="0" fontId="25" fillId="4" borderId="15" xfId="0" applyFont="1" applyFill="1" applyBorder="1" applyAlignment="1" applyProtection="1">
      <alignment horizontal="center" vertical="center" wrapText="1"/>
      <protection locked="0"/>
    </xf>
    <xf numFmtId="0" fontId="8" fillId="13" borderId="1" xfId="0" applyFont="1" applyFill="1" applyBorder="1" applyAlignment="1">
      <alignment horizontal="center" vertical="center"/>
    </xf>
    <xf numFmtId="0" fontId="9" fillId="15" borderId="1" xfId="2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4" fontId="19" fillId="17" borderId="1" xfId="2" applyNumberFormat="1" applyFont="1" applyFill="1" applyBorder="1" applyAlignment="1">
      <alignment horizontal="center" vertical="center"/>
    </xf>
    <xf numFmtId="4" fontId="19" fillId="17" borderId="5" xfId="2" applyNumberFormat="1" applyFont="1" applyFill="1" applyBorder="1" applyAlignment="1">
      <alignment horizontal="center" vertical="center"/>
    </xf>
    <xf numFmtId="0" fontId="19" fillId="17" borderId="1" xfId="2" applyFont="1" applyFill="1" applyBorder="1" applyAlignment="1">
      <alignment horizontal="center" vertical="center"/>
    </xf>
    <xf numFmtId="0" fontId="19" fillId="17" borderId="1" xfId="2" applyFont="1" applyFill="1" applyBorder="1" applyAlignment="1">
      <alignment horizontal="center" vertical="center" wrapText="1"/>
    </xf>
    <xf numFmtId="2" fontId="19" fillId="17" borderId="1" xfId="0" applyNumberFormat="1" applyFont="1" applyFill="1" applyBorder="1" applyAlignment="1">
      <alignment horizontal="center" vertical="center"/>
    </xf>
    <xf numFmtId="9" fontId="19" fillId="17" borderId="1" xfId="1" applyFont="1" applyFill="1" applyBorder="1" applyAlignment="1">
      <alignment horizontal="center" vertical="center"/>
    </xf>
    <xf numFmtId="4" fontId="18" fillId="17" borderId="1" xfId="2" applyNumberFormat="1" applyFont="1" applyFill="1" applyBorder="1" applyAlignment="1">
      <alignment horizontal="center" vertical="center"/>
    </xf>
    <xf numFmtId="10" fontId="8" fillId="17" borderId="1" xfId="1" applyNumberFormat="1" applyFont="1" applyFill="1" applyBorder="1" applyAlignment="1">
      <alignment horizontal="center" vertical="center"/>
    </xf>
    <xf numFmtId="2" fontId="19" fillId="17" borderId="4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/>
    </xf>
    <xf numFmtId="4" fontId="18" fillId="17" borderId="5" xfId="3" quotePrefix="1" applyNumberFormat="1" applyFont="1" applyFill="1" applyBorder="1" applyAlignment="1">
      <alignment horizontal="center" vertical="center"/>
    </xf>
    <xf numFmtId="4" fontId="19" fillId="17" borderId="21" xfId="2" applyNumberFormat="1" applyFont="1" applyFill="1" applyBorder="1" applyAlignment="1">
      <alignment horizontal="center" vertical="center"/>
    </xf>
    <xf numFmtId="4" fontId="19" fillId="17" borderId="9" xfId="0" applyNumberFormat="1" applyFont="1" applyFill="1" applyBorder="1" applyAlignment="1">
      <alignment horizontal="center" vertical="center"/>
    </xf>
    <xf numFmtId="4" fontId="19" fillId="17" borderId="16" xfId="0" applyNumberFormat="1" applyFont="1" applyFill="1" applyBorder="1" applyAlignment="1">
      <alignment horizontal="center" vertical="center"/>
    </xf>
    <xf numFmtId="4" fontId="19" fillId="17" borderId="23" xfId="0" applyNumberFormat="1" applyFont="1" applyFill="1" applyBorder="1" applyAlignment="1">
      <alignment horizontal="center" vertical="center"/>
    </xf>
    <xf numFmtId="4" fontId="19" fillId="17" borderId="25" xfId="2" applyNumberFormat="1" applyFont="1" applyFill="1" applyBorder="1" applyAlignment="1">
      <alignment horizontal="center" vertical="center"/>
    </xf>
    <xf numFmtId="4" fontId="19" fillId="17" borderId="18" xfId="0" applyNumberFormat="1" applyFont="1" applyFill="1" applyBorder="1" applyAlignment="1">
      <alignment horizontal="center" vertical="center"/>
    </xf>
    <xf numFmtId="4" fontId="12" fillId="2" borderId="1" xfId="2" applyNumberFormat="1" applyFont="1" applyFill="1" applyBorder="1" applyAlignment="1">
      <alignment horizontal="center" vertical="center"/>
    </xf>
    <xf numFmtId="167" fontId="12" fillId="2" borderId="1" xfId="1" applyNumberFormat="1" applyFont="1" applyFill="1" applyBorder="1" applyAlignment="1">
      <alignment horizontal="center" vertical="center"/>
    </xf>
    <xf numFmtId="3" fontId="26" fillId="17" borderId="1" xfId="3" applyNumberFormat="1" applyFont="1" applyFill="1" applyBorder="1" applyAlignment="1" applyProtection="1">
      <alignment horizontal="center" vertical="center" wrapText="1"/>
      <protection locked="0"/>
    </xf>
    <xf numFmtId="4" fontId="26" fillId="17" borderId="1" xfId="3" quotePrefix="1" applyNumberFormat="1" applyFont="1" applyFill="1" applyBorder="1" applyAlignment="1">
      <alignment horizontal="center" vertical="center"/>
    </xf>
    <xf numFmtId="9" fontId="26" fillId="17" borderId="1" xfId="1" quotePrefix="1" applyFont="1" applyFill="1" applyBorder="1" applyAlignment="1">
      <alignment horizontal="center" vertical="center"/>
    </xf>
    <xf numFmtId="3" fontId="12" fillId="15" borderId="1" xfId="3" applyNumberFormat="1" applyFont="1" applyFill="1" applyBorder="1" applyAlignment="1" applyProtection="1">
      <alignment horizontal="center" vertical="center" wrapText="1"/>
      <protection locked="0"/>
    </xf>
    <xf numFmtId="3" fontId="12" fillId="14" borderId="1" xfId="3" applyNumberFormat="1" applyFont="1" applyFill="1" applyBorder="1" applyAlignment="1" applyProtection="1">
      <alignment horizontal="center" vertical="center" wrapText="1"/>
      <protection locked="0"/>
    </xf>
    <xf numFmtId="0" fontId="40" fillId="18" borderId="1" xfId="0" applyFont="1" applyFill="1" applyBorder="1" applyAlignment="1">
      <alignment horizontal="center" vertical="center"/>
    </xf>
    <xf numFmtId="166" fontId="8" fillId="19" borderId="1" xfId="0" applyNumberFormat="1" applyFont="1" applyFill="1" applyBorder="1" applyAlignment="1">
      <alignment horizontal="center" vertical="center"/>
    </xf>
    <xf numFmtId="166" fontId="18" fillId="19" borderId="1" xfId="0" applyNumberFormat="1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4" borderId="1" xfId="0" applyFont="1" applyFill="1" applyBorder="1" applyAlignment="1" applyProtection="1">
      <alignment horizontal="center" vertical="center" wrapText="1"/>
      <protection locked="0"/>
    </xf>
    <xf numFmtId="4" fontId="7" fillId="2" borderId="15" xfId="0" applyNumberFormat="1" applyFont="1" applyFill="1" applyBorder="1" applyAlignment="1" applyProtection="1">
      <alignment horizontal="center" vertical="center"/>
      <protection locked="0"/>
    </xf>
    <xf numFmtId="4" fontId="7" fillId="2" borderId="17" xfId="0" applyNumberFormat="1" applyFont="1" applyFill="1" applyBorder="1" applyAlignment="1" applyProtection="1">
      <alignment horizontal="center" vertical="center"/>
      <protection locked="0"/>
    </xf>
    <xf numFmtId="4" fontId="7" fillId="2" borderId="25" xfId="0" applyNumberFormat="1" applyFont="1" applyFill="1" applyBorder="1" applyAlignment="1" applyProtection="1">
      <alignment horizontal="center" vertical="center"/>
      <protection locked="0"/>
    </xf>
    <xf numFmtId="4" fontId="7" fillId="2" borderId="4" xfId="0" applyNumberFormat="1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>
      <alignment horizontal="center" vertical="center"/>
    </xf>
    <xf numFmtId="0" fontId="25" fillId="4" borderId="21" xfId="0" applyFont="1" applyFill="1" applyBorder="1" applyAlignment="1" applyProtection="1">
      <alignment horizontal="center" vertical="center" wrapText="1"/>
      <protection locked="0"/>
    </xf>
    <xf numFmtId="0" fontId="25" fillId="4" borderId="32" xfId="0" applyFont="1" applyFill="1" applyBorder="1" applyAlignment="1" applyProtection="1">
      <alignment horizontal="center" vertical="center" wrapText="1"/>
      <protection locked="0"/>
    </xf>
    <xf numFmtId="0" fontId="25" fillId="4" borderId="4" xfId="0" applyFont="1" applyFill="1" applyBorder="1" applyAlignment="1" applyProtection="1">
      <alignment horizontal="center" vertical="center" wrapText="1"/>
      <protection locked="0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 wrapText="1"/>
      <protection locked="0"/>
    </xf>
    <xf numFmtId="10" fontId="12" fillId="9" borderId="10" xfId="1" applyNumberFormat="1" applyFont="1" applyFill="1" applyBorder="1" applyAlignment="1" applyProtection="1">
      <alignment horizontal="center" vertical="center" wrapText="1"/>
      <protection locked="0"/>
    </xf>
    <xf numFmtId="164" fontId="12" fillId="5" borderId="5" xfId="1" applyNumberFormat="1" applyFont="1" applyFill="1" applyBorder="1" applyAlignment="1" applyProtection="1">
      <alignment horizontal="center" vertical="center" wrapText="1"/>
      <protection locked="0"/>
    </xf>
    <xf numFmtId="2" fontId="12" fillId="5" borderId="5" xfId="1" applyNumberFormat="1" applyFont="1" applyFill="1" applyBorder="1" applyAlignment="1" applyProtection="1">
      <alignment horizontal="center" vertical="center" wrapText="1"/>
      <protection locked="0"/>
    </xf>
    <xf numFmtId="2" fontId="29" fillId="5" borderId="5" xfId="0" applyNumberFormat="1" applyFont="1" applyFill="1" applyBorder="1" applyAlignment="1" applyProtection="1">
      <alignment horizontal="center" vertical="center"/>
      <protection locked="0"/>
    </xf>
    <xf numFmtId="0" fontId="12" fillId="8" borderId="5" xfId="0" applyFont="1" applyFill="1" applyBorder="1" applyAlignment="1" applyProtection="1">
      <alignment horizontal="center" vertical="center"/>
      <protection locked="0"/>
    </xf>
    <xf numFmtId="0" fontId="8" fillId="11" borderId="38" xfId="0" applyFont="1" applyFill="1" applyBorder="1" applyAlignment="1" applyProtection="1">
      <alignment horizontal="center" vertical="center"/>
      <protection locked="0"/>
    </xf>
    <xf numFmtId="0" fontId="8" fillId="2" borderId="36" xfId="0" applyFont="1" applyFill="1" applyBorder="1" applyAlignment="1" applyProtection="1">
      <alignment horizontal="center" vertical="center"/>
      <protection locked="0"/>
    </xf>
    <xf numFmtId="0" fontId="25" fillId="4" borderId="20" xfId="0" applyFont="1" applyFill="1" applyBorder="1" applyAlignment="1" applyProtection="1">
      <alignment horizontal="center" vertical="center" wrapText="1"/>
      <protection locked="0"/>
    </xf>
    <xf numFmtId="0" fontId="7" fillId="10" borderId="5" xfId="0" applyFont="1" applyFill="1" applyBorder="1" applyAlignment="1">
      <alignment horizontal="center" vertical="center"/>
    </xf>
    <xf numFmtId="2" fontId="18" fillId="2" borderId="5" xfId="0" applyNumberFormat="1" applyFont="1" applyFill="1" applyBorder="1" applyAlignment="1" applyProtection="1">
      <alignment horizontal="center" vertical="center"/>
      <protection locked="0"/>
    </xf>
    <xf numFmtId="4" fontId="7" fillId="2" borderId="12" xfId="0" applyNumberFormat="1" applyFont="1" applyFill="1" applyBorder="1" applyAlignment="1" applyProtection="1">
      <alignment horizontal="center" vertical="center"/>
      <protection locked="0"/>
    </xf>
    <xf numFmtId="4" fontId="12" fillId="13" borderId="1" xfId="2" applyNumberFormat="1" applyFont="1" applyFill="1" applyBorder="1" applyAlignment="1">
      <alignment horizontal="center" vertical="center" wrapText="1"/>
    </xf>
    <xf numFmtId="4" fontId="12" fillId="15" borderId="1" xfId="2" applyNumberFormat="1" applyFont="1" applyFill="1" applyBorder="1" applyAlignment="1">
      <alignment horizontal="center" vertical="center" wrapText="1"/>
    </xf>
    <xf numFmtId="4" fontId="12" fillId="14" borderId="5" xfId="2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8" fillId="10" borderId="1" xfId="0" applyFont="1" applyFill="1" applyBorder="1" applyAlignment="1">
      <alignment horizontal="center" vertical="center"/>
    </xf>
    <xf numFmtId="0" fontId="35" fillId="12" borderId="0" xfId="0" applyFont="1" applyFill="1" applyAlignment="1" applyProtection="1">
      <alignment horizontal="center" vertical="center"/>
      <protection locked="0"/>
    </xf>
    <xf numFmtId="4" fontId="25" fillId="12" borderId="0" xfId="0" applyNumberFormat="1" applyFont="1" applyFill="1" applyAlignment="1" applyProtection="1">
      <alignment horizontal="center" vertical="center"/>
      <protection locked="0"/>
    </xf>
    <xf numFmtId="4" fontId="42" fillId="1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0" fillId="12" borderId="43" xfId="0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26" borderId="1" xfId="0" applyFill="1" applyBorder="1" applyAlignment="1">
      <alignment horizontal="center" vertical="center"/>
    </xf>
    <xf numFmtId="0" fontId="0" fillId="0" borderId="1" xfId="0" applyBorder="1"/>
    <xf numFmtId="0" fontId="29" fillId="28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/>
    </xf>
    <xf numFmtId="0" fontId="0" fillId="12" borderId="1" xfId="0" applyFill="1" applyBorder="1"/>
    <xf numFmtId="166" fontId="29" fillId="28" borderId="1" xfId="0" applyNumberFormat="1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168" fontId="0" fillId="28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0" fillId="28" borderId="1" xfId="0" applyFill="1" applyBorder="1" applyAlignment="1">
      <alignment horizontal="center" vertical="center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10" fontId="8" fillId="15" borderId="1" xfId="0" applyNumberFormat="1" applyFont="1" applyFill="1" applyBorder="1" applyAlignment="1">
      <alignment horizontal="center" vertical="center"/>
    </xf>
    <xf numFmtId="10" fontId="8" fillId="14" borderId="1" xfId="0" applyNumberFormat="1" applyFont="1" applyFill="1" applyBorder="1" applyAlignment="1">
      <alignment horizontal="center" vertical="center"/>
    </xf>
    <xf numFmtId="10" fontId="19" fillId="17" borderId="1" xfId="1" applyNumberFormat="1" applyFont="1" applyFill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0" fontId="8" fillId="11" borderId="2" xfId="0" applyFont="1" applyFill="1" applyBorder="1" applyAlignment="1" applyProtection="1">
      <alignment horizontal="center" vertical="center"/>
      <protection locked="0"/>
    </xf>
    <xf numFmtId="0" fontId="8" fillId="16" borderId="1" xfId="0" applyFont="1" applyFill="1" applyBorder="1" applyAlignment="1" applyProtection="1">
      <alignment horizontal="center" vertical="center"/>
      <protection locked="0"/>
    </xf>
    <xf numFmtId="0" fontId="48" fillId="25" borderId="1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0" fontId="30" fillId="25" borderId="1" xfId="0" applyFont="1" applyFill="1" applyBorder="1" applyAlignment="1">
      <alignment horizontal="center" vertical="center"/>
    </xf>
    <xf numFmtId="0" fontId="30" fillId="25" borderId="5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 vertical="center"/>
    </xf>
    <xf numFmtId="0" fontId="44" fillId="20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30" fillId="23" borderId="1" xfId="24" applyFont="1" applyFill="1" applyBorder="1" applyAlignment="1">
      <alignment horizontal="center" vertical="center" wrapText="1"/>
    </xf>
    <xf numFmtId="0" fontId="30" fillId="25" borderId="5" xfId="0" applyFont="1" applyFill="1" applyBorder="1" applyAlignment="1">
      <alignment vertical="center"/>
    </xf>
    <xf numFmtId="0" fontId="30" fillId="24" borderId="5" xfId="0" applyFont="1" applyFill="1" applyBorder="1" applyAlignment="1">
      <alignment vertical="center" wrapText="1"/>
    </xf>
    <xf numFmtId="0" fontId="30" fillId="23" borderId="1" xfId="24" applyFont="1" applyFill="1" applyBorder="1" applyAlignment="1">
      <alignment vertical="center" wrapText="1"/>
    </xf>
    <xf numFmtId="0" fontId="48" fillId="25" borderId="1" xfId="3" applyNumberFormat="1" applyFont="1" applyFill="1" applyBorder="1" applyAlignment="1" applyProtection="1">
      <alignment vertical="center" wrapText="1"/>
      <protection locked="0"/>
    </xf>
    <xf numFmtId="0" fontId="30" fillId="24" borderId="1" xfId="0" applyFont="1" applyFill="1" applyBorder="1" applyAlignment="1">
      <alignment vertical="center"/>
    </xf>
    <xf numFmtId="0" fontId="30" fillId="23" borderId="1" xfId="0" applyFont="1" applyFill="1" applyBorder="1" applyAlignment="1">
      <alignment vertical="center"/>
    </xf>
    <xf numFmtId="0" fontId="30" fillId="23" borderId="1" xfId="0" applyFont="1" applyFill="1" applyBorder="1" applyAlignment="1">
      <alignment vertical="center" wrapText="1"/>
    </xf>
    <xf numFmtId="3" fontId="12" fillId="14" borderId="1" xfId="3" applyNumberFormat="1" applyFont="1" applyFill="1" applyBorder="1" applyAlignment="1" applyProtection="1">
      <alignment horizontal="center" vertical="center"/>
      <protection locked="0"/>
    </xf>
    <xf numFmtId="0" fontId="26" fillId="4" borderId="1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/>
    </xf>
    <xf numFmtId="3" fontId="19" fillId="17" borderId="20" xfId="3" applyNumberFormat="1" applyFont="1" applyFill="1" applyBorder="1" applyAlignment="1" applyProtection="1">
      <alignment horizontal="center" vertical="center" wrapText="1"/>
      <protection locked="0"/>
    </xf>
    <xf numFmtId="3" fontId="19" fillId="17" borderId="21" xfId="3" applyNumberFormat="1" applyFont="1" applyFill="1" applyBorder="1" applyAlignment="1" applyProtection="1">
      <alignment horizontal="center" vertical="center" wrapText="1"/>
      <protection locked="0"/>
    </xf>
    <xf numFmtId="0" fontId="19" fillId="17" borderId="22" xfId="0" applyFont="1" applyFill="1" applyBorder="1" applyAlignment="1">
      <alignment horizontal="center" vertical="center"/>
    </xf>
    <xf numFmtId="0" fontId="19" fillId="17" borderId="4" xfId="0" applyFont="1" applyFill="1" applyBorder="1" applyAlignment="1">
      <alignment horizontal="center" vertical="center"/>
    </xf>
    <xf numFmtId="0" fontId="19" fillId="17" borderId="24" xfId="0" applyFont="1" applyFill="1" applyBorder="1" applyAlignment="1">
      <alignment horizontal="center" vertical="center" wrapText="1"/>
    </xf>
    <xf numFmtId="0" fontId="19" fillId="17" borderId="19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/>
    </xf>
    <xf numFmtId="0" fontId="19" fillId="17" borderId="1" xfId="2" applyFont="1" applyFill="1" applyBorder="1" applyAlignment="1">
      <alignment horizontal="center" vertical="center"/>
    </xf>
    <xf numFmtId="0" fontId="9" fillId="13" borderId="1" xfId="2" applyFont="1" applyFill="1" applyBorder="1" applyAlignment="1">
      <alignment horizontal="center" vertical="center" wrapText="1"/>
    </xf>
    <xf numFmtId="10" fontId="8" fillId="13" borderId="1" xfId="1" applyNumberFormat="1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6" xfId="0" applyFont="1" applyFill="1" applyBorder="1" applyAlignment="1">
      <alignment horizontal="center" vertical="center"/>
    </xf>
    <xf numFmtId="0" fontId="19" fillId="17" borderId="1" xfId="2" applyFont="1" applyFill="1" applyBorder="1" applyAlignment="1">
      <alignment horizontal="center" vertical="center" wrapText="1"/>
    </xf>
    <xf numFmtId="0" fontId="30" fillId="17" borderId="1" xfId="0" applyFont="1" applyFill="1" applyBorder="1" applyAlignment="1">
      <alignment horizontal="center"/>
    </xf>
    <xf numFmtId="0" fontId="0" fillId="0" borderId="0" xfId="0"/>
    <xf numFmtId="0" fontId="8" fillId="5" borderId="5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5" fillId="13" borderId="8" xfId="0" applyFont="1" applyFill="1" applyBorder="1" applyAlignment="1" applyProtection="1">
      <alignment horizontal="center" vertical="center"/>
      <protection locked="0"/>
    </xf>
    <xf numFmtId="0" fontId="35" fillId="13" borderId="11" xfId="0" applyFont="1" applyFill="1" applyBorder="1" applyAlignment="1" applyProtection="1">
      <alignment horizontal="center" vertical="center"/>
      <protection locked="0"/>
    </xf>
    <xf numFmtId="0" fontId="35" fillId="13" borderId="7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4" borderId="7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4" fontId="7" fillId="8" borderId="1" xfId="0" applyNumberFormat="1" applyFont="1" applyFill="1" applyBorder="1" applyAlignment="1" applyProtection="1">
      <alignment horizontal="center" vertical="center"/>
      <protection locked="0"/>
    </xf>
    <xf numFmtId="4" fontId="7" fillId="9" borderId="1" xfId="0" applyNumberFormat="1" applyFont="1" applyFill="1" applyBorder="1" applyAlignment="1" applyProtection="1">
      <alignment horizontal="center" vertical="center"/>
      <protection locked="0"/>
    </xf>
    <xf numFmtId="4" fontId="7" fillId="8" borderId="5" xfId="0" applyNumberFormat="1" applyFont="1" applyFill="1" applyBorder="1" applyAlignment="1" applyProtection="1">
      <alignment horizontal="center" vertical="center"/>
      <protection locked="0"/>
    </xf>
    <xf numFmtId="4" fontId="7" fillId="8" borderId="10" xfId="0" applyNumberFormat="1" applyFont="1" applyFill="1" applyBorder="1" applyAlignment="1" applyProtection="1">
      <alignment horizontal="center" vertical="center"/>
      <protection locked="0"/>
    </xf>
    <xf numFmtId="4" fontId="7" fillId="8" borderId="6" xfId="0" applyNumberFormat="1" applyFont="1" applyFill="1" applyBorder="1" applyAlignment="1" applyProtection="1">
      <alignment horizontal="center" vertical="center"/>
      <protection locked="0"/>
    </xf>
    <xf numFmtId="0" fontId="33" fillId="7" borderId="2" xfId="0" applyFont="1" applyFill="1" applyBorder="1" applyAlignment="1" applyProtection="1">
      <alignment horizontal="center" vertical="center"/>
      <protection locked="0"/>
    </xf>
    <xf numFmtId="0" fontId="33" fillId="7" borderId="3" xfId="0" applyFont="1" applyFill="1" applyBorder="1" applyAlignment="1" applyProtection="1">
      <alignment horizontal="center" vertical="center"/>
      <protection locked="0"/>
    </xf>
    <xf numFmtId="0" fontId="33" fillId="7" borderId="4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4" fontId="7" fillId="11" borderId="1" xfId="0" applyNumberFormat="1" applyFont="1" applyFill="1" applyBorder="1" applyAlignment="1" applyProtection="1">
      <alignment horizontal="center" vertical="center"/>
      <protection locked="0"/>
    </xf>
    <xf numFmtId="4" fontId="7" fillId="2" borderId="5" xfId="0" applyNumberFormat="1" applyFont="1" applyFill="1" applyBorder="1" applyAlignment="1" applyProtection="1">
      <alignment horizontal="center" vertical="center"/>
      <protection locked="0"/>
    </xf>
    <xf numFmtId="4" fontId="7" fillId="2" borderId="10" xfId="0" applyNumberFormat="1" applyFont="1" applyFill="1" applyBorder="1" applyAlignment="1" applyProtection="1">
      <alignment horizontal="center" vertical="center"/>
      <protection locked="0"/>
    </xf>
    <xf numFmtId="4" fontId="7" fillId="2" borderId="6" xfId="0" applyNumberFormat="1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26" fillId="4" borderId="1" xfId="0" applyFont="1" applyFill="1" applyBorder="1" applyAlignment="1" applyProtection="1">
      <alignment horizontal="center" vertical="center" wrapText="1"/>
      <protection locked="0"/>
    </xf>
    <xf numFmtId="0" fontId="25" fillId="4" borderId="1" xfId="0" applyFont="1" applyFill="1" applyBorder="1" applyAlignment="1" applyProtection="1">
      <alignment horizontal="center" vertical="center" wrapText="1"/>
      <protection locked="0"/>
    </xf>
    <xf numFmtId="0" fontId="26" fillId="4" borderId="2" xfId="0" applyFont="1" applyFill="1" applyBorder="1" applyAlignment="1" applyProtection="1">
      <alignment horizontal="center" vertical="center"/>
      <protection locked="0"/>
    </xf>
    <xf numFmtId="0" fontId="26" fillId="4" borderId="3" xfId="0" applyFont="1" applyFill="1" applyBorder="1" applyAlignment="1" applyProtection="1">
      <alignment horizontal="center" vertical="center"/>
      <protection locked="0"/>
    </xf>
    <xf numFmtId="0" fontId="26" fillId="4" borderId="2" xfId="0" applyFont="1" applyFill="1" applyBorder="1" applyAlignment="1" applyProtection="1">
      <alignment horizontal="center" vertical="center" wrapText="1"/>
      <protection locked="0"/>
    </xf>
    <xf numFmtId="0" fontId="26" fillId="4" borderId="4" xfId="0" applyFont="1" applyFill="1" applyBorder="1" applyAlignment="1" applyProtection="1">
      <alignment horizontal="center" vertical="center" wrapText="1"/>
      <protection locked="0"/>
    </xf>
    <xf numFmtId="0" fontId="25" fillId="3" borderId="1" xfId="0" applyFont="1" applyFill="1" applyBorder="1" applyAlignment="1" applyProtection="1">
      <alignment horizontal="center" vertical="center" wrapText="1"/>
      <protection locked="0"/>
    </xf>
    <xf numFmtId="0" fontId="35" fillId="13" borderId="1" xfId="0" applyFont="1" applyFill="1" applyBorder="1" applyAlignment="1" applyProtection="1">
      <alignment horizontal="center" vertical="center"/>
      <protection locked="0"/>
    </xf>
    <xf numFmtId="0" fontId="25" fillId="4" borderId="5" xfId="0" applyFont="1" applyFill="1" applyBorder="1" applyAlignment="1" applyProtection="1">
      <alignment horizontal="center" vertical="center" wrapText="1"/>
      <protection locked="0"/>
    </xf>
    <xf numFmtId="0" fontId="25" fillId="4" borderId="6" xfId="0" applyFont="1" applyFill="1" applyBorder="1" applyAlignment="1" applyProtection="1">
      <alignment horizontal="center" vertical="center" wrapText="1"/>
      <protection locked="0"/>
    </xf>
    <xf numFmtId="0" fontId="26" fillId="4" borderId="3" xfId="0" applyFont="1" applyFill="1" applyBorder="1" applyAlignment="1" applyProtection="1">
      <alignment horizontal="center" vertical="center" wrapText="1"/>
      <protection locked="0"/>
    </xf>
    <xf numFmtId="4" fontId="52" fillId="9" borderId="1" xfId="0" applyNumberFormat="1" applyFont="1" applyFill="1" applyBorder="1" applyAlignment="1" applyProtection="1">
      <alignment horizontal="center" vertical="center"/>
      <protection locked="0"/>
    </xf>
    <xf numFmtId="4" fontId="7" fillId="9" borderId="5" xfId="0" applyNumberFormat="1" applyFont="1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4" fontId="7" fillId="11" borderId="5" xfId="0" applyNumberFormat="1" applyFont="1" applyFill="1" applyBorder="1" applyAlignment="1" applyProtection="1">
      <alignment horizontal="center" vertical="center"/>
      <protection locked="0"/>
    </xf>
    <xf numFmtId="0" fontId="42" fillId="0" borderId="36" xfId="0" applyFont="1" applyBorder="1" applyAlignment="1" applyProtection="1">
      <alignment horizontal="center" vertical="center"/>
      <protection locked="0"/>
    </xf>
    <xf numFmtId="0" fontId="42" fillId="0" borderId="37" xfId="0" applyFont="1" applyBorder="1" applyAlignment="1" applyProtection="1">
      <alignment horizontal="center" vertical="center"/>
      <protection locked="0"/>
    </xf>
    <xf numFmtId="0" fontId="42" fillId="0" borderId="39" xfId="0" applyFont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 applyProtection="1">
      <alignment horizontal="center" vertical="center"/>
      <protection locked="0"/>
    </xf>
    <xf numFmtId="0" fontId="8" fillId="10" borderId="4" xfId="0" applyFont="1" applyFill="1" applyBorder="1" applyAlignment="1" applyProtection="1">
      <alignment horizontal="center" vertical="center"/>
      <protection locked="0"/>
    </xf>
    <xf numFmtId="0" fontId="37" fillId="7" borderId="5" xfId="0" applyFont="1" applyFill="1" applyBorder="1" applyAlignment="1" applyProtection="1">
      <alignment horizontal="center" vertical="center"/>
      <protection locked="0"/>
    </xf>
    <xf numFmtId="0" fontId="37" fillId="7" borderId="6" xfId="0" applyFont="1" applyFill="1" applyBorder="1" applyAlignment="1" applyProtection="1">
      <alignment horizontal="center" vertical="center"/>
      <protection locked="0"/>
    </xf>
    <xf numFmtId="0" fontId="10" fillId="7" borderId="5" xfId="0" applyFont="1" applyFill="1" applyBorder="1" applyAlignment="1" applyProtection="1">
      <alignment horizontal="center" vertical="center"/>
      <protection locked="0"/>
    </xf>
    <xf numFmtId="0" fontId="10" fillId="7" borderId="6" xfId="0" applyFont="1" applyFill="1" applyBorder="1" applyAlignment="1" applyProtection="1">
      <alignment horizontal="center" vertical="center"/>
      <protection locked="0"/>
    </xf>
    <xf numFmtId="0" fontId="10" fillId="7" borderId="2" xfId="0" applyFont="1" applyFill="1" applyBorder="1" applyAlignment="1" applyProtection="1">
      <alignment horizontal="center" vertical="center" wrapText="1"/>
      <protection locked="0"/>
    </xf>
    <xf numFmtId="0" fontId="10" fillId="7" borderId="3" xfId="0" applyFont="1" applyFill="1" applyBorder="1" applyAlignment="1" applyProtection="1">
      <alignment horizontal="center" vertical="center" wrapText="1"/>
      <protection locked="0"/>
    </xf>
    <xf numFmtId="0" fontId="10" fillId="7" borderId="4" xfId="0" applyFont="1" applyFill="1" applyBorder="1" applyAlignment="1" applyProtection="1">
      <alignment horizontal="center" vertical="center" wrapText="1"/>
      <protection locked="0"/>
    </xf>
    <xf numFmtId="164" fontId="8" fillId="10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8" fillId="10" borderId="42" xfId="0" applyFont="1" applyFill="1" applyBorder="1" applyAlignment="1" applyProtection="1">
      <alignment horizontal="center" vertical="center"/>
      <protection locked="0"/>
    </xf>
    <xf numFmtId="0" fontId="8" fillId="10" borderId="19" xfId="0" applyFont="1" applyFill="1" applyBorder="1" applyAlignment="1" applyProtection="1">
      <alignment horizontal="center" vertical="center"/>
      <protection locked="0"/>
    </xf>
    <xf numFmtId="0" fontId="35" fillId="13" borderId="3" xfId="0" applyFont="1" applyFill="1" applyBorder="1" applyAlignment="1" applyProtection="1">
      <alignment horizontal="center" vertical="center"/>
      <protection locked="0"/>
    </xf>
    <xf numFmtId="0" fontId="35" fillId="13" borderId="4" xfId="0" applyFont="1" applyFill="1" applyBorder="1" applyAlignment="1" applyProtection="1">
      <alignment horizontal="center" vertical="center"/>
      <protection locked="0"/>
    </xf>
    <xf numFmtId="0" fontId="26" fillId="4" borderId="14" xfId="0" applyFont="1" applyFill="1" applyBorder="1" applyAlignment="1" applyProtection="1">
      <alignment horizontal="center" vertical="center" wrapText="1"/>
      <protection locked="0"/>
    </xf>
    <xf numFmtId="0" fontId="26" fillId="4" borderId="12" xfId="0" applyFont="1" applyFill="1" applyBorder="1" applyAlignment="1" applyProtection="1">
      <alignment horizontal="center" vertical="center" wrapText="1"/>
      <protection locked="0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26" fillId="4" borderId="7" xfId="0" applyFont="1" applyFill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19" fillId="3" borderId="6" xfId="0" applyFont="1" applyFill="1" applyBorder="1" applyAlignment="1" applyProtection="1">
      <alignment horizontal="center" vertical="center" wrapText="1"/>
      <protection locked="0"/>
    </xf>
    <xf numFmtId="0" fontId="25" fillId="4" borderId="21" xfId="0" applyFont="1" applyFill="1" applyBorder="1" applyAlignment="1" applyProtection="1">
      <alignment horizontal="center" vertical="center" wrapText="1"/>
      <protection locked="0"/>
    </xf>
    <xf numFmtId="0" fontId="25" fillId="4" borderId="9" xfId="0" applyFont="1" applyFill="1" applyBorder="1" applyAlignment="1" applyProtection="1">
      <alignment horizontal="center" vertical="center" wrapText="1"/>
      <protection locked="0"/>
    </xf>
    <xf numFmtId="0" fontId="25" fillId="4" borderId="16" xfId="0" applyFont="1" applyFill="1" applyBorder="1" applyAlignment="1" applyProtection="1">
      <alignment horizontal="center" vertical="center" wrapText="1"/>
      <protection locked="0"/>
    </xf>
    <xf numFmtId="4" fontId="7" fillId="11" borderId="23" xfId="0" applyNumberFormat="1" applyFont="1" applyFill="1" applyBorder="1" applyAlignment="1" applyProtection="1">
      <alignment horizontal="center" vertical="center"/>
      <protection locked="0"/>
    </xf>
    <xf numFmtId="4" fontId="7" fillId="11" borderId="45" xfId="0" applyNumberFormat="1" applyFont="1" applyFill="1" applyBorder="1" applyAlignment="1" applyProtection="1">
      <alignment horizontal="center" vertical="center"/>
      <protection locked="0"/>
    </xf>
    <xf numFmtId="4" fontId="42" fillId="0" borderId="26" xfId="0" applyNumberFormat="1" applyFont="1" applyBorder="1" applyAlignment="1" applyProtection="1">
      <alignment horizontal="center" vertical="center"/>
      <protection locked="0"/>
    </xf>
    <xf numFmtId="4" fontId="42" fillId="0" borderId="27" xfId="0" applyNumberFormat="1" applyFont="1" applyBorder="1" applyAlignment="1" applyProtection="1">
      <alignment horizontal="center" vertical="center"/>
      <protection locked="0"/>
    </xf>
    <xf numFmtId="4" fontId="42" fillId="0" borderId="33" xfId="0" applyNumberFormat="1" applyFont="1" applyBorder="1" applyAlignment="1" applyProtection="1">
      <alignment horizontal="center" vertical="center"/>
      <protection locked="0"/>
    </xf>
    <xf numFmtId="4" fontId="42" fillId="0" borderId="28" xfId="0" applyNumberFormat="1" applyFont="1" applyBorder="1" applyAlignment="1" applyProtection="1">
      <alignment horizontal="center" vertical="center"/>
      <protection locked="0"/>
    </xf>
    <xf numFmtId="4" fontId="42" fillId="0" borderId="0" xfId="0" applyNumberFormat="1" applyFont="1" applyAlignment="1" applyProtection="1">
      <alignment horizontal="center" vertical="center"/>
      <protection locked="0"/>
    </xf>
    <xf numFmtId="4" fontId="42" fillId="0" borderId="34" xfId="0" applyNumberFormat="1" applyFont="1" applyBorder="1" applyAlignment="1" applyProtection="1">
      <alignment horizontal="center" vertical="center"/>
      <protection locked="0"/>
    </xf>
    <xf numFmtId="4" fontId="42" fillId="0" borderId="29" xfId="0" applyNumberFormat="1" applyFont="1" applyBorder="1" applyAlignment="1" applyProtection="1">
      <alignment horizontal="center" vertical="center"/>
      <protection locked="0"/>
    </xf>
    <xf numFmtId="4" fontId="42" fillId="0" borderId="30" xfId="0" applyNumberFormat="1" applyFont="1" applyBorder="1" applyAlignment="1" applyProtection="1">
      <alignment horizontal="center" vertical="center"/>
      <protection locked="0"/>
    </xf>
    <xf numFmtId="4" fontId="42" fillId="0" borderId="35" xfId="0" applyNumberFormat="1" applyFont="1" applyBorder="1" applyAlignment="1" applyProtection="1">
      <alignment horizontal="center" vertical="center"/>
      <protection locked="0"/>
    </xf>
    <xf numFmtId="0" fontId="35" fillId="13" borderId="6" xfId="0" applyFont="1" applyFill="1" applyBorder="1" applyAlignment="1" applyProtection="1">
      <alignment horizontal="center" vertical="center"/>
      <protection locked="0"/>
    </xf>
    <xf numFmtId="0" fontId="25" fillId="4" borderId="1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42" fillId="0" borderId="40" xfId="0" applyFont="1" applyBorder="1" applyAlignment="1" applyProtection="1">
      <alignment horizontal="center" vertical="center"/>
      <protection locked="0"/>
    </xf>
    <xf numFmtId="0" fontId="42" fillId="0" borderId="41" xfId="0" applyFont="1" applyBorder="1" applyAlignment="1" applyProtection="1">
      <alignment horizontal="center" vertical="center"/>
      <protection locked="0"/>
    </xf>
    <xf numFmtId="4" fontId="42" fillId="0" borderId="40" xfId="0" applyNumberFormat="1" applyFont="1" applyBorder="1" applyAlignment="1" applyProtection="1">
      <alignment horizontal="center" vertical="center"/>
      <protection locked="0"/>
    </xf>
    <xf numFmtId="4" fontId="42" fillId="0" borderId="41" xfId="0" applyNumberFormat="1" applyFont="1" applyBorder="1" applyAlignment="1" applyProtection="1">
      <alignment horizontal="center" vertical="center"/>
      <protection locked="0"/>
    </xf>
    <xf numFmtId="4" fontId="42" fillId="0" borderId="44" xfId="0" applyNumberFormat="1" applyFont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 wrapText="1"/>
      <protection locked="0"/>
    </xf>
    <xf numFmtId="4" fontId="7" fillId="2" borderId="25" xfId="0" applyNumberFormat="1" applyFont="1" applyFill="1" applyBorder="1" applyAlignment="1" applyProtection="1">
      <alignment horizontal="center" vertical="center"/>
      <protection locked="0"/>
    </xf>
    <xf numFmtId="4" fontId="7" fillId="11" borderId="16" xfId="0" applyNumberFormat="1" applyFont="1" applyFill="1" applyBorder="1" applyAlignment="1" applyProtection="1">
      <alignment horizontal="center" vertical="center"/>
      <protection locked="0"/>
    </xf>
    <xf numFmtId="4" fontId="7" fillId="11" borderId="18" xfId="0" applyNumberFormat="1" applyFont="1" applyFill="1" applyBorder="1" applyAlignment="1" applyProtection="1">
      <alignment horizontal="center" vertical="center"/>
      <protection locked="0"/>
    </xf>
    <xf numFmtId="0" fontId="36" fillId="0" borderId="1" xfId="0" applyFont="1" applyBorder="1" applyAlignment="1" applyProtection="1">
      <alignment horizontal="center" vertical="center"/>
      <protection locked="0"/>
    </xf>
    <xf numFmtId="4" fontId="7" fillId="11" borderId="31" xfId="0" applyNumberFormat="1" applyFont="1" applyFill="1" applyBorder="1" applyAlignment="1" applyProtection="1">
      <alignment horizontal="center" vertical="center"/>
      <protection locked="0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45" fillId="20" borderId="1" xfId="0" applyFont="1" applyFill="1" applyBorder="1" applyAlignment="1">
      <alignment horizontal="center" vertical="center"/>
    </xf>
    <xf numFmtId="0" fontId="30" fillId="25" borderId="5" xfId="0" applyFont="1" applyFill="1" applyBorder="1" applyAlignment="1">
      <alignment horizontal="center" vertical="center"/>
    </xf>
    <xf numFmtId="0" fontId="30" fillId="25" borderId="10" xfId="0" applyFont="1" applyFill="1" applyBorder="1" applyAlignment="1">
      <alignment horizontal="center" vertical="center"/>
    </xf>
    <xf numFmtId="0" fontId="30" fillId="23" borderId="5" xfId="24" applyFont="1" applyFill="1" applyBorder="1" applyAlignment="1">
      <alignment horizontal="center" vertical="center" wrapText="1"/>
    </xf>
    <xf numFmtId="0" fontId="30" fillId="23" borderId="10" xfId="24" applyFont="1" applyFill="1" applyBorder="1" applyAlignment="1">
      <alignment horizontal="center" vertical="center" wrapText="1"/>
    </xf>
    <xf numFmtId="0" fontId="30" fillId="24" borderId="5" xfId="0" applyFont="1" applyFill="1" applyBorder="1" applyAlignment="1">
      <alignment horizontal="center" vertical="center"/>
    </xf>
    <xf numFmtId="0" fontId="30" fillId="24" borderId="10" xfId="0" applyFont="1" applyFill="1" applyBorder="1" applyAlignment="1">
      <alignment horizontal="center" vertical="center"/>
    </xf>
    <xf numFmtId="0" fontId="30" fillId="25" borderId="6" xfId="0" applyFont="1" applyFill="1" applyBorder="1" applyAlignment="1">
      <alignment horizontal="center" vertical="center"/>
    </xf>
    <xf numFmtId="0" fontId="30" fillId="25" borderId="1" xfId="0" applyFont="1" applyFill="1" applyBorder="1" applyAlignment="1">
      <alignment horizontal="center" vertical="center"/>
    </xf>
    <xf numFmtId="0" fontId="30" fillId="24" borderId="6" xfId="0" applyFont="1" applyFill="1" applyBorder="1" applyAlignment="1">
      <alignment horizontal="center" vertical="center"/>
    </xf>
    <xf numFmtId="0" fontId="30" fillId="25" borderId="5" xfId="0" applyFont="1" applyFill="1" applyBorder="1" applyAlignment="1">
      <alignment horizontal="center" vertical="center" wrapText="1"/>
    </xf>
    <xf numFmtId="0" fontId="30" fillId="25" borderId="10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/>
    </xf>
    <xf numFmtId="0" fontId="30" fillId="21" borderId="1" xfId="0" applyFont="1" applyFill="1" applyBorder="1" applyAlignment="1">
      <alignment horizontal="center" vertical="center"/>
    </xf>
    <xf numFmtId="0" fontId="30" fillId="25" borderId="6" xfId="0" applyFont="1" applyFill="1" applyBorder="1" applyAlignment="1">
      <alignment horizontal="center" vertical="center" wrapText="1"/>
    </xf>
    <xf numFmtId="0" fontId="30" fillId="23" borderId="1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 vertical="center"/>
    </xf>
    <xf numFmtId="0" fontId="48" fillId="25" borderId="1" xfId="3" applyNumberFormat="1" applyFont="1" applyFill="1" applyBorder="1" applyAlignment="1" applyProtection="1">
      <alignment horizontal="center" vertical="center" wrapText="1"/>
      <protection locked="0"/>
    </xf>
    <xf numFmtId="0" fontId="48" fillId="25" borderId="5" xfId="3" applyNumberFormat="1" applyFont="1" applyFill="1" applyBorder="1" applyAlignment="1" applyProtection="1">
      <alignment horizontal="center" vertical="center" wrapText="1"/>
      <protection locked="0"/>
    </xf>
    <xf numFmtId="0" fontId="48" fillId="25" borderId="10" xfId="3" applyNumberFormat="1" applyFont="1" applyFill="1" applyBorder="1" applyAlignment="1" applyProtection="1">
      <alignment horizontal="center" vertical="center" wrapText="1"/>
      <protection locked="0"/>
    </xf>
    <xf numFmtId="0" fontId="48" fillId="25" borderId="6" xfId="3" applyNumberFormat="1" applyFont="1" applyFill="1" applyBorder="1" applyAlignment="1" applyProtection="1">
      <alignment horizontal="center" vertical="center" wrapText="1"/>
      <protection locked="0"/>
    </xf>
    <xf numFmtId="0" fontId="30" fillId="23" borderId="5" xfId="0" applyFont="1" applyFill="1" applyBorder="1" applyAlignment="1">
      <alignment horizontal="center" vertical="center" wrapText="1"/>
    </xf>
    <xf numFmtId="0" fontId="30" fillId="23" borderId="10" xfId="0" applyFont="1" applyFill="1" applyBorder="1" applyAlignment="1">
      <alignment horizontal="center" vertical="center"/>
    </xf>
    <xf numFmtId="0" fontId="30" fillId="23" borderId="6" xfId="0" applyFont="1" applyFill="1" applyBorder="1" applyAlignment="1">
      <alignment horizontal="center" vertical="center"/>
    </xf>
    <xf numFmtId="0" fontId="30" fillId="24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</cellXfs>
  <cellStyles count="38">
    <cellStyle name="%40 - Vurgu4 2" xfId="16" xr:uid="{249D711D-25FD-4C7F-AA5C-AA01E57F586A}"/>
    <cellStyle name="%40 - Vurgu4 2 2" xfId="30" xr:uid="{0255783E-0F4F-4B1E-A603-BF573E542C1A}"/>
    <cellStyle name="Comma 2" xfId="3" xr:uid="{00000000-0005-0000-0000-000000000000}"/>
    <cellStyle name="Hyperlink 2" xfId="9" xr:uid="{00000000-0005-0000-0000-000001000000}"/>
    <cellStyle name="Köprü 2" xfId="23" xr:uid="{88E3706C-5306-4C93-89CB-525B9521EB29}"/>
    <cellStyle name="Normal" xfId="0" builtinId="0"/>
    <cellStyle name="Normal 2" xfId="8" xr:uid="{00000000-0005-0000-0000-000003000000}"/>
    <cellStyle name="Normal 2 2 3" xfId="5" xr:uid="{00000000-0005-0000-0000-000004000000}"/>
    <cellStyle name="Normal 2 4" xfId="7" xr:uid="{00000000-0005-0000-0000-000005000000}"/>
    <cellStyle name="Normal 2 4 2" xfId="13" xr:uid="{E19CB9AA-9467-4FF6-BA34-D5C2D6B33649}"/>
    <cellStyle name="Normal 2 4 2 2" xfId="18" xr:uid="{04345512-5D76-403A-8AF4-0BD919311DA2}"/>
    <cellStyle name="Normal 2 4 2 2 2" xfId="32" xr:uid="{593CA698-EDBF-49A4-8B41-41EA891D5E31}"/>
    <cellStyle name="Normal 2 4 2 3" xfId="27" xr:uid="{523F2E53-BC7B-40AD-8EC2-40B36A121F80}"/>
    <cellStyle name="Normal 2 4 3" xfId="15" xr:uid="{C642B58D-CA94-4891-B7C8-09E28C5752E5}"/>
    <cellStyle name="Normal 2 4 3 2" xfId="29" xr:uid="{F905C0AD-74B0-443A-ACD6-FF7C85EC3E75}"/>
    <cellStyle name="Normal 2 4 4" xfId="25" xr:uid="{B51F90B8-2D9E-4BC9-886D-E4E456430FE9}"/>
    <cellStyle name="Normal 2 6" xfId="2" xr:uid="{00000000-0005-0000-0000-000006000000}"/>
    <cellStyle name="Normal 2 6 2" xfId="12" xr:uid="{95FF330E-2F06-425A-AF58-EA6FE7A8CEAC}"/>
    <cellStyle name="Normal 2 6 2 2" xfId="17" xr:uid="{1E03BCB1-853E-48DF-AD11-DA4A8EDAEE3D}"/>
    <cellStyle name="Normal 2 6 2 2 2" xfId="31" xr:uid="{BC6AF72F-5A1D-4907-A90E-0CA5184A408A}"/>
    <cellStyle name="Normal 2 6 2 3" xfId="26" xr:uid="{412562FA-2C80-4298-AAF3-43E0ED49DCCA}"/>
    <cellStyle name="Normal 2 6 3" xfId="14" xr:uid="{0C629747-9A32-4D2B-A7F8-1A290B06CBEA}"/>
    <cellStyle name="Normal 2 6 3 2" xfId="28" xr:uid="{79BA3A7B-618A-4B83-8011-FAAF3F897BE3}"/>
    <cellStyle name="Normal 2 6 4" xfId="21" xr:uid="{C3612874-8410-4031-86B5-1544CEFB7910}"/>
    <cellStyle name="Normal 2 6 4 2" xfId="35" xr:uid="{335F70D8-A8F8-40F1-B759-B45913C1D0AD}"/>
    <cellStyle name="Normal 2 6 5" xfId="24" xr:uid="{A8B4473E-8353-4F93-A525-2800F1FED3F5}"/>
    <cellStyle name="Normal 3" xfId="11" xr:uid="{3FEA8236-4919-4B97-A597-0239DCA8C893}"/>
    <cellStyle name="Normal 3 2 2" xfId="4" xr:uid="{00000000-0005-0000-0000-000007000000}"/>
    <cellStyle name="Normal 4" xfId="20" xr:uid="{D4782575-B887-46D8-8DF5-5B1E2101A7E6}"/>
    <cellStyle name="Normal 4 2" xfId="34" xr:uid="{026E8F53-4126-4CF5-80F8-36B06580976E}"/>
    <cellStyle name="Normal 5 5" xfId="6" xr:uid="{00000000-0005-0000-0000-000008000000}"/>
    <cellStyle name="Percent 12" xfId="10" xr:uid="{00000000-0005-0000-0000-000009000000}"/>
    <cellStyle name="Virgül 2" xfId="19" xr:uid="{75EB6F1B-91F2-4C78-9EA8-0AE265697268}"/>
    <cellStyle name="Virgül 2 2" xfId="33" xr:uid="{121F828C-3556-4A83-A676-9BD2DEECAADF}"/>
    <cellStyle name="Virgül 3" xfId="37" xr:uid="{8D1B4E3B-BDCD-4423-854D-F3865AF6F5FD}"/>
    <cellStyle name="Yüzde" xfId="1" builtinId="5"/>
    <cellStyle name="Yüzde 2" xfId="22" xr:uid="{76020A9C-5BEA-48D5-8CA3-50401E775E60}"/>
    <cellStyle name="Yüzde 2 2" xfId="36" xr:uid="{5249C4F9-02C5-4BEF-AA8D-9FCB7C9C9FC5}"/>
  </cellStyles>
  <dxfs count="0"/>
  <tableStyles count="0" defaultTableStyle="TableStyleMedium2" defaultPivotStyle="PivotStyleLight16"/>
  <colors>
    <mruColors>
      <color rgb="FFFEE8F3"/>
      <color rgb="FFF7F7F7"/>
      <color rgb="FFFEEEDE"/>
      <color rgb="FFECECEC"/>
      <color rgb="FFECFEFE"/>
      <color rgb="FFFFFEDA"/>
      <color rgb="FFD6EAFE"/>
      <color rgb="FF9CCCFC"/>
      <color rgb="FFE8FEE8"/>
      <color rgb="FFFCC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Emisyon</a:t>
            </a:r>
            <a:r>
              <a:rPr lang="tr-TR" baseline="0"/>
              <a:t> Kaynakları &amp; </a:t>
            </a:r>
            <a:r>
              <a:rPr lang="en-US"/>
              <a:t>Yüzdelik Etkileri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'Önceliklendirme Analizi'!$D$3</c:f>
              <c:strCache>
                <c:ptCount val="1"/>
                <c:pt idx="0">
                  <c:v>Yüzdelik Etkisi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'Önceliklendirme Analizi'!$B$4:$B$5</c:f>
              <c:strCache>
                <c:ptCount val="2"/>
                <c:pt idx="0">
                  <c:v>Elektrik Tüketimi</c:v>
                </c:pt>
                <c:pt idx="1">
                  <c:v>#BAŞV!</c:v>
                </c:pt>
              </c:strCache>
            </c:strRef>
          </c:cat>
          <c:val>
            <c:numRef>
              <c:f>'Önceliklendirme Analizi'!$D$4:$D$5</c:f>
              <c:numCache>
                <c:formatCode>0.000%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0-407F-A8F5-84949803D4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2628584"/>
        <c:axId val="482621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'Önceliklendirme Analizi'!$C$3</c15:sqref>
                        </c15:formulaRef>
                      </c:ext>
                    </c:extLst>
                    <c:strCache>
                      <c:ptCount val="1"/>
                      <c:pt idx="0">
                        <c:v>Miktar (ton CO2e)</c:v>
                      </c:pt>
                    </c:strCache>
                  </c:strRef>
                </c:tx>
                <c:spPr>
                  <a:solidFill>
                    <a:schemeClr val="accent1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'Önceliklendirme Analizi'!$B$4:$B$5</c15:sqref>
                        </c15:formulaRef>
                      </c:ext>
                    </c:extLst>
                    <c:strCache>
                      <c:ptCount val="2"/>
                      <c:pt idx="0">
                        <c:v>Elektrik Tüketimi</c:v>
                      </c:pt>
                      <c:pt idx="1">
                        <c:v>#BAŞV!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'Önceliklendirme Analizi'!$C$4:$C$5</c15:sqref>
                        </c15:formulaRef>
                      </c:ext>
                    </c:extLst>
                    <c:numCache>
                      <c:formatCode>#,##0.00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00-407F-A8F5-84949803D468}"/>
                  </c:ext>
                </c:extLst>
              </c15:ser>
            </c15:filteredBarSeries>
          </c:ext>
        </c:extLst>
      </c:barChart>
      <c:catAx>
        <c:axId val="48262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621696"/>
        <c:crosses val="autoZero"/>
        <c:auto val="1"/>
        <c:lblAlgn val="ctr"/>
        <c:lblOffset val="100"/>
        <c:noMultiLvlLbl val="0"/>
      </c:catAx>
      <c:valAx>
        <c:axId val="4826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6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Emission Sources &amp; Percentage Impacts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'Önceliklendirme Analizi'!$C$20</c:f>
              <c:strCache>
                <c:ptCount val="1"/>
                <c:pt idx="0">
                  <c:v>Amount (ton CO2e)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'Önceliklendirme Analizi'!$B$21:$B$22</c:f>
              <c:strCache>
                <c:ptCount val="2"/>
                <c:pt idx="0">
                  <c:v>Logistic</c:v>
                </c:pt>
                <c:pt idx="1">
                  <c:v>Electricity Transmission&amp;Distribution Loss</c:v>
                </c:pt>
              </c:strCache>
            </c:strRef>
          </c:cat>
          <c:val>
            <c:numRef>
              <c:f>'Önceliklendirme Analizi'!$C$21:$C$22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3FD-41CC-BFDB-C05F0E35FC7B}"/>
            </c:ext>
          </c:extLst>
        </c:ser>
        <c:ser>
          <c:idx val="1"/>
          <c:order val="1"/>
          <c:tx>
            <c:strRef>
              <c:f>'Önceliklendirme Analizi'!$D$20</c:f>
              <c:strCache>
                <c:ptCount val="1"/>
                <c:pt idx="0">
                  <c:v>Percentage Impact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'Önceliklendirme Analizi'!$B$21:$B$22</c:f>
              <c:strCache>
                <c:ptCount val="2"/>
                <c:pt idx="0">
                  <c:v>Logistic</c:v>
                </c:pt>
                <c:pt idx="1">
                  <c:v>Electricity Transmission&amp;Distribution Loss</c:v>
                </c:pt>
              </c:strCache>
            </c:strRef>
          </c:cat>
          <c:val>
            <c:numRef>
              <c:f>'Önceliklendirme Analizi'!$D$21:$D$22</c:f>
              <c:numCache>
                <c:formatCode>0.000%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D-41CC-BFDB-C05F0E35FC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2628584"/>
        <c:axId val="482621696"/>
        <c:extLst/>
      </c:barChart>
      <c:catAx>
        <c:axId val="48262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621696"/>
        <c:crosses val="autoZero"/>
        <c:auto val="1"/>
        <c:lblAlgn val="ctr"/>
        <c:lblOffset val="100"/>
        <c:noMultiLvlLbl val="0"/>
      </c:catAx>
      <c:valAx>
        <c:axId val="4826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26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Toplam Emisyon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0012425168727724E-2"/>
          <c:y val="0.19122111817036475"/>
          <c:w val="0.88455230088597636"/>
          <c:h val="0.38649701897601918"/>
        </c:manualLayout>
      </c:layout>
      <c:ofPieChart>
        <c:ofPieType val="pie"/>
        <c:varyColors val="1"/>
        <c:ser>
          <c:idx val="0"/>
          <c:order val="0"/>
          <c:tx>
            <c:strRef>
              <c:f>'Toplam Sera Gazı Emisyonları'!$D$1:$D$2</c:f>
              <c:strCache>
                <c:ptCount val="2"/>
                <c:pt idx="0">
                  <c:v>Toplam Emisyon</c:v>
                </c:pt>
                <c:pt idx="1">
                  <c:v> Ton CO2e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E4-4FA7-BB0C-B922E7A52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E4-4FA7-BB0C-B922E7A52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E4-4FA7-BB0C-B922E7A52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E4-4FA7-BB0C-B922E7A52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E4-4FA7-BB0C-B922E7A52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E4-4FA7-BB0C-B922E7A52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E4-4FA7-BB0C-B922E7A52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E4-4FA7-BB0C-B922E7A521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E4-4FA7-BB0C-B922E7A521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E4-4FA7-BB0C-B922E7A521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E4-4FA7-BB0C-B922E7A521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E4-4FA7-BB0C-B922E7A521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E4-4FA7-BB0C-B922E7A521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E4-4FA7-BB0C-B922E7A521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E4-4FA7-BB0C-B922E7A521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3E4-4FA7-BB0C-B922E7A521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3E4-4FA7-BB0C-B922E7A521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3E4-4FA7-BB0C-B922E7A521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3E4-4FA7-BB0C-B922E7A521C1}"/>
              </c:ext>
            </c:extLst>
          </c:dPt>
          <c:dLbls>
            <c:dLbl>
              <c:idx val="1"/>
              <c:layout>
                <c:manualLayout>
                  <c:x val="6.6147432837913786E-3"/>
                  <c:y val="2.90694146384690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44496426358005"/>
                      <c:h val="4.5872840966445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3E4-4FA7-BB0C-B922E7A521C1}"/>
                </c:ext>
              </c:extLst>
            </c:dLbl>
            <c:dLbl>
              <c:idx val="4"/>
              <c:layout>
                <c:manualLayout>
                  <c:x val="-8.5623903565093681E-2"/>
                  <c:y val="0.1822389510265884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E4-4FA7-BB0C-B922E7A521C1}"/>
                </c:ext>
              </c:extLst>
            </c:dLbl>
            <c:dLbl>
              <c:idx val="5"/>
              <c:layout>
                <c:manualLayout>
                  <c:x val="-7.2033125409844981E-2"/>
                  <c:y val="7.4795004989423958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23140845698825"/>
                      <c:h val="4.27688991288735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3E4-4FA7-BB0C-B922E7A521C1}"/>
                </c:ext>
              </c:extLst>
            </c:dLbl>
            <c:dLbl>
              <c:idx val="7"/>
              <c:layout>
                <c:manualLayout>
                  <c:x val="-2.4497692845525498E-2"/>
                  <c:y val="2.356162121605688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3E4-4FA7-BB0C-B922E7A521C1}"/>
                </c:ext>
              </c:extLst>
            </c:dLbl>
            <c:dLbl>
              <c:idx val="10"/>
              <c:layout>
                <c:manualLayout>
                  <c:x val="6.4283563796342707E-3"/>
                  <c:y val="-4.578663373775279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3E4-4FA7-BB0C-B922E7A521C1}"/>
                </c:ext>
              </c:extLst>
            </c:dLbl>
            <c:dLbl>
              <c:idx val="11"/>
              <c:layout>
                <c:manualLayout>
                  <c:x val="1.1931198908804735E-2"/>
                  <c:y val="-8.9166689141549384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E4-4FA7-BB0C-B922E7A521C1}"/>
                </c:ext>
              </c:extLst>
            </c:dLbl>
            <c:dLbl>
              <c:idx val="13"/>
              <c:layout>
                <c:manualLayout>
                  <c:x val="0.25535033989247768"/>
                  <c:y val="0.1079483064854805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3E4-4FA7-BB0C-B922E7A521C1}"/>
                </c:ext>
              </c:extLst>
            </c:dLbl>
            <c:dLbl>
              <c:idx val="14"/>
              <c:layout>
                <c:manualLayout>
                  <c:x val="3.8710455700749144E-2"/>
                  <c:y val="-4.485183915175942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3E4-4FA7-BB0C-B922E7A521C1}"/>
                </c:ext>
              </c:extLst>
            </c:dLbl>
            <c:dLbl>
              <c:idx val="15"/>
              <c:layout>
                <c:manualLayout>
                  <c:x val="2.1539989809411922E-2"/>
                  <c:y val="1.4289209359311448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3E4-4FA7-BB0C-B922E7A521C1}"/>
                </c:ext>
              </c:extLst>
            </c:dLbl>
            <c:dLbl>
              <c:idx val="17"/>
              <c:layout>
                <c:manualLayout>
                  <c:x val="1.4499138974049993E-2"/>
                  <c:y val="-4.016582610605319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3E4-4FA7-BB0C-B922E7A52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'Toplam Sera Gazı Emisyonları'!$B$3:$B$8</c:f>
              <c:strCache>
                <c:ptCount val="6"/>
                <c:pt idx="0">
                  <c:v>Yakıtlar</c:v>
                </c:pt>
                <c:pt idx="1">
                  <c:v>Şirket Araçları </c:v>
                </c:pt>
                <c:pt idx="2">
                  <c:v>Soğutucu Gazlar</c:v>
                </c:pt>
                <c:pt idx="3">
                  <c:v>Atık Su Arıtma Tesisi</c:v>
                </c:pt>
                <c:pt idx="4">
                  <c:v>Karbon İçerikli Hammadde Prosesi</c:v>
                </c:pt>
                <c:pt idx="5">
                  <c:v>Elektrik Tüketimi</c:v>
                </c:pt>
              </c:strCache>
            </c:strRef>
          </c:cat>
          <c:val>
            <c:numRef>
              <c:f>'Toplam Sera Gazı Emisyonları'!$D$3:$D$8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3E4-4FA7-BB0C-B922E7A521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507390523552984E-2"/>
          <c:y val="9.6359994474374908E-3"/>
          <c:w val="0.91508334317274687"/>
          <c:h val="0.770340102224064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'Toplam Sera Gazı Emisyonları'!$M$1:$M$2</c:f>
              <c:strCache>
                <c:ptCount val="2"/>
                <c:pt idx="0">
                  <c:v>Kategorilerine Göre Etki Yüzdeleri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'Toplam Sera Gazı Emisyonları'!$A$3:$A$8</c:f>
              <c:strCache>
                <c:ptCount val="6"/>
                <c:pt idx="0">
                  <c:v>Kategori 1 - Doğrudan sera gazı emisyonları ve giderimleri</c:v>
                </c:pt>
                <c:pt idx="5">
                  <c:v>Kategori 2 - İthal enerji kaynaklı dolaylı sera gazı emisyonları</c:v>
                </c:pt>
              </c:strCache>
            </c:strRef>
          </c:cat>
          <c:val>
            <c:numRef>
              <c:f>'Toplam Sera Gazı Emisyonları'!$M$3:$M$8</c:f>
              <c:numCache>
                <c:formatCode>0.00%</c:formatCode>
                <c:ptCount val="6"/>
                <c:pt idx="0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C-4621-9C46-8A887904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345404111"/>
        <c:axId val="944568511"/>
        <c:axId val="0"/>
      </c:bar3DChart>
      <c:catAx>
        <c:axId val="1345404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568511"/>
        <c:crosses val="autoZero"/>
        <c:auto val="1"/>
        <c:lblAlgn val="ctr"/>
        <c:lblOffset val="100"/>
        <c:noMultiLvlLbl val="0"/>
      </c:catAx>
      <c:valAx>
        <c:axId val="9445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54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32772707696661"/>
          <c:y val="0.77236717778698716"/>
          <c:w val="0.24991619034641158"/>
          <c:h val="3.2380984613766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0012425168727724E-2"/>
          <c:y val="0.19122111817036475"/>
          <c:w val="0.88455230088597636"/>
          <c:h val="0.38649701897601918"/>
        </c:manualLayout>
      </c:layout>
      <c:ofPieChart>
        <c:ofPieType val="pie"/>
        <c:varyColors val="1"/>
        <c:ser>
          <c:idx val="0"/>
          <c:order val="0"/>
          <c:tx>
            <c:strRef>
              <c:f>'Total of GHG Emissions'!$D$1</c:f>
              <c:strCache>
                <c:ptCount val="1"/>
                <c:pt idx="0">
                  <c:v>Total Emission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D-4D44-ACD5-06FDA1EF4B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D-4D44-ACD5-06FDA1EF4B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D-4D44-ACD5-06FDA1EF4B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D-4D44-ACD5-06FDA1EF4B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D-4D44-ACD5-06FDA1EF4B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FD-4D44-ACD5-06FDA1EF4B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FD-4D44-ACD5-06FDA1EF4B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FD-4D44-ACD5-06FDA1EF4B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FD-4D44-ACD5-06FDA1EF4B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FD-4D44-ACD5-06FDA1EF4B4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FD-4D44-ACD5-06FDA1EF4B4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FD-4D44-ACD5-06FDA1EF4B4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FD-4D44-ACD5-06FDA1EF4B4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FD-4D44-ACD5-06FDA1EF4B4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FD-4D44-ACD5-06FDA1EF4B4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8FD-4D44-ACD5-06FDA1EF4B4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8FD-4D44-ACD5-06FDA1EF4B4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8FD-4D44-ACD5-06FDA1EF4B4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8FD-4D44-ACD5-06FDA1EF4B45}"/>
              </c:ext>
            </c:extLst>
          </c:dPt>
          <c:dLbls>
            <c:dLbl>
              <c:idx val="1"/>
              <c:layout>
                <c:manualLayout>
                  <c:x val="6.6147432837913786E-3"/>
                  <c:y val="2.90694146384690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44496426358005"/>
                      <c:h val="4.5872840966445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8FD-4D44-ACD5-06FDA1EF4B45}"/>
                </c:ext>
              </c:extLst>
            </c:dLbl>
            <c:dLbl>
              <c:idx val="4"/>
              <c:layout>
                <c:manualLayout>
                  <c:x val="-8.5623903565093681E-2"/>
                  <c:y val="0.1822389510265884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FD-4D44-ACD5-06FDA1EF4B45}"/>
                </c:ext>
              </c:extLst>
            </c:dLbl>
            <c:dLbl>
              <c:idx val="5"/>
              <c:layout>
                <c:manualLayout>
                  <c:x val="-7.2033125409844981E-2"/>
                  <c:y val="7.4795004989423958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23140845698825"/>
                      <c:h val="4.27688991288735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58FD-4D44-ACD5-06FDA1EF4B45}"/>
                </c:ext>
              </c:extLst>
            </c:dLbl>
            <c:dLbl>
              <c:idx val="7"/>
              <c:layout>
                <c:manualLayout>
                  <c:x val="-2.4497692845525498E-2"/>
                  <c:y val="2.3561621216056886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FD-4D44-ACD5-06FDA1EF4B45}"/>
                </c:ext>
              </c:extLst>
            </c:dLbl>
            <c:dLbl>
              <c:idx val="10"/>
              <c:layout>
                <c:manualLayout>
                  <c:x val="6.4283563796342707E-3"/>
                  <c:y val="-4.578663373775279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8FD-4D44-ACD5-06FDA1EF4B45}"/>
                </c:ext>
              </c:extLst>
            </c:dLbl>
            <c:dLbl>
              <c:idx val="11"/>
              <c:layout>
                <c:manualLayout>
                  <c:x val="1.1931198908804735E-2"/>
                  <c:y val="-8.9166689141549384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8FD-4D44-ACD5-06FDA1EF4B45}"/>
                </c:ext>
              </c:extLst>
            </c:dLbl>
            <c:dLbl>
              <c:idx val="13"/>
              <c:layout>
                <c:manualLayout>
                  <c:x val="0.25535033989247768"/>
                  <c:y val="0.10794830648548058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8FD-4D44-ACD5-06FDA1EF4B45}"/>
                </c:ext>
              </c:extLst>
            </c:dLbl>
            <c:dLbl>
              <c:idx val="14"/>
              <c:layout>
                <c:manualLayout>
                  <c:x val="3.8710455700749144E-2"/>
                  <c:y val="-4.485183915175942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8FD-4D44-ACD5-06FDA1EF4B45}"/>
                </c:ext>
              </c:extLst>
            </c:dLbl>
            <c:dLbl>
              <c:idx val="15"/>
              <c:layout>
                <c:manualLayout>
                  <c:x val="2.1539989809411922E-2"/>
                  <c:y val="1.4289209359311448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8FD-4D44-ACD5-06FDA1EF4B45}"/>
                </c:ext>
              </c:extLst>
            </c:dLbl>
            <c:dLbl>
              <c:idx val="17"/>
              <c:layout>
                <c:manualLayout>
                  <c:x val="1.4499138974049993E-2"/>
                  <c:y val="-4.0165826106053192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8FD-4D44-ACD5-06FDA1EF4B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of GHG Emissions'!$B$3:$B$9</c:f>
              <c:strCache>
                <c:ptCount val="7"/>
                <c:pt idx="0">
                  <c:v>Fuels</c:v>
                </c:pt>
                <c:pt idx="1">
                  <c:v>Company Vehicles</c:v>
                </c:pt>
                <c:pt idx="2">
                  <c:v>Refrigerants</c:v>
                </c:pt>
                <c:pt idx="3">
                  <c:v>Wastewater Treatment Plant</c:v>
                </c:pt>
                <c:pt idx="4">
                  <c:v>Carbon Content Raw Material Process</c:v>
                </c:pt>
                <c:pt idx="5">
                  <c:v>Electricity Consumption</c:v>
                </c:pt>
                <c:pt idx="6">
                  <c:v>Electricity Transmission&amp;Distribution Loss</c:v>
                </c:pt>
              </c:strCache>
            </c:strRef>
          </c:cat>
          <c:val>
            <c:numRef>
              <c:f>'Total of GHG Emissions'!$D$3:$D$9</c:f>
              <c:numCache>
                <c:formatCode>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8FD-4D44-ACD5-06FDA1EF4B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110138</xdr:rowOff>
    </xdr:from>
    <xdr:to>
      <xdr:col>22</xdr:col>
      <xdr:colOff>435428</xdr:colOff>
      <xdr:row>9</xdr:row>
      <xdr:rowOff>32657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1D8A476-BC0B-40BA-9AB4-564C0EDF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337458</xdr:colOff>
      <xdr:row>14</xdr:row>
      <xdr:rowOff>65314</xdr:rowOff>
    </xdr:from>
    <xdr:to>
      <xdr:col>24</xdr:col>
      <xdr:colOff>230909</xdr:colOff>
      <xdr:row>28</xdr:row>
      <xdr:rowOff>150091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CC0B17B-F6AD-4864-8F68-2ACA8C567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41563</xdr:colOff>
      <xdr:row>8</xdr:row>
      <xdr:rowOff>166255</xdr:rowOff>
    </xdr:from>
    <xdr:to>
      <xdr:col>18</xdr:col>
      <xdr:colOff>289857</xdr:colOff>
      <xdr:row>29</xdr:row>
      <xdr:rowOff>173003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DD8009C-C495-44E9-8AF8-284FD5E2F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27709</xdr:colOff>
      <xdr:row>2</xdr:row>
      <xdr:rowOff>69273</xdr:rowOff>
    </xdr:from>
    <xdr:to>
      <xdr:col>33</xdr:col>
      <xdr:colOff>204601</xdr:colOff>
      <xdr:row>39</xdr:row>
      <xdr:rowOff>23750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3DCCFB5-8414-475D-A746-7EC2B77E9B87}"/>
            </a:ext>
            <a:ext uri="{147F2762-F138-4A5C-976F-8EAC2B608ADB}">
              <a16:predDERef xmlns:a16="http://schemas.microsoft.com/office/drawing/2014/main" pre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96982</xdr:colOff>
      <xdr:row>46</xdr:row>
      <xdr:rowOff>83127</xdr:rowOff>
    </xdr:from>
    <xdr:to>
      <xdr:col>18</xdr:col>
      <xdr:colOff>345276</xdr:colOff>
      <xdr:row>67</xdr:row>
      <xdr:rowOff>89875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201AAB3-5FFF-4CD1-8ED4-403EDF80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65b55f7a5aec8ff/Masa&#252;st&#252;/bo&#351;%20hesap%20tablosu/2024/2024-Sera%20Gaz&#305;%20Hesap%20Tablosu.xlsx" TargetMode="External"/><Relationship Id="rId1" Type="http://schemas.openxmlformats.org/officeDocument/2006/relationships/externalLinkPath" Target="bo&#351;%20hesap%20tablosu/2024/2024-Sera%20Gaz&#305;%20Hesap%20Tablo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of GHG Emissions"/>
      <sheetName val="Toplam Sera Gazı Emisyonları"/>
      <sheetName val="Kategori 1"/>
      <sheetName val="Kategori 3"/>
      <sheetName val="Kategori 2"/>
      <sheetName val="Kategori 4"/>
      <sheetName val="Kategori 5"/>
      <sheetName val="Kategori 6"/>
      <sheetName val="Önceliklendirme Analizi"/>
      <sheetName val="Grafikler"/>
      <sheetName val="References"/>
      <sheetName val="References Annex"/>
    </sheetNames>
    <sheetDataSet>
      <sheetData sheetId="0">
        <row r="10">
          <cell r="B10" t="str">
            <v>Logistic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BE7A-CFD8-493B-ABD6-1831DF996B19}">
  <sheetPr>
    <tabColor rgb="FFBFBFBF"/>
  </sheetPr>
  <dimension ref="A1:M14"/>
  <sheetViews>
    <sheetView zoomScale="70" zoomScaleNormal="70" workbookViewId="0">
      <selection activeCell="L4" sqref="L4"/>
    </sheetView>
  </sheetViews>
  <sheetFormatPr defaultColWidth="8.90625" defaultRowHeight="13" x14ac:dyDescent="0.3"/>
  <cols>
    <col min="1" max="1" width="62.6328125" style="1" customWidth="1"/>
    <col min="2" max="2" width="40.453125" style="1" bestFit="1" customWidth="1"/>
    <col min="3" max="3" width="44.1796875" style="1" customWidth="1"/>
    <col min="4" max="4" width="16" style="1" bestFit="1" customWidth="1"/>
    <col min="5" max="5" width="15.1796875" style="1" customWidth="1"/>
    <col min="6" max="6" width="13.6328125" style="1" bestFit="1" customWidth="1"/>
    <col min="7" max="10" width="13.6328125" style="1" customWidth="1"/>
    <col min="11" max="11" width="20.08984375" style="1" bestFit="1" customWidth="1"/>
    <col min="12" max="12" width="18" style="1" bestFit="1" customWidth="1"/>
    <col min="13" max="13" width="28" style="1" bestFit="1" customWidth="1"/>
    <col min="14" max="14" width="6.90625" style="1" customWidth="1"/>
    <col min="15" max="15" width="22.36328125" style="1" customWidth="1"/>
    <col min="16" max="16" width="16" style="1" bestFit="1" customWidth="1"/>
    <col min="17" max="16384" width="8.90625" style="1"/>
  </cols>
  <sheetData>
    <row r="1" spans="1:13" ht="23.4" customHeight="1" x14ac:dyDescent="0.3">
      <c r="A1" s="152" t="s">
        <v>36</v>
      </c>
      <c r="B1" s="152" t="s">
        <v>20</v>
      </c>
      <c r="C1" s="147" t="s">
        <v>23</v>
      </c>
      <c r="D1" s="40" t="s">
        <v>21</v>
      </c>
      <c r="E1" s="146" t="s">
        <v>132</v>
      </c>
      <c r="F1" s="146" t="s">
        <v>133</v>
      </c>
      <c r="G1" s="146" t="s">
        <v>134</v>
      </c>
      <c r="H1" s="150" t="s">
        <v>235</v>
      </c>
      <c r="I1" s="150" t="s">
        <v>311</v>
      </c>
      <c r="J1" s="150" t="s">
        <v>309</v>
      </c>
      <c r="K1" s="147" t="s">
        <v>22</v>
      </c>
      <c r="L1" s="146" t="s">
        <v>148</v>
      </c>
      <c r="M1" s="146" t="s">
        <v>147</v>
      </c>
    </row>
    <row r="2" spans="1:13" ht="15" x14ac:dyDescent="0.3">
      <c r="A2" s="152"/>
      <c r="B2" s="152"/>
      <c r="C2" s="147"/>
      <c r="D2" s="41" t="s">
        <v>131</v>
      </c>
      <c r="E2" s="146"/>
      <c r="F2" s="146"/>
      <c r="G2" s="146"/>
      <c r="H2" s="151"/>
      <c r="I2" s="151"/>
      <c r="J2" s="151"/>
      <c r="K2" s="147"/>
      <c r="L2" s="146"/>
      <c r="M2" s="146"/>
    </row>
    <row r="3" spans="1:13" ht="26" x14ac:dyDescent="0.3">
      <c r="A3" s="148" t="s">
        <v>26</v>
      </c>
      <c r="B3" s="35" t="s">
        <v>39</v>
      </c>
      <c r="C3" s="91" t="s">
        <v>177</v>
      </c>
      <c r="D3" s="44">
        <f>'Kategori 1'!O36</f>
        <v>0</v>
      </c>
      <c r="E3" s="64">
        <f>'Kategori 1'!K37</f>
        <v>0</v>
      </c>
      <c r="F3" s="64">
        <f>'Kategori 1'!L37</f>
        <v>0</v>
      </c>
      <c r="G3" s="64">
        <f>'Kategori 1'!M37</f>
        <v>0</v>
      </c>
      <c r="H3" s="31"/>
      <c r="I3" s="31"/>
      <c r="J3" s="31"/>
      <c r="K3" s="44" t="s">
        <v>124</v>
      </c>
      <c r="L3" s="45" t="e">
        <f t="shared" ref="L3:L9" si="0">D3/$D$10</f>
        <v>#REF!</v>
      </c>
      <c r="M3" s="149" t="e">
        <f>SUM(D3:D7)/$D$10</f>
        <v>#REF!</v>
      </c>
    </row>
    <row r="4" spans="1:13" ht="26" x14ac:dyDescent="0.3">
      <c r="A4" s="148"/>
      <c r="B4" s="35" t="s">
        <v>33</v>
      </c>
      <c r="C4" s="91" t="s">
        <v>172</v>
      </c>
      <c r="D4" s="44">
        <f>'Kategori 1'!O83</f>
        <v>0</v>
      </c>
      <c r="E4" s="64">
        <f>'Kategori 1'!K84</f>
        <v>0</v>
      </c>
      <c r="F4" s="64">
        <f>'Kategori 1'!L84</f>
        <v>0</v>
      </c>
      <c r="G4" s="64">
        <f>'Kategori 1'!M84</f>
        <v>0</v>
      </c>
      <c r="H4" s="31"/>
      <c r="I4" s="31"/>
      <c r="J4" s="31"/>
      <c r="K4" s="44" t="s">
        <v>124</v>
      </c>
      <c r="L4" s="45" t="e">
        <f t="shared" si="0"/>
        <v>#REF!</v>
      </c>
      <c r="M4" s="149"/>
    </row>
    <row r="5" spans="1:13" ht="39" x14ac:dyDescent="0.3">
      <c r="A5" s="148"/>
      <c r="B5" s="35" t="s">
        <v>34</v>
      </c>
      <c r="C5" s="91" t="s">
        <v>173</v>
      </c>
      <c r="D5" s="44">
        <f>'Kategori 1'!O128</f>
        <v>0</v>
      </c>
      <c r="E5" s="64">
        <f>'Kategori 1'!O128</f>
        <v>0</v>
      </c>
      <c r="F5" s="31"/>
      <c r="G5" s="31"/>
      <c r="H5" s="64"/>
      <c r="I5" s="64"/>
      <c r="J5" s="64"/>
      <c r="K5" s="44" t="s">
        <v>310</v>
      </c>
      <c r="L5" s="45" t="e">
        <f t="shared" si="0"/>
        <v>#REF!</v>
      </c>
      <c r="M5" s="149"/>
    </row>
    <row r="6" spans="1:13" ht="30.75" customHeight="1" x14ac:dyDescent="0.3">
      <c r="A6" s="148"/>
      <c r="B6" s="35" t="s">
        <v>140</v>
      </c>
      <c r="C6" s="91" t="s">
        <v>174</v>
      </c>
      <c r="D6" s="44">
        <f>'Kategori 1'!O135</f>
        <v>0</v>
      </c>
      <c r="E6" s="64">
        <f>'Kategori 1'!O136</f>
        <v>0</v>
      </c>
      <c r="F6" s="31"/>
      <c r="G6" s="31"/>
      <c r="H6" s="31"/>
      <c r="I6" s="31"/>
      <c r="J6" s="31"/>
      <c r="K6" s="44" t="s">
        <v>125</v>
      </c>
      <c r="L6" s="45" t="e">
        <f t="shared" si="0"/>
        <v>#REF!</v>
      </c>
      <c r="M6" s="149"/>
    </row>
    <row r="7" spans="1:13" ht="30.75" customHeight="1" x14ac:dyDescent="0.3">
      <c r="A7" s="148"/>
      <c r="B7" s="35" t="s">
        <v>141</v>
      </c>
      <c r="C7" s="91" t="s">
        <v>175</v>
      </c>
      <c r="D7" s="44">
        <f>'Kategori 1'!O143</f>
        <v>0</v>
      </c>
      <c r="E7" s="64">
        <f>'Kategori 1'!O143</f>
        <v>0</v>
      </c>
      <c r="F7" s="31"/>
      <c r="G7" s="31"/>
      <c r="H7" s="31"/>
      <c r="I7" s="31"/>
      <c r="J7" s="31"/>
      <c r="K7" s="44" t="s">
        <v>125</v>
      </c>
      <c r="L7" s="45" t="e">
        <f t="shared" si="0"/>
        <v>#REF!</v>
      </c>
      <c r="M7" s="149"/>
    </row>
    <row r="8" spans="1:13" ht="31.25" customHeight="1" x14ac:dyDescent="0.3">
      <c r="A8" s="36" t="s">
        <v>27</v>
      </c>
      <c r="B8" s="37" t="s">
        <v>35</v>
      </c>
      <c r="C8" s="92" t="s">
        <v>176</v>
      </c>
      <c r="D8" s="44">
        <f>'Kategori 2'!E7</f>
        <v>0</v>
      </c>
      <c r="E8" s="64" t="e">
        <f>'Kategori 2'!#REF!</f>
        <v>#REF!</v>
      </c>
      <c r="F8" s="64" t="e">
        <f>'Kategori 2'!#REF!</f>
        <v>#REF!</v>
      </c>
      <c r="G8" s="64" t="e">
        <f>'Kategori 2'!#REF!</f>
        <v>#REF!</v>
      </c>
      <c r="H8" s="31"/>
      <c r="I8" s="31"/>
      <c r="J8" s="31"/>
      <c r="K8" s="44" t="s">
        <v>124</v>
      </c>
      <c r="L8" s="45" t="e">
        <f t="shared" si="0"/>
        <v>#REF!</v>
      </c>
      <c r="M8" s="114" t="e">
        <f>D8/$D$10</f>
        <v>#REF!</v>
      </c>
    </row>
    <row r="9" spans="1:13" ht="26.5" thickBot="1" x14ac:dyDescent="0.35">
      <c r="A9" s="47" t="s">
        <v>28</v>
      </c>
      <c r="B9" s="48" t="s">
        <v>142</v>
      </c>
      <c r="C9" s="93" t="s">
        <v>179</v>
      </c>
      <c r="D9" s="49" t="e">
        <f>#REF!</f>
        <v>#REF!</v>
      </c>
      <c r="E9" s="65" t="e">
        <f>#REF!</f>
        <v>#REF!</v>
      </c>
      <c r="F9" s="65" t="e">
        <f>#REF!</f>
        <v>#REF!</v>
      </c>
      <c r="G9" s="65" t="e">
        <f>#REF!</f>
        <v>#REF!</v>
      </c>
      <c r="H9" s="117"/>
      <c r="I9" s="117"/>
      <c r="J9" s="117"/>
      <c r="K9" s="44" t="s">
        <v>124</v>
      </c>
      <c r="L9" s="45" t="e">
        <f t="shared" si="0"/>
        <v>#REF!</v>
      </c>
      <c r="M9" s="115" t="e">
        <f>D9/$D$10</f>
        <v>#REF!</v>
      </c>
    </row>
    <row r="10" spans="1:13" ht="29.25" customHeight="1" x14ac:dyDescent="0.3">
      <c r="A10" s="140" t="s">
        <v>25</v>
      </c>
      <c r="B10" s="141"/>
      <c r="C10" s="50" t="s">
        <v>17</v>
      </c>
      <c r="D10" s="51" t="e">
        <f>D12+D11</f>
        <v>#REF!</v>
      </c>
      <c r="E10" s="46" t="e">
        <f t="shared" ref="E10:J10" si="1">SUM(E3:E9)</f>
        <v>#REF!</v>
      </c>
      <c r="F10" s="42" t="e">
        <f t="shared" si="1"/>
        <v>#REF!</v>
      </c>
      <c r="G10" s="42" t="e">
        <f t="shared" si="1"/>
        <v>#REF!</v>
      </c>
      <c r="H10" s="42">
        <f t="shared" si="1"/>
        <v>0</v>
      </c>
      <c r="I10" s="42">
        <f t="shared" si="1"/>
        <v>0</v>
      </c>
      <c r="J10" s="42">
        <f t="shared" si="1"/>
        <v>0</v>
      </c>
      <c r="K10" s="44" t="s">
        <v>124</v>
      </c>
      <c r="L10" s="43" t="e">
        <f>SUM(L3:L9)</f>
        <v>#REF!</v>
      </c>
      <c r="M10" s="116" t="e">
        <f>SUM(M3:M9)</f>
        <v>#REF!</v>
      </c>
    </row>
    <row r="11" spans="1:13" ht="27" customHeight="1" x14ac:dyDescent="0.3">
      <c r="A11" s="142" t="s">
        <v>29</v>
      </c>
      <c r="B11" s="143"/>
      <c r="C11" s="38" t="s">
        <v>17</v>
      </c>
      <c r="D11" s="52">
        <f>SUM(D3:D7)</f>
        <v>0</v>
      </c>
      <c r="L11" s="32"/>
    </row>
    <row r="12" spans="1:13" ht="22.75" customHeight="1" x14ac:dyDescent="0.3">
      <c r="A12" s="142" t="s">
        <v>30</v>
      </c>
      <c r="B12" s="143"/>
      <c r="C12" s="39" t="s">
        <v>17</v>
      </c>
      <c r="D12" s="53" t="e">
        <f>SUM(D8:D9)</f>
        <v>#REF!</v>
      </c>
      <c r="E12" s="33"/>
      <c r="L12" s="32"/>
    </row>
    <row r="13" spans="1:13" ht="22.75" customHeight="1" x14ac:dyDescent="0.3">
      <c r="A13" s="142" t="s">
        <v>146</v>
      </c>
      <c r="B13" s="143"/>
      <c r="C13" s="39" t="s">
        <v>17</v>
      </c>
      <c r="D13" s="53"/>
      <c r="E13" s="33"/>
      <c r="L13" s="32"/>
    </row>
    <row r="14" spans="1:13" ht="25.25" customHeight="1" thickBot="1" x14ac:dyDescent="0.35">
      <c r="A14" s="144" t="s">
        <v>143</v>
      </c>
      <c r="B14" s="145"/>
      <c r="C14" s="54" t="s">
        <v>17</v>
      </c>
      <c r="D14" s="55" t="e">
        <f>D10-D13</f>
        <v>#REF!</v>
      </c>
      <c r="L14" s="32"/>
    </row>
  </sheetData>
  <mergeCells count="19">
    <mergeCell ref="G1:G2"/>
    <mergeCell ref="K1:K2"/>
    <mergeCell ref="L1:L2"/>
    <mergeCell ref="M1:M2"/>
    <mergeCell ref="A3:A7"/>
    <mergeCell ref="M3:M7"/>
    <mergeCell ref="J1:J2"/>
    <mergeCell ref="H1:H2"/>
    <mergeCell ref="I1:I2"/>
    <mergeCell ref="A1:A2"/>
    <mergeCell ref="B1:B2"/>
    <mergeCell ref="C1:C2"/>
    <mergeCell ref="E1:E2"/>
    <mergeCell ref="F1:F2"/>
    <mergeCell ref="A10:B10"/>
    <mergeCell ref="A11:B11"/>
    <mergeCell ref="A12:B12"/>
    <mergeCell ref="A14:B14"/>
    <mergeCell ref="A13:B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6DB4-0281-4FA8-8BAC-2C849DC97405}">
  <dimension ref="B2:D23"/>
  <sheetViews>
    <sheetView zoomScale="85" zoomScaleNormal="85" workbookViewId="0">
      <selection activeCell="D21" sqref="D21"/>
    </sheetView>
  </sheetViews>
  <sheetFormatPr defaultRowHeight="14.5" x14ac:dyDescent="0.35"/>
  <cols>
    <col min="2" max="2" width="40" customWidth="1"/>
    <col min="3" max="3" width="17" bestFit="1" customWidth="1"/>
    <col min="4" max="4" width="15.90625" bestFit="1" customWidth="1"/>
  </cols>
  <sheetData>
    <row r="2" spans="2:4" x14ac:dyDescent="0.35">
      <c r="B2" s="153" t="s">
        <v>139</v>
      </c>
      <c r="C2" s="153"/>
      <c r="D2" s="153"/>
    </row>
    <row r="3" spans="2:4" ht="15" x14ac:dyDescent="0.35">
      <c r="B3" s="63" t="s">
        <v>9</v>
      </c>
      <c r="C3" s="63" t="s">
        <v>137</v>
      </c>
      <c r="D3" s="63" t="s">
        <v>138</v>
      </c>
    </row>
    <row r="4" spans="2:4" x14ac:dyDescent="0.35">
      <c r="B4" s="61" t="str">
        <f>'Toplam Sera Gazı Emisyonları'!B8</f>
        <v>Elektrik Tüketimi</v>
      </c>
      <c r="C4" s="56">
        <f>'Toplam Sera Gazı Emisyonları'!D3</f>
        <v>0</v>
      </c>
      <c r="D4" s="57" t="e">
        <f>C4/$C$6</f>
        <v>#REF!</v>
      </c>
    </row>
    <row r="5" spans="2:4" x14ac:dyDescent="0.35">
      <c r="B5" s="62" t="e">
        <f>'Toplam Sera Gazı Emisyonları'!#REF!</f>
        <v>#REF!</v>
      </c>
      <c r="C5" s="56" t="e">
        <f>'Toplam Sera Gazı Emisyonları'!#REF!</f>
        <v>#REF!</v>
      </c>
      <c r="D5" s="57" t="e">
        <f>C5/$C$6</f>
        <v>#REF!</v>
      </c>
    </row>
    <row r="6" spans="2:4" x14ac:dyDescent="0.35">
      <c r="B6" s="58" t="s">
        <v>2</v>
      </c>
      <c r="C6" s="59" t="e">
        <f>SUM(C4:C5)</f>
        <v>#REF!</v>
      </c>
      <c r="D6" s="60" t="e">
        <f>SUM(D4:D5)</f>
        <v>#REF!</v>
      </c>
    </row>
    <row r="17" spans="2:4" x14ac:dyDescent="0.35">
      <c r="B17" s="154"/>
      <c r="C17" s="154"/>
      <c r="D17" s="154"/>
    </row>
    <row r="19" spans="2:4" x14ac:dyDescent="0.35">
      <c r="B19" s="153" t="s">
        <v>149</v>
      </c>
      <c r="C19" s="153"/>
      <c r="D19" s="153"/>
    </row>
    <row r="20" spans="2:4" ht="15" x14ac:dyDescent="0.35">
      <c r="B20" s="63" t="s">
        <v>24</v>
      </c>
      <c r="C20" s="63" t="s">
        <v>150</v>
      </c>
      <c r="D20" s="63" t="s">
        <v>151</v>
      </c>
    </row>
    <row r="21" spans="2:4" x14ac:dyDescent="0.35">
      <c r="B21" s="61" t="str">
        <f>'[1]Total of GHG Emissions'!B10</f>
        <v>Logistic</v>
      </c>
      <c r="C21" s="56">
        <f>'Total of GHG Emissions'!D8</f>
        <v>0</v>
      </c>
      <c r="D21" s="57" t="e">
        <f>C21/C23</f>
        <v>#REF!</v>
      </c>
    </row>
    <row r="22" spans="2:4" x14ac:dyDescent="0.35">
      <c r="B22" s="137" t="s">
        <v>142</v>
      </c>
      <c r="C22" s="56" t="e">
        <f>'Total of GHG Emissions'!D9</f>
        <v>#REF!</v>
      </c>
      <c r="D22" s="57" t="e">
        <f>C22/C23</f>
        <v>#REF!</v>
      </c>
    </row>
    <row r="23" spans="2:4" x14ac:dyDescent="0.35">
      <c r="B23" s="58" t="s">
        <v>25</v>
      </c>
      <c r="C23" s="59" t="e">
        <f>SUM(C21:C22)</f>
        <v>#REF!</v>
      </c>
      <c r="D23" s="60" t="e">
        <f>SUM(D21:D22)</f>
        <v>#REF!</v>
      </c>
    </row>
  </sheetData>
  <mergeCells count="3">
    <mergeCell ref="B2:D2"/>
    <mergeCell ref="B17:D17"/>
    <mergeCell ref="B19:D19"/>
  </mergeCells>
  <pageMargins left="0.7" right="0.7" top="0.75" bottom="0.75" header="0.3" footer="0.3"/>
  <ignoredErrors>
    <ignoredError sqref="B4 B5" unlocked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44FC-1E22-4B87-AC9D-4214FF015E47}">
  <sheetPr>
    <tabColor rgb="FFBFBFBF"/>
  </sheetPr>
  <dimension ref="A1:M13"/>
  <sheetViews>
    <sheetView tabSelected="1" zoomScale="70" zoomScaleNormal="70" workbookViewId="0">
      <selection activeCell="E8" sqref="E8"/>
    </sheetView>
  </sheetViews>
  <sheetFormatPr defaultColWidth="8.90625" defaultRowHeight="13" x14ac:dyDescent="0.3"/>
  <cols>
    <col min="1" max="1" width="55.1796875" style="1" customWidth="1"/>
    <col min="2" max="2" width="40.453125" style="1" bestFit="1" customWidth="1"/>
    <col min="3" max="3" width="45.6328125" style="1" customWidth="1"/>
    <col min="4" max="4" width="16" style="1" bestFit="1" customWidth="1"/>
    <col min="5" max="5" width="15.1796875" style="1" customWidth="1"/>
    <col min="6" max="6" width="13.6328125" style="1" bestFit="1" customWidth="1"/>
    <col min="7" max="10" width="13.6328125" style="1" customWidth="1"/>
    <col min="11" max="11" width="20.08984375" style="1" bestFit="1" customWidth="1"/>
    <col min="12" max="12" width="13.453125" style="1" bestFit="1" customWidth="1"/>
    <col min="13" max="13" width="28" style="1" bestFit="1" customWidth="1"/>
    <col min="14" max="14" width="20.453125" style="1" customWidth="1"/>
    <col min="15" max="15" width="22.36328125" style="1" customWidth="1"/>
    <col min="16" max="16" width="16" style="1" bestFit="1" customWidth="1"/>
    <col min="17" max="16384" width="8.90625" style="1"/>
  </cols>
  <sheetData>
    <row r="1" spans="1:13" ht="23.4" customHeight="1" x14ac:dyDescent="0.3">
      <c r="A1" s="152" t="s">
        <v>37</v>
      </c>
      <c r="B1" s="152" t="s">
        <v>5</v>
      </c>
      <c r="C1" s="147" t="s">
        <v>15</v>
      </c>
      <c r="D1" s="40" t="s">
        <v>6</v>
      </c>
      <c r="E1" s="146" t="s">
        <v>132</v>
      </c>
      <c r="F1" s="146" t="s">
        <v>133</v>
      </c>
      <c r="G1" s="146" t="s">
        <v>134</v>
      </c>
      <c r="H1" s="150" t="s">
        <v>235</v>
      </c>
      <c r="I1" s="150" t="s">
        <v>311</v>
      </c>
      <c r="J1" s="150" t="s">
        <v>312</v>
      </c>
      <c r="K1" s="147" t="s">
        <v>7</v>
      </c>
      <c r="L1" s="146" t="s">
        <v>8</v>
      </c>
      <c r="M1" s="146" t="s">
        <v>130</v>
      </c>
    </row>
    <row r="2" spans="1:13" ht="22.75" customHeight="1" x14ac:dyDescent="0.3">
      <c r="A2" s="152"/>
      <c r="B2" s="152"/>
      <c r="C2" s="147"/>
      <c r="D2" s="41" t="s">
        <v>131</v>
      </c>
      <c r="E2" s="146"/>
      <c r="F2" s="146"/>
      <c r="G2" s="146"/>
      <c r="H2" s="151"/>
      <c r="I2" s="151"/>
      <c r="J2" s="151"/>
      <c r="K2" s="147"/>
      <c r="L2" s="146"/>
      <c r="M2" s="146"/>
    </row>
    <row r="3" spans="1:13" ht="28.75" customHeight="1" x14ac:dyDescent="0.3">
      <c r="A3" s="148" t="s">
        <v>10</v>
      </c>
      <c r="B3" s="35" t="s">
        <v>40</v>
      </c>
      <c r="C3" s="91" t="s">
        <v>178</v>
      </c>
      <c r="D3" s="44">
        <f>'Kategori 1'!O36</f>
        <v>0</v>
      </c>
      <c r="E3" s="64">
        <f>'Kategori 1'!K37</f>
        <v>0</v>
      </c>
      <c r="F3" s="64">
        <f>'Kategori 1'!L37</f>
        <v>0</v>
      </c>
      <c r="G3" s="64">
        <f>'Kategori 1'!M37</f>
        <v>0</v>
      </c>
      <c r="H3" s="31"/>
      <c r="I3" s="31"/>
      <c r="J3" s="31"/>
      <c r="K3" s="44" t="s">
        <v>124</v>
      </c>
      <c r="L3" s="45" t="e">
        <f t="shared" ref="L3:L8" si="0">D3/$D$9</f>
        <v>#DIV/0!</v>
      </c>
      <c r="M3" s="149" t="e">
        <f>SUM(D3:D7)/$D$9</f>
        <v>#DIV/0!</v>
      </c>
    </row>
    <row r="4" spans="1:13" ht="26" x14ac:dyDescent="0.3">
      <c r="A4" s="148"/>
      <c r="B4" s="35" t="s">
        <v>31</v>
      </c>
      <c r="C4" s="91" t="s">
        <v>167</v>
      </c>
      <c r="D4" s="44">
        <f>'Kategori 1'!O83+'Kategori 1'!O112</f>
        <v>0</v>
      </c>
      <c r="E4" s="64">
        <f>'Kategori 1'!K84+'Kategori 1'!K113</f>
        <v>0</v>
      </c>
      <c r="F4" s="64">
        <f>'Kategori 1'!L84</f>
        <v>0</v>
      </c>
      <c r="G4" s="64">
        <f>'Kategori 1'!M84</f>
        <v>0</v>
      </c>
      <c r="H4" s="31"/>
      <c r="I4" s="31"/>
      <c r="J4" s="31"/>
      <c r="K4" s="44" t="s">
        <v>124</v>
      </c>
      <c r="L4" s="45" t="e">
        <f t="shared" si="0"/>
        <v>#DIV/0!</v>
      </c>
      <c r="M4" s="149"/>
    </row>
    <row r="5" spans="1:13" ht="26" x14ac:dyDescent="0.3">
      <c r="A5" s="148"/>
      <c r="B5" s="35" t="s">
        <v>38</v>
      </c>
      <c r="C5" s="91" t="s">
        <v>168</v>
      </c>
      <c r="D5" s="44">
        <f>'Kategori 1'!O128</f>
        <v>0</v>
      </c>
      <c r="E5" s="64">
        <f>'Kategori 1'!O128</f>
        <v>0</v>
      </c>
      <c r="F5" s="31"/>
      <c r="G5" s="31"/>
      <c r="H5" s="64"/>
      <c r="I5" s="64"/>
      <c r="J5" s="64"/>
      <c r="K5" s="44" t="s">
        <v>310</v>
      </c>
      <c r="L5" s="45" t="e">
        <f t="shared" si="0"/>
        <v>#DIV/0!</v>
      </c>
      <c r="M5" s="149"/>
    </row>
    <row r="6" spans="1:13" ht="30.75" customHeight="1" x14ac:dyDescent="0.3">
      <c r="A6" s="148"/>
      <c r="B6" s="35" t="s">
        <v>129</v>
      </c>
      <c r="C6" s="91" t="s">
        <v>169</v>
      </c>
      <c r="D6" s="44">
        <f>'Kategori 1'!O135</f>
        <v>0</v>
      </c>
      <c r="E6" s="64">
        <f>'Kategori 1'!P135</f>
        <v>0</v>
      </c>
      <c r="F6" s="31"/>
      <c r="G6" s="31"/>
      <c r="H6" s="31"/>
      <c r="I6" s="31"/>
      <c r="J6" s="31"/>
      <c r="K6" s="44" t="s">
        <v>125</v>
      </c>
      <c r="L6" s="45" t="e">
        <f t="shared" si="0"/>
        <v>#DIV/0!</v>
      </c>
      <c r="M6" s="149"/>
    </row>
    <row r="7" spans="1:13" ht="30.75" customHeight="1" x14ac:dyDescent="0.3">
      <c r="A7" s="148"/>
      <c r="B7" s="35" t="s">
        <v>136</v>
      </c>
      <c r="C7" s="91" t="s">
        <v>171</v>
      </c>
      <c r="D7" s="44">
        <f>'Kategori 1'!O143</f>
        <v>0</v>
      </c>
      <c r="E7" s="64">
        <f>'Kategori 1'!O143</f>
        <v>0</v>
      </c>
      <c r="F7" s="31"/>
      <c r="G7" s="31"/>
      <c r="H7" s="31"/>
      <c r="I7" s="31"/>
      <c r="J7" s="31"/>
      <c r="K7" s="44" t="s">
        <v>125</v>
      </c>
      <c r="L7" s="45" t="e">
        <f t="shared" si="0"/>
        <v>#DIV/0!</v>
      </c>
      <c r="M7" s="149"/>
    </row>
    <row r="8" spans="1:13" ht="31.25" customHeight="1" thickBot="1" x14ac:dyDescent="0.35">
      <c r="A8" s="36" t="s">
        <v>11</v>
      </c>
      <c r="B8" s="37" t="s">
        <v>32</v>
      </c>
      <c r="C8" s="92" t="s">
        <v>170</v>
      </c>
      <c r="D8" s="44">
        <f>'Kategori 2'!E7</f>
        <v>0</v>
      </c>
      <c r="E8" s="64">
        <f>'Kategori 2'!E7</f>
        <v>0</v>
      </c>
      <c r="F8" s="64"/>
      <c r="G8" s="64"/>
      <c r="H8" s="31"/>
      <c r="I8" s="31"/>
      <c r="J8" s="31"/>
      <c r="K8" s="44" t="s">
        <v>124</v>
      </c>
      <c r="L8" s="45" t="e">
        <f t="shared" si="0"/>
        <v>#DIV/0!</v>
      </c>
      <c r="M8" s="114" t="e">
        <f>D8/$D$9</f>
        <v>#DIV/0!</v>
      </c>
    </row>
    <row r="9" spans="1:13" ht="29.25" customHeight="1" x14ac:dyDescent="0.3">
      <c r="A9" s="140" t="s">
        <v>2</v>
      </c>
      <c r="B9" s="141"/>
      <c r="C9" s="50" t="s">
        <v>17</v>
      </c>
      <c r="D9" s="51">
        <f>D11+D10</f>
        <v>0</v>
      </c>
      <c r="E9" s="46">
        <f t="shared" ref="E9:J9" si="1">SUM(E3:E8)</f>
        <v>0</v>
      </c>
      <c r="F9" s="42">
        <f t="shared" si="1"/>
        <v>0</v>
      </c>
      <c r="G9" s="42">
        <f t="shared" si="1"/>
        <v>0</v>
      </c>
      <c r="H9" s="42">
        <f t="shared" si="1"/>
        <v>0</v>
      </c>
      <c r="I9" s="42">
        <f t="shared" si="1"/>
        <v>0</v>
      </c>
      <c r="J9" s="42">
        <f t="shared" si="1"/>
        <v>0</v>
      </c>
      <c r="K9" s="44" t="s">
        <v>124</v>
      </c>
      <c r="L9" s="43" t="e">
        <f>SUM(L3:L8)</f>
        <v>#DIV/0!</v>
      </c>
      <c r="M9" s="116" t="e">
        <f>SUM(M3:M8)</f>
        <v>#DIV/0!</v>
      </c>
    </row>
    <row r="10" spans="1:13" ht="27" customHeight="1" x14ac:dyDescent="0.3">
      <c r="A10" s="142" t="s">
        <v>12</v>
      </c>
      <c r="B10" s="143"/>
      <c r="C10" s="38" t="s">
        <v>17</v>
      </c>
      <c r="D10" s="52">
        <f>SUM(D3:D7)</f>
        <v>0</v>
      </c>
      <c r="L10" s="32"/>
    </row>
    <row r="11" spans="1:13" ht="22.75" customHeight="1" x14ac:dyDescent="0.3">
      <c r="A11" s="142" t="s">
        <v>13</v>
      </c>
      <c r="B11" s="143"/>
      <c r="C11" s="39" t="s">
        <v>17</v>
      </c>
      <c r="D11" s="53">
        <f>SUM(D8:D8)</f>
        <v>0</v>
      </c>
      <c r="E11" s="33"/>
      <c r="L11" s="32"/>
    </row>
    <row r="12" spans="1:13" ht="22.75" customHeight="1" x14ac:dyDescent="0.3">
      <c r="A12" s="142" t="s">
        <v>145</v>
      </c>
      <c r="B12" s="143"/>
      <c r="C12" s="39" t="s">
        <v>17</v>
      </c>
      <c r="D12" s="53"/>
      <c r="E12" s="33"/>
      <c r="L12" s="32"/>
    </row>
    <row r="13" spans="1:13" ht="25.25" customHeight="1" thickBot="1" x14ac:dyDescent="0.35">
      <c r="A13" s="144" t="s">
        <v>144</v>
      </c>
      <c r="B13" s="145"/>
      <c r="C13" s="54" t="s">
        <v>17</v>
      </c>
      <c r="D13" s="55">
        <f>D9-D12</f>
        <v>0</v>
      </c>
      <c r="L13" s="32"/>
    </row>
  </sheetData>
  <mergeCells count="19">
    <mergeCell ref="A10:B10"/>
    <mergeCell ref="A11:B11"/>
    <mergeCell ref="A13:B13"/>
    <mergeCell ref="A12:B12"/>
    <mergeCell ref="K1:K2"/>
    <mergeCell ref="C1:C2"/>
    <mergeCell ref="E1:E2"/>
    <mergeCell ref="A3:A7"/>
    <mergeCell ref="F1:F2"/>
    <mergeCell ref="G1:G2"/>
    <mergeCell ref="A1:A2"/>
    <mergeCell ref="B1:B2"/>
    <mergeCell ref="J1:J2"/>
    <mergeCell ref="H1:H2"/>
    <mergeCell ref="M1:M2"/>
    <mergeCell ref="M3:M7"/>
    <mergeCell ref="A9:B9"/>
    <mergeCell ref="L1:L2"/>
    <mergeCell ref="I1:I2"/>
  </mergeCells>
  <phoneticPr fontId="15" type="noConversion"/>
  <pageMargins left="0.7" right="0.7" top="0.75" bottom="0.75" header="0.3" footer="0.3"/>
  <pageSetup paperSize="9" orientation="portrait" r:id="rId1"/>
  <ignoredErrors>
    <ignoredError sqref="M9 L9 L3:L8 M3:M8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4C59-88C2-4E20-AA85-FF21A876923C}">
  <dimension ref="A1:S144"/>
  <sheetViews>
    <sheetView topLeftCell="D130" zoomScale="70" zoomScaleNormal="70" workbookViewId="0">
      <selection activeCell="O143" sqref="O143"/>
    </sheetView>
  </sheetViews>
  <sheetFormatPr defaultColWidth="8.90625" defaultRowHeight="14.5" x14ac:dyDescent="0.35"/>
  <cols>
    <col min="1" max="1" width="28.81640625" style="99" customWidth="1"/>
    <col min="2" max="2" width="19.36328125" style="99" bestFit="1" customWidth="1"/>
    <col min="3" max="3" width="20" style="99" customWidth="1"/>
    <col min="4" max="4" width="19.54296875" style="99" bestFit="1" customWidth="1"/>
    <col min="5" max="5" width="23" style="99" bestFit="1" customWidth="1"/>
    <col min="6" max="6" width="23.36328125" style="99" bestFit="1" customWidth="1"/>
    <col min="7" max="7" width="20.90625" style="99" bestFit="1" customWidth="1"/>
    <col min="8" max="8" width="22.6328125" style="99" bestFit="1" customWidth="1"/>
    <col min="9" max="9" width="21.54296875" style="99" customWidth="1"/>
    <col min="10" max="10" width="23" style="99" bestFit="1" customWidth="1"/>
    <col min="11" max="11" width="18.1796875" style="99" customWidth="1"/>
    <col min="12" max="12" width="20.453125" style="99" bestFit="1" customWidth="1"/>
    <col min="13" max="13" width="19.36328125" style="99" customWidth="1"/>
    <col min="14" max="14" width="12.36328125" style="99" bestFit="1" customWidth="1"/>
    <col min="15" max="15" width="12.36328125" style="99" customWidth="1"/>
    <col min="16" max="16" width="17.90625" style="99" customWidth="1"/>
    <col min="17" max="17" width="17.81640625" style="99" customWidth="1"/>
    <col min="18" max="18" width="17.453125" style="99" customWidth="1"/>
    <col min="19" max="19" width="17.08984375" style="99" customWidth="1"/>
    <col min="20" max="20" width="16" style="99" customWidth="1"/>
    <col min="21" max="23" width="8.90625" style="99"/>
    <col min="24" max="24" width="13.6328125" style="99" customWidth="1"/>
    <col min="25" max="16384" width="8.90625" style="99"/>
  </cols>
  <sheetData>
    <row r="1" spans="1:15" ht="54.65" customHeight="1" x14ac:dyDescent="0.35">
      <c r="A1" s="192" t="s">
        <v>70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</row>
    <row r="2" spans="1:15" ht="15.5" x14ac:dyDescent="0.35">
      <c r="A2" s="176" t="s">
        <v>61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8"/>
    </row>
    <row r="3" spans="1:15" ht="14.4" customHeight="1" x14ac:dyDescent="0.35">
      <c r="A3" s="189" t="s">
        <v>62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0"/>
    </row>
    <row r="4" spans="1:15" ht="14.4" customHeight="1" x14ac:dyDescent="0.35">
      <c r="A4" s="185" t="s">
        <v>58</v>
      </c>
      <c r="B4" s="185"/>
      <c r="C4" s="185"/>
      <c r="D4" s="185"/>
      <c r="E4" s="185"/>
      <c r="F4" s="185"/>
      <c r="G4" s="186" t="s">
        <v>291</v>
      </c>
      <c r="H4" s="187" t="s">
        <v>4</v>
      </c>
      <c r="I4" s="188"/>
      <c r="J4" s="188"/>
      <c r="K4" s="185" t="s">
        <v>56</v>
      </c>
      <c r="L4" s="185"/>
      <c r="M4" s="185"/>
      <c r="N4" s="189" t="s">
        <v>6</v>
      </c>
      <c r="O4" s="190"/>
    </row>
    <row r="5" spans="1:15" ht="28.75" customHeight="1" x14ac:dyDescent="0.35">
      <c r="A5" s="191" t="s">
        <v>69</v>
      </c>
      <c r="B5" s="191" t="s">
        <v>48</v>
      </c>
      <c r="C5" s="191" t="s">
        <v>53</v>
      </c>
      <c r="D5" s="186" t="s">
        <v>54</v>
      </c>
      <c r="E5" s="186" t="s">
        <v>57</v>
      </c>
      <c r="F5" s="186" t="s">
        <v>55</v>
      </c>
      <c r="G5" s="186"/>
      <c r="H5" s="94" t="s">
        <v>50</v>
      </c>
      <c r="I5" s="94" t="s">
        <v>51</v>
      </c>
      <c r="J5" s="94" t="s">
        <v>52</v>
      </c>
      <c r="K5" s="193" t="s">
        <v>42</v>
      </c>
      <c r="L5" s="193" t="s">
        <v>44</v>
      </c>
      <c r="M5" s="193" t="s">
        <v>43</v>
      </c>
      <c r="N5" s="193" t="s">
        <v>59</v>
      </c>
      <c r="O5" s="193" t="s">
        <v>60</v>
      </c>
    </row>
    <row r="6" spans="1:15" ht="15" customHeight="1" x14ac:dyDescent="0.35">
      <c r="A6" s="191"/>
      <c r="B6" s="191"/>
      <c r="C6" s="191"/>
      <c r="D6" s="186"/>
      <c r="E6" s="186"/>
      <c r="F6" s="186"/>
      <c r="G6" s="186"/>
      <c r="H6" s="26"/>
      <c r="I6" s="26"/>
      <c r="J6" s="26"/>
      <c r="K6" s="194"/>
      <c r="L6" s="194"/>
      <c r="M6" s="194"/>
      <c r="N6" s="194"/>
      <c r="O6" s="194"/>
    </row>
    <row r="7" spans="1:15" ht="15" x14ac:dyDescent="0.35">
      <c r="A7" s="196"/>
      <c r="B7" s="171">
        <f>'References Annex'!$F$3</f>
        <v>0.79500000000000004</v>
      </c>
      <c r="C7" s="170">
        <f>A7*B7</f>
        <v>0</v>
      </c>
      <c r="D7" s="170">
        <f>(C7*10^(-6))</f>
        <v>0</v>
      </c>
      <c r="E7" s="184">
        <f>'References Annex'!$F$7</f>
        <v>48</v>
      </c>
      <c r="F7" s="170">
        <f>D7*E7</f>
        <v>0</v>
      </c>
      <c r="G7" s="173">
        <f>'References Annex'!$F$11</f>
        <v>1</v>
      </c>
      <c r="H7" s="179" t="s">
        <v>49</v>
      </c>
      <c r="I7" s="179"/>
      <c r="J7" s="179"/>
      <c r="K7" s="170">
        <f>F7*G7*H6*H9</f>
        <v>0</v>
      </c>
      <c r="L7" s="181">
        <f>F7*G7*I6*I9</f>
        <v>0</v>
      </c>
      <c r="M7" s="170">
        <f>F7*G7*J6*J9</f>
        <v>0</v>
      </c>
      <c r="N7" s="170">
        <f>SUM(K7:M9)</f>
        <v>0</v>
      </c>
      <c r="O7" s="180">
        <f>N7*0.001</f>
        <v>0</v>
      </c>
    </row>
    <row r="8" spans="1:15" ht="15" x14ac:dyDescent="0.35">
      <c r="A8" s="196"/>
      <c r="B8" s="171"/>
      <c r="C8" s="170"/>
      <c r="D8" s="170"/>
      <c r="E8" s="184"/>
      <c r="F8" s="170"/>
      <c r="G8" s="174"/>
      <c r="H8" s="7" t="s">
        <v>45</v>
      </c>
      <c r="I8" s="7" t="s">
        <v>46</v>
      </c>
      <c r="J8" s="7" t="s">
        <v>47</v>
      </c>
      <c r="K8" s="170"/>
      <c r="L8" s="182"/>
      <c r="M8" s="170"/>
      <c r="N8" s="170"/>
      <c r="O8" s="180"/>
    </row>
    <row r="9" spans="1:15" x14ac:dyDescent="0.35">
      <c r="A9" s="196"/>
      <c r="B9" s="171"/>
      <c r="C9" s="170"/>
      <c r="D9" s="170"/>
      <c r="E9" s="184"/>
      <c r="F9" s="170"/>
      <c r="G9" s="175"/>
      <c r="H9" s="8">
        <f>'References Annex'!$F$37</f>
        <v>1</v>
      </c>
      <c r="I9" s="8">
        <f>'References Annex'!$F$38</f>
        <v>27.9</v>
      </c>
      <c r="J9" s="8">
        <f>'References Annex'!$F$39</f>
        <v>273</v>
      </c>
      <c r="K9" s="170"/>
      <c r="L9" s="183"/>
      <c r="M9" s="170"/>
      <c r="N9" s="170"/>
      <c r="O9" s="180"/>
    </row>
    <row r="10" spans="1:15" ht="15.5" x14ac:dyDescent="0.35">
      <c r="A10" s="176" t="s">
        <v>63</v>
      </c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78"/>
    </row>
    <row r="11" spans="1:15" ht="14.4" customHeight="1" x14ac:dyDescent="0.35">
      <c r="A11" s="189" t="s">
        <v>62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0"/>
    </row>
    <row r="12" spans="1:15" x14ac:dyDescent="0.35">
      <c r="A12" s="185" t="s">
        <v>58</v>
      </c>
      <c r="B12" s="185"/>
      <c r="C12" s="185"/>
      <c r="D12" s="185"/>
      <c r="E12" s="185"/>
      <c r="F12" s="185"/>
      <c r="G12" s="186" t="s">
        <v>291</v>
      </c>
      <c r="H12" s="187" t="s">
        <v>4</v>
      </c>
      <c r="I12" s="188"/>
      <c r="J12" s="188"/>
      <c r="K12" s="185" t="s">
        <v>56</v>
      </c>
      <c r="L12" s="185"/>
      <c r="M12" s="185"/>
      <c r="N12" s="189" t="s">
        <v>6</v>
      </c>
      <c r="O12" s="190"/>
    </row>
    <row r="13" spans="1:15" ht="15" x14ac:dyDescent="0.35">
      <c r="A13" s="191" t="s">
        <v>66</v>
      </c>
      <c r="B13" s="191" t="s">
        <v>48</v>
      </c>
      <c r="C13" s="191" t="s">
        <v>53</v>
      </c>
      <c r="D13" s="186" t="s">
        <v>54</v>
      </c>
      <c r="E13" s="186" t="s">
        <v>57</v>
      </c>
      <c r="F13" s="186" t="s">
        <v>55</v>
      </c>
      <c r="G13" s="186"/>
      <c r="H13" s="94" t="s">
        <v>50</v>
      </c>
      <c r="I13" s="94" t="s">
        <v>51</v>
      </c>
      <c r="J13" s="94" t="s">
        <v>52</v>
      </c>
      <c r="K13" s="193" t="s">
        <v>42</v>
      </c>
      <c r="L13" s="193" t="s">
        <v>44</v>
      </c>
      <c r="M13" s="193" t="s">
        <v>43</v>
      </c>
      <c r="N13" s="193" t="s">
        <v>59</v>
      </c>
      <c r="O13" s="193" t="s">
        <v>60</v>
      </c>
    </row>
    <row r="14" spans="1:15" x14ac:dyDescent="0.35">
      <c r="A14" s="191"/>
      <c r="B14" s="191"/>
      <c r="C14" s="191"/>
      <c r="D14" s="186"/>
      <c r="E14" s="186"/>
      <c r="F14" s="186"/>
      <c r="G14" s="186"/>
      <c r="H14" s="26"/>
      <c r="I14" s="26"/>
      <c r="J14" s="26"/>
      <c r="K14" s="194"/>
      <c r="L14" s="194"/>
      <c r="M14" s="194"/>
      <c r="N14" s="194"/>
      <c r="O14" s="194"/>
    </row>
    <row r="15" spans="1:15" ht="15" x14ac:dyDescent="0.35">
      <c r="A15" s="172"/>
      <c r="B15" s="171">
        <f>'References Annex'!F4</f>
        <v>832.83600000000001</v>
      </c>
      <c r="C15" s="170">
        <f>A15*B15</f>
        <v>0</v>
      </c>
      <c r="D15" s="170">
        <f>(C15*10^(-6))</f>
        <v>0</v>
      </c>
      <c r="E15" s="184">
        <f>'References Annex'!F8</f>
        <v>43</v>
      </c>
      <c r="F15" s="170">
        <f>D15*E15</f>
        <v>0</v>
      </c>
      <c r="G15" s="173">
        <f>'References Annex'!$F$11</f>
        <v>1</v>
      </c>
      <c r="H15" s="179" t="s">
        <v>49</v>
      </c>
      <c r="I15" s="179"/>
      <c r="J15" s="179"/>
      <c r="K15" s="170">
        <f>F15*G15*H14*H17</f>
        <v>0</v>
      </c>
      <c r="L15" s="181">
        <f>F15*G15*I14*I17</f>
        <v>0</v>
      </c>
      <c r="M15" s="170">
        <f>F15*G15*J14*J17</f>
        <v>0</v>
      </c>
      <c r="N15" s="170">
        <f>SUM(K15:M17)</f>
        <v>0</v>
      </c>
      <c r="O15" s="180">
        <f>N15*0.001</f>
        <v>0</v>
      </c>
    </row>
    <row r="16" spans="1:15" ht="15" x14ac:dyDescent="0.35">
      <c r="A16" s="172"/>
      <c r="B16" s="171"/>
      <c r="C16" s="170"/>
      <c r="D16" s="170"/>
      <c r="E16" s="184"/>
      <c r="F16" s="170"/>
      <c r="G16" s="174"/>
      <c r="H16" s="7" t="s">
        <v>45</v>
      </c>
      <c r="I16" s="7" t="s">
        <v>46</v>
      </c>
      <c r="J16" s="7" t="s">
        <v>47</v>
      </c>
      <c r="K16" s="170"/>
      <c r="L16" s="182"/>
      <c r="M16" s="170"/>
      <c r="N16" s="170"/>
      <c r="O16" s="180"/>
    </row>
    <row r="17" spans="1:15" x14ac:dyDescent="0.35">
      <c r="A17" s="172"/>
      <c r="B17" s="171"/>
      <c r="C17" s="170"/>
      <c r="D17" s="170"/>
      <c r="E17" s="184"/>
      <c r="F17" s="170"/>
      <c r="G17" s="175"/>
      <c r="H17" s="8">
        <f>'References Annex'!$F$37</f>
        <v>1</v>
      </c>
      <c r="I17" s="8">
        <f>'References Annex'!$F$38</f>
        <v>27.9</v>
      </c>
      <c r="J17" s="8">
        <f>'References Annex'!$F$39</f>
        <v>273</v>
      </c>
      <c r="K17" s="170"/>
      <c r="L17" s="183"/>
      <c r="M17" s="170"/>
      <c r="N17" s="170"/>
      <c r="O17" s="180"/>
    </row>
    <row r="18" spans="1:15" ht="15.5" x14ac:dyDescent="0.35">
      <c r="A18" s="176" t="s">
        <v>64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8"/>
    </row>
    <row r="19" spans="1:15" x14ac:dyDescent="0.35">
      <c r="A19" s="189" t="s">
        <v>62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0"/>
    </row>
    <row r="20" spans="1:15" x14ac:dyDescent="0.35">
      <c r="A20" s="185" t="s">
        <v>58</v>
      </c>
      <c r="B20" s="185"/>
      <c r="C20" s="185"/>
      <c r="D20" s="185"/>
      <c r="E20" s="185"/>
      <c r="F20" s="185"/>
      <c r="G20" s="186" t="s">
        <v>291</v>
      </c>
      <c r="H20" s="187" t="s">
        <v>4</v>
      </c>
      <c r="I20" s="188"/>
      <c r="J20" s="188"/>
      <c r="K20" s="185" t="s">
        <v>56</v>
      </c>
      <c r="L20" s="185"/>
      <c r="M20" s="185"/>
      <c r="N20" s="189" t="s">
        <v>6</v>
      </c>
      <c r="O20" s="190"/>
    </row>
    <row r="21" spans="1:15" ht="15" x14ac:dyDescent="0.35">
      <c r="A21" s="191" t="s">
        <v>67</v>
      </c>
      <c r="B21" s="191" t="s">
        <v>48</v>
      </c>
      <c r="C21" s="191" t="s">
        <v>53</v>
      </c>
      <c r="D21" s="186" t="s">
        <v>54</v>
      </c>
      <c r="E21" s="186" t="s">
        <v>57</v>
      </c>
      <c r="F21" s="186" t="s">
        <v>55</v>
      </c>
      <c r="G21" s="186"/>
      <c r="H21" s="94" t="s">
        <v>50</v>
      </c>
      <c r="I21" s="94" t="s">
        <v>51</v>
      </c>
      <c r="J21" s="94" t="s">
        <v>52</v>
      </c>
      <c r="K21" s="193" t="s">
        <v>42</v>
      </c>
      <c r="L21" s="193" t="s">
        <v>44</v>
      </c>
      <c r="M21" s="193" t="s">
        <v>43</v>
      </c>
      <c r="N21" s="193" t="s">
        <v>59</v>
      </c>
      <c r="O21" s="193" t="s">
        <v>60</v>
      </c>
    </row>
    <row r="22" spans="1:15" x14ac:dyDescent="0.35">
      <c r="A22" s="191"/>
      <c r="B22" s="191"/>
      <c r="C22" s="191"/>
      <c r="D22" s="186"/>
      <c r="E22" s="186"/>
      <c r="F22" s="186"/>
      <c r="G22" s="186"/>
      <c r="H22" s="26"/>
      <c r="I22" s="26"/>
      <c r="J22" s="26"/>
      <c r="K22" s="194"/>
      <c r="L22" s="194"/>
      <c r="M22" s="194"/>
      <c r="N22" s="194"/>
      <c r="O22" s="194"/>
    </row>
    <row r="23" spans="1:15" ht="15" x14ac:dyDescent="0.35">
      <c r="A23" s="172"/>
      <c r="B23" s="171">
        <f>'References Annex'!F5</f>
        <v>743.49400000000003</v>
      </c>
      <c r="C23" s="170">
        <f>A23*B23</f>
        <v>0</v>
      </c>
      <c r="D23" s="170">
        <f>(C23*10^(-6))</f>
        <v>0</v>
      </c>
      <c r="E23" s="184">
        <f>'References Annex'!F9</f>
        <v>44.3</v>
      </c>
      <c r="F23" s="170">
        <f>D23*E23</f>
        <v>0</v>
      </c>
      <c r="G23" s="173">
        <f>'References Annex'!$F$11</f>
        <v>1</v>
      </c>
      <c r="H23" s="179" t="s">
        <v>49</v>
      </c>
      <c r="I23" s="179"/>
      <c r="J23" s="179"/>
      <c r="K23" s="170">
        <f>F23*G23*H22*H25</f>
        <v>0</v>
      </c>
      <c r="L23" s="181">
        <f>F23*G23*I22*I25</f>
        <v>0</v>
      </c>
      <c r="M23" s="170">
        <f>F23*G23*J22*J25</f>
        <v>0</v>
      </c>
      <c r="N23" s="170">
        <f>SUM(K23:M25)</f>
        <v>0</v>
      </c>
      <c r="O23" s="180">
        <f>N23*0.001</f>
        <v>0</v>
      </c>
    </row>
    <row r="24" spans="1:15" ht="15" x14ac:dyDescent="0.35">
      <c r="A24" s="172"/>
      <c r="B24" s="171"/>
      <c r="C24" s="170"/>
      <c r="D24" s="170"/>
      <c r="E24" s="184"/>
      <c r="F24" s="170"/>
      <c r="G24" s="174"/>
      <c r="H24" s="7" t="s">
        <v>45</v>
      </c>
      <c r="I24" s="7" t="s">
        <v>46</v>
      </c>
      <c r="J24" s="7" t="s">
        <v>47</v>
      </c>
      <c r="K24" s="170"/>
      <c r="L24" s="182"/>
      <c r="M24" s="170"/>
      <c r="N24" s="170"/>
      <c r="O24" s="180"/>
    </row>
    <row r="25" spans="1:15" x14ac:dyDescent="0.35">
      <c r="A25" s="172"/>
      <c r="B25" s="171"/>
      <c r="C25" s="170"/>
      <c r="D25" s="170"/>
      <c r="E25" s="184"/>
      <c r="F25" s="170"/>
      <c r="G25" s="175"/>
      <c r="H25" s="8">
        <f>'References Annex'!$F$37</f>
        <v>1</v>
      </c>
      <c r="I25" s="8">
        <f>'References Annex'!$F$38</f>
        <v>27.9</v>
      </c>
      <c r="J25" s="8">
        <f>'References Annex'!$F$39</f>
        <v>273</v>
      </c>
      <c r="K25" s="170"/>
      <c r="L25" s="183"/>
      <c r="M25" s="170"/>
      <c r="N25" s="170"/>
      <c r="O25" s="180"/>
    </row>
    <row r="26" spans="1:15" ht="15.5" x14ac:dyDescent="0.35">
      <c r="A26" s="176" t="s">
        <v>65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8"/>
    </row>
    <row r="27" spans="1:15" x14ac:dyDescent="0.35">
      <c r="A27" s="189" t="s">
        <v>62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0"/>
    </row>
    <row r="28" spans="1:15" ht="15" customHeight="1" x14ac:dyDescent="0.35">
      <c r="A28" s="185" t="s">
        <v>58</v>
      </c>
      <c r="B28" s="185"/>
      <c r="C28" s="185"/>
      <c r="D28" s="185"/>
      <c r="E28" s="185"/>
      <c r="F28" s="185"/>
      <c r="G28" s="186" t="s">
        <v>291</v>
      </c>
      <c r="H28" s="187" t="s">
        <v>4</v>
      </c>
      <c r="I28" s="188"/>
      <c r="J28" s="188"/>
      <c r="K28" s="185" t="s">
        <v>56</v>
      </c>
      <c r="L28" s="185"/>
      <c r="M28" s="185"/>
      <c r="N28" s="189" t="s">
        <v>6</v>
      </c>
      <c r="O28" s="190"/>
    </row>
    <row r="29" spans="1:15" ht="15" x14ac:dyDescent="0.35">
      <c r="A29" s="191" t="s">
        <v>68</v>
      </c>
      <c r="B29" s="191" t="s">
        <v>48</v>
      </c>
      <c r="C29" s="191" t="s">
        <v>53</v>
      </c>
      <c r="D29" s="186" t="s">
        <v>54</v>
      </c>
      <c r="E29" s="186" t="s">
        <v>57</v>
      </c>
      <c r="F29" s="186" t="s">
        <v>55</v>
      </c>
      <c r="G29" s="186"/>
      <c r="H29" s="94" t="s">
        <v>50</v>
      </c>
      <c r="I29" s="94" t="s">
        <v>51</v>
      </c>
      <c r="J29" s="94" t="s">
        <v>52</v>
      </c>
      <c r="K29" s="193" t="s">
        <v>42</v>
      </c>
      <c r="L29" s="193" t="s">
        <v>44</v>
      </c>
      <c r="M29" s="193" t="s">
        <v>43</v>
      </c>
      <c r="N29" s="193" t="s">
        <v>59</v>
      </c>
      <c r="O29" s="193" t="s">
        <v>60</v>
      </c>
    </row>
    <row r="30" spans="1:15" x14ac:dyDescent="0.35">
      <c r="A30" s="191"/>
      <c r="B30" s="191"/>
      <c r="C30" s="191"/>
      <c r="D30" s="186"/>
      <c r="E30" s="186"/>
      <c r="F30" s="186"/>
      <c r="G30" s="186"/>
      <c r="H30" s="6"/>
      <c r="I30" s="6"/>
      <c r="J30" s="6"/>
      <c r="K30" s="194"/>
      <c r="L30" s="194"/>
      <c r="M30" s="194"/>
      <c r="N30" s="194"/>
      <c r="O30" s="194"/>
    </row>
    <row r="31" spans="1:15" ht="15" x14ac:dyDescent="0.35">
      <c r="A31" s="172"/>
      <c r="B31" s="171">
        <f>'References Annex'!F6</f>
        <v>531.09799999999996</v>
      </c>
      <c r="C31" s="170">
        <f>A31*B31</f>
        <v>0</v>
      </c>
      <c r="D31" s="170">
        <f>(C31*10^(-6))</f>
        <v>0</v>
      </c>
      <c r="E31" s="184">
        <f>'References Annex'!F10</f>
        <v>47.3</v>
      </c>
      <c r="F31" s="170">
        <f>D31*E31</f>
        <v>0</v>
      </c>
      <c r="G31" s="173">
        <f>'References Annex'!$F$11</f>
        <v>1</v>
      </c>
      <c r="H31" s="179" t="s">
        <v>49</v>
      </c>
      <c r="I31" s="179"/>
      <c r="J31" s="179"/>
      <c r="K31" s="170">
        <f>F31*G31*H30*H33</f>
        <v>0</v>
      </c>
      <c r="L31" s="181">
        <f>F31*G31*I30*I33</f>
        <v>0</v>
      </c>
      <c r="M31" s="170">
        <f>F31*G31*J30*J33</f>
        <v>0</v>
      </c>
      <c r="N31" s="170">
        <f>SUM(K31:M33)</f>
        <v>0</v>
      </c>
      <c r="O31" s="180">
        <f>N31*0.001</f>
        <v>0</v>
      </c>
    </row>
    <row r="32" spans="1:15" ht="15" x14ac:dyDescent="0.35">
      <c r="A32" s="172"/>
      <c r="B32" s="171"/>
      <c r="C32" s="170"/>
      <c r="D32" s="170"/>
      <c r="E32" s="184"/>
      <c r="F32" s="170"/>
      <c r="G32" s="174"/>
      <c r="H32" s="7" t="s">
        <v>45</v>
      </c>
      <c r="I32" s="7" t="s">
        <v>46</v>
      </c>
      <c r="J32" s="7" t="s">
        <v>47</v>
      </c>
      <c r="K32" s="170"/>
      <c r="L32" s="182"/>
      <c r="M32" s="170"/>
      <c r="N32" s="170"/>
      <c r="O32" s="180"/>
    </row>
    <row r="33" spans="1:15" ht="15" thickBot="1" x14ac:dyDescent="0.4">
      <c r="A33" s="197"/>
      <c r="B33" s="173"/>
      <c r="C33" s="181"/>
      <c r="D33" s="181"/>
      <c r="E33" s="198"/>
      <c r="F33" s="181"/>
      <c r="G33" s="175"/>
      <c r="H33" s="8">
        <f>'References Annex'!$F$37</f>
        <v>1</v>
      </c>
      <c r="I33" s="8">
        <f>'References Annex'!$F$38</f>
        <v>27.9</v>
      </c>
      <c r="J33" s="8">
        <f>'References Annex'!$F$39</f>
        <v>273</v>
      </c>
      <c r="K33" s="181"/>
      <c r="L33" s="182"/>
      <c r="M33" s="181"/>
      <c r="N33" s="181"/>
      <c r="O33" s="199"/>
    </row>
    <row r="34" spans="1:15" ht="15" x14ac:dyDescent="0.35">
      <c r="A34" s="232" t="s">
        <v>80</v>
      </c>
      <c r="B34" s="233"/>
      <c r="C34" s="233"/>
      <c r="D34" s="233"/>
      <c r="E34" s="233"/>
      <c r="F34" s="233"/>
      <c r="G34" s="233"/>
      <c r="H34" s="233"/>
      <c r="I34" s="233"/>
      <c r="J34" s="233"/>
      <c r="K34" s="87" t="s">
        <v>42</v>
      </c>
      <c r="L34" s="73" t="s">
        <v>44</v>
      </c>
      <c r="M34" s="73" t="s">
        <v>43</v>
      </c>
      <c r="N34" s="227" t="s">
        <v>59</v>
      </c>
      <c r="O34" s="228" t="s">
        <v>60</v>
      </c>
    </row>
    <row r="35" spans="1:15" x14ac:dyDescent="0.35">
      <c r="A35" s="235"/>
      <c r="B35" s="236"/>
      <c r="C35" s="236"/>
      <c r="D35" s="236"/>
      <c r="E35" s="236"/>
      <c r="F35" s="236"/>
      <c r="G35" s="236"/>
      <c r="H35" s="236"/>
      <c r="I35" s="236"/>
      <c r="J35" s="236"/>
      <c r="K35" s="68">
        <f>K7+K15+K23+K31</f>
        <v>0</v>
      </c>
      <c r="L35" s="66">
        <f t="shared" ref="L35:M35" si="0">L7+L15+L23+L31</f>
        <v>0</v>
      </c>
      <c r="M35" s="66">
        <f t="shared" si="0"/>
        <v>0</v>
      </c>
      <c r="N35" s="186"/>
      <c r="O35" s="229"/>
    </row>
    <row r="36" spans="1:15" ht="15" x14ac:dyDescent="0.35">
      <c r="A36" s="235"/>
      <c r="B36" s="236"/>
      <c r="C36" s="236"/>
      <c r="D36" s="236"/>
      <c r="E36" s="236"/>
      <c r="F36" s="236"/>
      <c r="G36" s="236"/>
      <c r="H36" s="236"/>
      <c r="I36" s="236"/>
      <c r="J36" s="236"/>
      <c r="K36" s="34" t="s">
        <v>126</v>
      </c>
      <c r="L36" s="67" t="s">
        <v>127</v>
      </c>
      <c r="M36" s="67" t="s">
        <v>128</v>
      </c>
      <c r="N36" s="170">
        <f>N7+N15+N23+N31</f>
        <v>0</v>
      </c>
      <c r="O36" s="252">
        <f>O7+O15+O23+O31</f>
        <v>0</v>
      </c>
    </row>
    <row r="37" spans="1:15" ht="15" thickBot="1" x14ac:dyDescent="0.4">
      <c r="A37" s="238"/>
      <c r="B37" s="239"/>
      <c r="C37" s="239"/>
      <c r="D37" s="239"/>
      <c r="E37" s="239"/>
      <c r="F37" s="239"/>
      <c r="G37" s="239"/>
      <c r="H37" s="239"/>
      <c r="I37" s="239"/>
      <c r="J37" s="239"/>
      <c r="K37" s="69">
        <f>K35*0.001</f>
        <v>0</v>
      </c>
      <c r="L37" s="70">
        <f t="shared" ref="L37:M37" si="1">L35*0.001</f>
        <v>0</v>
      </c>
      <c r="M37" s="70">
        <f t="shared" si="1"/>
        <v>0</v>
      </c>
      <c r="N37" s="251"/>
      <c r="O37" s="253"/>
    </row>
    <row r="38" spans="1:15" ht="49.75" customHeight="1" x14ac:dyDescent="0.35">
      <c r="A38" s="159" t="s">
        <v>71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</row>
    <row r="39" spans="1:15" ht="22.25" customHeight="1" x14ac:dyDescent="0.35">
      <c r="A39" s="254" t="s">
        <v>75</v>
      </c>
      <c r="B39" s="254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254"/>
    </row>
    <row r="40" spans="1:15" ht="15.5" x14ac:dyDescent="0.35">
      <c r="A40" s="176" t="s">
        <v>72</v>
      </c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8"/>
    </row>
    <row r="41" spans="1:15" x14ac:dyDescent="0.35">
      <c r="A41" s="189" t="s">
        <v>62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0"/>
    </row>
    <row r="42" spans="1:15" x14ac:dyDescent="0.35">
      <c r="A42" s="185" t="s">
        <v>58</v>
      </c>
      <c r="B42" s="185"/>
      <c r="C42" s="185"/>
      <c r="D42" s="185"/>
      <c r="E42" s="185"/>
      <c r="F42" s="185"/>
      <c r="G42" s="186" t="s">
        <v>291</v>
      </c>
      <c r="H42" s="187" t="s">
        <v>4</v>
      </c>
      <c r="I42" s="188"/>
      <c r="J42" s="188"/>
      <c r="K42" s="185" t="s">
        <v>56</v>
      </c>
      <c r="L42" s="185"/>
      <c r="M42" s="185"/>
      <c r="N42" s="189" t="s">
        <v>6</v>
      </c>
      <c r="O42" s="190"/>
    </row>
    <row r="43" spans="1:15" ht="15" x14ac:dyDescent="0.35">
      <c r="A43" s="191" t="s">
        <v>66</v>
      </c>
      <c r="B43" s="191" t="s">
        <v>48</v>
      </c>
      <c r="C43" s="191" t="s">
        <v>53</v>
      </c>
      <c r="D43" s="186" t="s">
        <v>54</v>
      </c>
      <c r="E43" s="186" t="s">
        <v>57</v>
      </c>
      <c r="F43" s="186" t="s">
        <v>55</v>
      </c>
      <c r="G43" s="186"/>
      <c r="H43" s="94" t="s">
        <v>50</v>
      </c>
      <c r="I43" s="94" t="s">
        <v>51</v>
      </c>
      <c r="J43" s="94" t="s">
        <v>52</v>
      </c>
      <c r="K43" s="193" t="s">
        <v>42</v>
      </c>
      <c r="L43" s="193" t="s">
        <v>44</v>
      </c>
      <c r="M43" s="193" t="s">
        <v>43</v>
      </c>
      <c r="N43" s="193" t="s">
        <v>59</v>
      </c>
      <c r="O43" s="193" t="s">
        <v>60</v>
      </c>
    </row>
    <row r="44" spans="1:15" x14ac:dyDescent="0.35">
      <c r="A44" s="191"/>
      <c r="B44" s="191"/>
      <c r="C44" s="191"/>
      <c r="D44" s="186"/>
      <c r="E44" s="186"/>
      <c r="F44" s="186"/>
      <c r="G44" s="186"/>
      <c r="H44" s="6">
        <f>References!I15</f>
        <v>74100</v>
      </c>
      <c r="I44" s="6">
        <f>References!J15</f>
        <v>3.9</v>
      </c>
      <c r="J44" s="6">
        <f>References!K15</f>
        <v>3.9</v>
      </c>
      <c r="K44" s="194"/>
      <c r="L44" s="194"/>
      <c r="M44" s="194"/>
      <c r="N44" s="194"/>
      <c r="O44" s="194"/>
    </row>
    <row r="45" spans="1:15" ht="15" x14ac:dyDescent="0.35">
      <c r="A45" s="172"/>
      <c r="B45" s="171">
        <f>'References Annex'!$F$12</f>
        <v>832.83600000000001</v>
      </c>
      <c r="C45" s="170">
        <f>A45*B45</f>
        <v>0</v>
      </c>
      <c r="D45" s="170">
        <f>(C45*10^(-6))</f>
        <v>0</v>
      </c>
      <c r="E45" s="184">
        <f>'References Annex'!$F$15</f>
        <v>43</v>
      </c>
      <c r="F45" s="170">
        <f>D45*E45</f>
        <v>0</v>
      </c>
      <c r="G45" s="173">
        <f>'References Annex'!$F$11</f>
        <v>1</v>
      </c>
      <c r="H45" s="179" t="s">
        <v>49</v>
      </c>
      <c r="I45" s="179"/>
      <c r="J45" s="179"/>
      <c r="K45" s="170">
        <f>F45*G45*H44*H47</f>
        <v>0</v>
      </c>
      <c r="L45" s="181">
        <f>F45*G45*I44*I47</f>
        <v>0</v>
      </c>
      <c r="M45" s="170">
        <f>F45*G45*J44*J47</f>
        <v>0</v>
      </c>
      <c r="N45" s="170">
        <f>SUM(K45:M47)</f>
        <v>0</v>
      </c>
      <c r="O45" s="180">
        <f>N45*0.001</f>
        <v>0</v>
      </c>
    </row>
    <row r="46" spans="1:15" ht="15" x14ac:dyDescent="0.35">
      <c r="A46" s="172"/>
      <c r="B46" s="171"/>
      <c r="C46" s="170"/>
      <c r="D46" s="170"/>
      <c r="E46" s="184"/>
      <c r="F46" s="170"/>
      <c r="G46" s="174"/>
      <c r="H46" s="7" t="s">
        <v>45</v>
      </c>
      <c r="I46" s="7" t="s">
        <v>46</v>
      </c>
      <c r="J46" s="7" t="s">
        <v>47</v>
      </c>
      <c r="K46" s="170"/>
      <c r="L46" s="182"/>
      <c r="M46" s="170"/>
      <c r="N46" s="170"/>
      <c r="O46" s="180"/>
    </row>
    <row r="47" spans="1:15" x14ac:dyDescent="0.35">
      <c r="A47" s="172"/>
      <c r="B47" s="171"/>
      <c r="C47" s="170"/>
      <c r="D47" s="170"/>
      <c r="E47" s="184"/>
      <c r="F47" s="170"/>
      <c r="G47" s="175"/>
      <c r="H47" s="8">
        <f>'References Annex'!$F$37</f>
        <v>1</v>
      </c>
      <c r="I47" s="8">
        <f>'References Annex'!$F$38</f>
        <v>27.9</v>
      </c>
      <c r="J47" s="8">
        <f>'References Annex'!$F$39</f>
        <v>273</v>
      </c>
      <c r="K47" s="170"/>
      <c r="L47" s="183"/>
      <c r="M47" s="170"/>
      <c r="N47" s="170"/>
      <c r="O47" s="180"/>
    </row>
    <row r="48" spans="1:15" ht="15.5" x14ac:dyDescent="0.35">
      <c r="A48" s="176" t="s">
        <v>73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8"/>
    </row>
    <row r="49" spans="1:15" x14ac:dyDescent="0.35">
      <c r="A49" s="189" t="s">
        <v>62</v>
      </c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0"/>
    </row>
    <row r="50" spans="1:15" x14ac:dyDescent="0.35">
      <c r="A50" s="185" t="s">
        <v>58</v>
      </c>
      <c r="B50" s="185"/>
      <c r="C50" s="185"/>
      <c r="D50" s="185"/>
      <c r="E50" s="185"/>
      <c r="F50" s="185"/>
      <c r="G50" s="186" t="s">
        <v>291</v>
      </c>
      <c r="H50" s="187" t="s">
        <v>4</v>
      </c>
      <c r="I50" s="188"/>
      <c r="J50" s="188"/>
      <c r="K50" s="185" t="s">
        <v>56</v>
      </c>
      <c r="L50" s="185"/>
      <c r="M50" s="185"/>
      <c r="N50" s="189" t="s">
        <v>6</v>
      </c>
      <c r="O50" s="190"/>
    </row>
    <row r="51" spans="1:15" ht="15" x14ac:dyDescent="0.35">
      <c r="A51" s="191" t="s">
        <v>67</v>
      </c>
      <c r="B51" s="191" t="s">
        <v>48</v>
      </c>
      <c r="C51" s="191" t="s">
        <v>53</v>
      </c>
      <c r="D51" s="186" t="s">
        <v>54</v>
      </c>
      <c r="E51" s="186" t="s">
        <v>57</v>
      </c>
      <c r="F51" s="186" t="s">
        <v>55</v>
      </c>
      <c r="G51" s="186"/>
      <c r="H51" s="94" t="s">
        <v>50</v>
      </c>
      <c r="I51" s="94" t="s">
        <v>51</v>
      </c>
      <c r="J51" s="94" t="s">
        <v>52</v>
      </c>
      <c r="K51" s="193" t="s">
        <v>42</v>
      </c>
      <c r="L51" s="193" t="s">
        <v>44</v>
      </c>
      <c r="M51" s="193" t="s">
        <v>43</v>
      </c>
      <c r="N51" s="193" t="s">
        <v>59</v>
      </c>
      <c r="O51" s="193" t="s">
        <v>60</v>
      </c>
    </row>
    <row r="52" spans="1:15" x14ac:dyDescent="0.35">
      <c r="A52" s="191"/>
      <c r="B52" s="191"/>
      <c r="C52" s="191"/>
      <c r="D52" s="186"/>
      <c r="E52" s="186"/>
      <c r="F52" s="186"/>
      <c r="G52" s="186"/>
      <c r="H52" s="6">
        <f>References!I16</f>
        <v>69300</v>
      </c>
      <c r="I52" s="6">
        <f>References!J16</f>
        <v>3.8</v>
      </c>
      <c r="J52" s="6">
        <f>References!K16</f>
        <v>5.7</v>
      </c>
      <c r="K52" s="194"/>
      <c r="L52" s="194"/>
      <c r="M52" s="194"/>
      <c r="N52" s="194"/>
      <c r="O52" s="194"/>
    </row>
    <row r="53" spans="1:15" ht="15" x14ac:dyDescent="0.35">
      <c r="A53" s="172"/>
      <c r="B53" s="171">
        <f>'References Annex'!$F$13</f>
        <v>743.49400000000003</v>
      </c>
      <c r="C53" s="170">
        <f>A53*B53</f>
        <v>0</v>
      </c>
      <c r="D53" s="170">
        <f>(C53*10^(-6))</f>
        <v>0</v>
      </c>
      <c r="E53" s="184">
        <f>'References Annex'!$F$16</f>
        <v>44.3</v>
      </c>
      <c r="F53" s="170">
        <f>D53*E53</f>
        <v>0</v>
      </c>
      <c r="G53" s="173">
        <f>'References Annex'!$F$11</f>
        <v>1</v>
      </c>
      <c r="H53" s="179" t="s">
        <v>49</v>
      </c>
      <c r="I53" s="179"/>
      <c r="J53" s="179"/>
      <c r="K53" s="170">
        <f>F53*G53*H52*H55</f>
        <v>0</v>
      </c>
      <c r="L53" s="181">
        <f>F53*G53*I52*I55</f>
        <v>0</v>
      </c>
      <c r="M53" s="170">
        <f>F53*G53*J52*J55</f>
        <v>0</v>
      </c>
      <c r="N53" s="170">
        <f>SUM(K53:M55)</f>
        <v>0</v>
      </c>
      <c r="O53" s="180">
        <f>N53*0.001</f>
        <v>0</v>
      </c>
    </row>
    <row r="54" spans="1:15" ht="15" x14ac:dyDescent="0.35">
      <c r="A54" s="172"/>
      <c r="B54" s="171"/>
      <c r="C54" s="170"/>
      <c r="D54" s="170"/>
      <c r="E54" s="184"/>
      <c r="F54" s="170"/>
      <c r="G54" s="174"/>
      <c r="H54" s="7" t="s">
        <v>45</v>
      </c>
      <c r="I54" s="7" t="s">
        <v>46</v>
      </c>
      <c r="J54" s="7" t="s">
        <v>47</v>
      </c>
      <c r="K54" s="170"/>
      <c r="L54" s="182"/>
      <c r="M54" s="170"/>
      <c r="N54" s="170"/>
      <c r="O54" s="180"/>
    </row>
    <row r="55" spans="1:15" x14ac:dyDescent="0.35">
      <c r="A55" s="172"/>
      <c r="B55" s="171"/>
      <c r="C55" s="170"/>
      <c r="D55" s="170"/>
      <c r="E55" s="184"/>
      <c r="F55" s="170"/>
      <c r="G55" s="175"/>
      <c r="H55" s="8">
        <f>'References Annex'!$F$37</f>
        <v>1</v>
      </c>
      <c r="I55" s="8">
        <f>'References Annex'!$F$38</f>
        <v>27.9</v>
      </c>
      <c r="J55" s="8">
        <f>'References Annex'!$F$39</f>
        <v>273</v>
      </c>
      <c r="K55" s="170"/>
      <c r="L55" s="183"/>
      <c r="M55" s="170"/>
      <c r="N55" s="170"/>
      <c r="O55" s="180"/>
    </row>
    <row r="56" spans="1:15" ht="15.5" x14ac:dyDescent="0.35">
      <c r="A56" s="176" t="s">
        <v>74</v>
      </c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8"/>
    </row>
    <row r="57" spans="1:15" x14ac:dyDescent="0.35">
      <c r="A57" s="189" t="s">
        <v>62</v>
      </c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0"/>
    </row>
    <row r="58" spans="1:15" x14ac:dyDescent="0.35">
      <c r="A58" s="185" t="s">
        <v>58</v>
      </c>
      <c r="B58" s="185"/>
      <c r="C58" s="185"/>
      <c r="D58" s="185"/>
      <c r="E58" s="185"/>
      <c r="F58" s="185"/>
      <c r="G58" s="186" t="s">
        <v>291</v>
      </c>
      <c r="H58" s="187" t="s">
        <v>4</v>
      </c>
      <c r="I58" s="188"/>
      <c r="J58" s="188"/>
      <c r="K58" s="185" t="s">
        <v>56</v>
      </c>
      <c r="L58" s="185"/>
      <c r="M58" s="185"/>
      <c r="N58" s="189" t="s">
        <v>6</v>
      </c>
      <c r="O58" s="190"/>
    </row>
    <row r="59" spans="1:15" ht="15" x14ac:dyDescent="0.35">
      <c r="A59" s="191" t="s">
        <v>68</v>
      </c>
      <c r="B59" s="191" t="s">
        <v>48</v>
      </c>
      <c r="C59" s="191" t="s">
        <v>53</v>
      </c>
      <c r="D59" s="186" t="s">
        <v>54</v>
      </c>
      <c r="E59" s="186" t="s">
        <v>57</v>
      </c>
      <c r="F59" s="186" t="s">
        <v>55</v>
      </c>
      <c r="G59" s="186"/>
      <c r="H59" s="94" t="s">
        <v>50</v>
      </c>
      <c r="I59" s="94" t="s">
        <v>51</v>
      </c>
      <c r="J59" s="94" t="s">
        <v>52</v>
      </c>
      <c r="K59" s="193" t="s">
        <v>42</v>
      </c>
      <c r="L59" s="193" t="s">
        <v>44</v>
      </c>
      <c r="M59" s="193" t="s">
        <v>43</v>
      </c>
      <c r="N59" s="193" t="s">
        <v>59</v>
      </c>
      <c r="O59" s="193" t="s">
        <v>60</v>
      </c>
    </row>
    <row r="60" spans="1:15" x14ac:dyDescent="0.35">
      <c r="A60" s="191"/>
      <c r="B60" s="191"/>
      <c r="C60" s="191"/>
      <c r="D60" s="186"/>
      <c r="E60" s="186"/>
      <c r="F60" s="186"/>
      <c r="G60" s="186"/>
      <c r="H60" s="6">
        <f>References!I17</f>
        <v>63100</v>
      </c>
      <c r="I60" s="6">
        <f>References!J17</f>
        <v>62</v>
      </c>
      <c r="J60" s="6">
        <f>References!K17</f>
        <v>0.2</v>
      </c>
      <c r="K60" s="194"/>
      <c r="L60" s="194"/>
      <c r="M60" s="194"/>
      <c r="N60" s="194"/>
      <c r="O60" s="194"/>
    </row>
    <row r="61" spans="1:15" ht="15" x14ac:dyDescent="0.35">
      <c r="A61" s="172"/>
      <c r="B61" s="171">
        <f>'References Annex'!$F$14</f>
        <v>531.09799999999996</v>
      </c>
      <c r="C61" s="170">
        <f>A61*B61</f>
        <v>0</v>
      </c>
      <c r="D61" s="170">
        <f>(C61*10^(-6))</f>
        <v>0</v>
      </c>
      <c r="E61" s="184">
        <f>'References Annex'!$F$17</f>
        <v>47.3</v>
      </c>
      <c r="F61" s="170">
        <f>D61*E61</f>
        <v>0</v>
      </c>
      <c r="G61" s="173">
        <f>'References Annex'!$F$11</f>
        <v>1</v>
      </c>
      <c r="H61" s="179" t="s">
        <v>49</v>
      </c>
      <c r="I61" s="179"/>
      <c r="J61" s="179"/>
      <c r="K61" s="170">
        <f>F61*G61*H60*H63</f>
        <v>0</v>
      </c>
      <c r="L61" s="181">
        <f>F61*G61*I60*I63</f>
        <v>0</v>
      </c>
      <c r="M61" s="170">
        <f>F61*G61*J60*J63</f>
        <v>0</v>
      </c>
      <c r="N61" s="170">
        <f>SUM(K61:M63)</f>
        <v>0</v>
      </c>
      <c r="O61" s="180">
        <f>N61*0.001</f>
        <v>0</v>
      </c>
    </row>
    <row r="62" spans="1:15" ht="15" x14ac:dyDescent="0.35">
      <c r="A62" s="172"/>
      <c r="B62" s="171"/>
      <c r="C62" s="170"/>
      <c r="D62" s="170"/>
      <c r="E62" s="184"/>
      <c r="F62" s="170"/>
      <c r="G62" s="174"/>
      <c r="H62" s="7" t="s">
        <v>45</v>
      </c>
      <c r="I62" s="7" t="s">
        <v>46</v>
      </c>
      <c r="J62" s="7" t="s">
        <v>47</v>
      </c>
      <c r="K62" s="170"/>
      <c r="L62" s="182"/>
      <c r="M62" s="170"/>
      <c r="N62" s="170"/>
      <c r="O62" s="180"/>
    </row>
    <row r="63" spans="1:15" x14ac:dyDescent="0.35">
      <c r="A63" s="172"/>
      <c r="B63" s="171"/>
      <c r="C63" s="170"/>
      <c r="D63" s="170"/>
      <c r="E63" s="184"/>
      <c r="F63" s="170"/>
      <c r="G63" s="175"/>
      <c r="H63" s="8">
        <f>'References Annex'!$F$37</f>
        <v>1</v>
      </c>
      <c r="I63" s="8">
        <f>'References Annex'!$F$38</f>
        <v>27.9</v>
      </c>
      <c r="J63" s="8">
        <f>'References Annex'!$F$39</f>
        <v>273</v>
      </c>
      <c r="K63" s="170"/>
      <c r="L63" s="183"/>
      <c r="M63" s="170"/>
      <c r="N63" s="170"/>
      <c r="O63" s="180"/>
    </row>
    <row r="64" spans="1:15" ht="21" x14ac:dyDescent="0.35">
      <c r="A64" s="254" t="s">
        <v>76</v>
      </c>
      <c r="B64" s="254"/>
      <c r="C64" s="254"/>
      <c r="D64" s="254"/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</row>
    <row r="65" spans="1:15" ht="15.5" x14ac:dyDescent="0.35">
      <c r="A65" s="176" t="s">
        <v>77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8"/>
    </row>
    <row r="66" spans="1:15" x14ac:dyDescent="0.35">
      <c r="A66" s="189" t="s">
        <v>62</v>
      </c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0"/>
    </row>
    <row r="67" spans="1:15" x14ac:dyDescent="0.35">
      <c r="A67" s="185" t="s">
        <v>58</v>
      </c>
      <c r="B67" s="185"/>
      <c r="C67" s="185"/>
      <c r="D67" s="185"/>
      <c r="E67" s="185"/>
      <c r="F67" s="185"/>
      <c r="G67" s="186" t="s">
        <v>291</v>
      </c>
      <c r="H67" s="187" t="s">
        <v>4</v>
      </c>
      <c r="I67" s="188"/>
      <c r="J67" s="188"/>
      <c r="K67" s="185" t="s">
        <v>56</v>
      </c>
      <c r="L67" s="185"/>
      <c r="M67" s="185"/>
      <c r="N67" s="189" t="s">
        <v>6</v>
      </c>
      <c r="O67" s="190"/>
    </row>
    <row r="68" spans="1:15" ht="15" x14ac:dyDescent="0.35">
      <c r="A68" s="191" t="s">
        <v>66</v>
      </c>
      <c r="B68" s="191" t="s">
        <v>48</v>
      </c>
      <c r="C68" s="191" t="s">
        <v>53</v>
      </c>
      <c r="D68" s="186" t="s">
        <v>54</v>
      </c>
      <c r="E68" s="186" t="s">
        <v>57</v>
      </c>
      <c r="F68" s="186" t="s">
        <v>55</v>
      </c>
      <c r="G68" s="186"/>
      <c r="H68" s="94" t="s">
        <v>50</v>
      </c>
      <c r="I68" s="94" t="s">
        <v>51</v>
      </c>
      <c r="J68" s="94" t="s">
        <v>52</v>
      </c>
      <c r="K68" s="193" t="s">
        <v>42</v>
      </c>
      <c r="L68" s="193" t="s">
        <v>44</v>
      </c>
      <c r="M68" s="193" t="s">
        <v>43</v>
      </c>
      <c r="N68" s="193" t="s">
        <v>59</v>
      </c>
      <c r="O68" s="193" t="s">
        <v>60</v>
      </c>
    </row>
    <row r="69" spans="1:15" x14ac:dyDescent="0.35">
      <c r="A69" s="191"/>
      <c r="B69" s="191"/>
      <c r="C69" s="191"/>
      <c r="D69" s="186"/>
      <c r="E69" s="186"/>
      <c r="F69" s="186"/>
      <c r="G69" s="186"/>
      <c r="H69" s="6">
        <f>References!I18</f>
        <v>74100</v>
      </c>
      <c r="I69" s="6">
        <f>References!J18</f>
        <v>4.1500000000000004</v>
      </c>
      <c r="J69" s="6">
        <f>References!K18</f>
        <v>28.6</v>
      </c>
      <c r="K69" s="194"/>
      <c r="L69" s="194"/>
      <c r="M69" s="194"/>
      <c r="N69" s="194"/>
      <c r="O69" s="194"/>
    </row>
    <row r="70" spans="1:15" ht="15" x14ac:dyDescent="0.35">
      <c r="A70" s="172"/>
      <c r="B70" s="171">
        <f>'References Annex'!$F$19</f>
        <v>832.83600000000001</v>
      </c>
      <c r="C70" s="170">
        <f>A70*B70</f>
        <v>0</v>
      </c>
      <c r="D70" s="170">
        <f>(C70*10^(-6))</f>
        <v>0</v>
      </c>
      <c r="E70" s="184">
        <f>'References Annex'!$F$22</f>
        <v>43</v>
      </c>
      <c r="F70" s="170">
        <f>D70*E70</f>
        <v>0</v>
      </c>
      <c r="G70" s="173">
        <f>'References Annex'!$F$11</f>
        <v>1</v>
      </c>
      <c r="H70" s="179" t="s">
        <v>49</v>
      </c>
      <c r="I70" s="179"/>
      <c r="J70" s="179"/>
      <c r="K70" s="170">
        <f>F70*G70*H69*H72</f>
        <v>0</v>
      </c>
      <c r="L70" s="181">
        <f>F70*G70*I69*I72</f>
        <v>0</v>
      </c>
      <c r="M70" s="170">
        <f>F70*G70*J69*J72</f>
        <v>0</v>
      </c>
      <c r="N70" s="170">
        <f>SUM(K70:M72)</f>
        <v>0</v>
      </c>
      <c r="O70" s="180">
        <f>N70*0.001</f>
        <v>0</v>
      </c>
    </row>
    <row r="71" spans="1:15" ht="15" x14ac:dyDescent="0.35">
      <c r="A71" s="172"/>
      <c r="B71" s="171"/>
      <c r="C71" s="170"/>
      <c r="D71" s="170"/>
      <c r="E71" s="184"/>
      <c r="F71" s="170"/>
      <c r="G71" s="174"/>
      <c r="H71" s="7" t="s">
        <v>45</v>
      </c>
      <c r="I71" s="7" t="s">
        <v>46</v>
      </c>
      <c r="J71" s="7" t="s">
        <v>47</v>
      </c>
      <c r="K71" s="170"/>
      <c r="L71" s="182"/>
      <c r="M71" s="170"/>
      <c r="N71" s="170"/>
      <c r="O71" s="180"/>
    </row>
    <row r="72" spans="1:15" x14ac:dyDescent="0.35">
      <c r="A72" s="172"/>
      <c r="B72" s="171"/>
      <c r="C72" s="170"/>
      <c r="D72" s="170"/>
      <c r="E72" s="184"/>
      <c r="F72" s="170"/>
      <c r="G72" s="175"/>
      <c r="H72" s="8">
        <f>'References Annex'!$F$37</f>
        <v>1</v>
      </c>
      <c r="I72" s="8">
        <f>'References Annex'!$F$38</f>
        <v>27.9</v>
      </c>
      <c r="J72" s="8">
        <f>'References Annex'!$F$39</f>
        <v>273</v>
      </c>
      <c r="K72" s="170"/>
      <c r="L72" s="183"/>
      <c r="M72" s="170"/>
      <c r="N72" s="170"/>
      <c r="O72" s="180"/>
    </row>
    <row r="73" spans="1:15" ht="15.5" x14ac:dyDescent="0.35">
      <c r="A73" s="176" t="s">
        <v>78</v>
      </c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8"/>
    </row>
    <row r="74" spans="1:15" x14ac:dyDescent="0.35">
      <c r="A74" s="189" t="s">
        <v>62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0"/>
    </row>
    <row r="75" spans="1:15" x14ac:dyDescent="0.35">
      <c r="A75" s="185" t="s">
        <v>58</v>
      </c>
      <c r="B75" s="185"/>
      <c r="C75" s="185"/>
      <c r="D75" s="185"/>
      <c r="E75" s="185"/>
      <c r="F75" s="185"/>
      <c r="G75" s="186" t="s">
        <v>291</v>
      </c>
      <c r="H75" s="187" t="s">
        <v>4</v>
      </c>
      <c r="I75" s="188"/>
      <c r="J75" s="188"/>
      <c r="K75" s="185" t="s">
        <v>56</v>
      </c>
      <c r="L75" s="185"/>
      <c r="M75" s="185"/>
      <c r="N75" s="189" t="s">
        <v>6</v>
      </c>
      <c r="O75" s="190"/>
    </row>
    <row r="76" spans="1:15" ht="15" x14ac:dyDescent="0.35">
      <c r="A76" s="191" t="s">
        <v>67</v>
      </c>
      <c r="B76" s="191" t="s">
        <v>48</v>
      </c>
      <c r="C76" s="191" t="s">
        <v>53</v>
      </c>
      <c r="D76" s="186" t="s">
        <v>54</v>
      </c>
      <c r="E76" s="186" t="s">
        <v>57</v>
      </c>
      <c r="F76" s="186" t="s">
        <v>55</v>
      </c>
      <c r="G76" s="186"/>
      <c r="H76" s="94" t="s">
        <v>50</v>
      </c>
      <c r="I76" s="94" t="s">
        <v>51</v>
      </c>
      <c r="J76" s="94" t="s">
        <v>52</v>
      </c>
      <c r="K76" s="193" t="s">
        <v>42</v>
      </c>
      <c r="L76" s="193" t="s">
        <v>44</v>
      </c>
      <c r="M76" s="193" t="s">
        <v>43</v>
      </c>
      <c r="N76" s="193" t="s">
        <v>59</v>
      </c>
      <c r="O76" s="193" t="s">
        <v>60</v>
      </c>
    </row>
    <row r="77" spans="1:15" x14ac:dyDescent="0.35">
      <c r="A77" s="191"/>
      <c r="B77" s="191"/>
      <c r="C77" s="191"/>
      <c r="D77" s="186"/>
      <c r="E77" s="186"/>
      <c r="F77" s="186"/>
      <c r="G77" s="186"/>
      <c r="H77" s="6">
        <f>References!I19</f>
        <v>69300</v>
      </c>
      <c r="I77" s="6">
        <f>References!J19</f>
        <v>50</v>
      </c>
      <c r="J77" s="6">
        <f>References!K19</f>
        <v>2</v>
      </c>
      <c r="K77" s="194"/>
      <c r="L77" s="194"/>
      <c r="M77" s="194"/>
      <c r="N77" s="194"/>
      <c r="O77" s="194"/>
    </row>
    <row r="78" spans="1:15" ht="15" x14ac:dyDescent="0.35">
      <c r="A78" s="172"/>
      <c r="B78" s="171">
        <f>'References Annex'!$F$20</f>
        <v>743.49400000000003</v>
      </c>
      <c r="C78" s="170">
        <f>A78*B78</f>
        <v>0</v>
      </c>
      <c r="D78" s="170">
        <f>(C78*10^(-6))</f>
        <v>0</v>
      </c>
      <c r="E78" s="184">
        <f>'References Annex'!$F$23</f>
        <v>44.3</v>
      </c>
      <c r="F78" s="170">
        <f>D78*E78</f>
        <v>0</v>
      </c>
      <c r="G78" s="173">
        <f>'References Annex'!$F$11</f>
        <v>1</v>
      </c>
      <c r="H78" s="179" t="s">
        <v>49</v>
      </c>
      <c r="I78" s="179"/>
      <c r="J78" s="179"/>
      <c r="K78" s="170">
        <f>F78*G78*H77*H80</f>
        <v>0</v>
      </c>
      <c r="L78" s="181">
        <f>F78*G78*I77*I80</f>
        <v>0</v>
      </c>
      <c r="M78" s="170">
        <f>F78*G78*J77*J80</f>
        <v>0</v>
      </c>
      <c r="N78" s="170">
        <f>SUM(K78:M80)</f>
        <v>0</v>
      </c>
      <c r="O78" s="180">
        <f>N78*0.001</f>
        <v>0</v>
      </c>
    </row>
    <row r="79" spans="1:15" ht="15" x14ac:dyDescent="0.35">
      <c r="A79" s="172"/>
      <c r="B79" s="171"/>
      <c r="C79" s="170"/>
      <c r="D79" s="170"/>
      <c r="E79" s="184"/>
      <c r="F79" s="170"/>
      <c r="G79" s="174"/>
      <c r="H79" s="7" t="s">
        <v>45</v>
      </c>
      <c r="I79" s="7" t="s">
        <v>46</v>
      </c>
      <c r="J79" s="7" t="s">
        <v>47</v>
      </c>
      <c r="K79" s="170"/>
      <c r="L79" s="182"/>
      <c r="M79" s="170"/>
      <c r="N79" s="170"/>
      <c r="O79" s="180"/>
    </row>
    <row r="80" spans="1:15" ht="15" thickBot="1" x14ac:dyDescent="0.4">
      <c r="A80" s="172"/>
      <c r="B80" s="171"/>
      <c r="C80" s="170"/>
      <c r="D80" s="170"/>
      <c r="E80" s="184"/>
      <c r="F80" s="170"/>
      <c r="G80" s="175"/>
      <c r="H80" s="8">
        <f>'References Annex'!$F$37</f>
        <v>1</v>
      </c>
      <c r="I80" s="8">
        <f>'References Annex'!$F$38</f>
        <v>27.9</v>
      </c>
      <c r="J80" s="8">
        <f>'References Annex'!$F$39</f>
        <v>273</v>
      </c>
      <c r="K80" s="170"/>
      <c r="L80" s="183"/>
      <c r="M80" s="170"/>
      <c r="N80" s="170"/>
      <c r="O80" s="180"/>
    </row>
    <row r="81" spans="1:15" ht="15" x14ac:dyDescent="0.35">
      <c r="A81" s="232" t="s">
        <v>80</v>
      </c>
      <c r="B81" s="233"/>
      <c r="C81" s="233"/>
      <c r="D81" s="233"/>
      <c r="E81" s="233"/>
      <c r="F81" s="233"/>
      <c r="G81" s="233"/>
      <c r="H81" s="233"/>
      <c r="I81" s="233"/>
      <c r="J81" s="234"/>
      <c r="K81" s="87" t="s">
        <v>42</v>
      </c>
      <c r="L81" s="73" t="s">
        <v>44</v>
      </c>
      <c r="M81" s="73" t="s">
        <v>43</v>
      </c>
      <c r="N81" s="227" t="s">
        <v>59</v>
      </c>
      <c r="O81" s="228" t="s">
        <v>60</v>
      </c>
    </row>
    <row r="82" spans="1:15" x14ac:dyDescent="0.35">
      <c r="A82" s="235"/>
      <c r="B82" s="236"/>
      <c r="C82" s="236"/>
      <c r="D82" s="236"/>
      <c r="E82" s="236"/>
      <c r="F82" s="236"/>
      <c r="G82" s="236"/>
      <c r="H82" s="236"/>
      <c r="I82" s="236"/>
      <c r="J82" s="237"/>
      <c r="K82" s="68">
        <f>K45+K53+K61+K70+K78</f>
        <v>0</v>
      </c>
      <c r="L82" s="66">
        <f>L45+L53+L61+L70+L78</f>
        <v>0</v>
      </c>
      <c r="M82" s="66">
        <f>M45+M53+M61+M70+M78</f>
        <v>0</v>
      </c>
      <c r="N82" s="186"/>
      <c r="O82" s="229"/>
    </row>
    <row r="83" spans="1:15" ht="15" x14ac:dyDescent="0.35">
      <c r="A83" s="235"/>
      <c r="B83" s="236"/>
      <c r="C83" s="236"/>
      <c r="D83" s="236"/>
      <c r="E83" s="236"/>
      <c r="F83" s="236"/>
      <c r="G83" s="236"/>
      <c r="H83" s="236"/>
      <c r="I83" s="236"/>
      <c r="J83" s="237"/>
      <c r="K83" s="34" t="s">
        <v>126</v>
      </c>
      <c r="L83" s="67" t="s">
        <v>127</v>
      </c>
      <c r="M83" s="67" t="s">
        <v>128</v>
      </c>
      <c r="N83" s="170">
        <f>N45+N53+N61+N70+N78</f>
        <v>0</v>
      </c>
      <c r="O83" s="252">
        <f>O45+O53+O61+O70+O78</f>
        <v>0</v>
      </c>
    </row>
    <row r="84" spans="1:15" ht="15" thickBot="1" x14ac:dyDescent="0.4">
      <c r="A84" s="238"/>
      <c r="B84" s="239"/>
      <c r="C84" s="239"/>
      <c r="D84" s="239"/>
      <c r="E84" s="239"/>
      <c r="F84" s="239"/>
      <c r="G84" s="239"/>
      <c r="H84" s="239"/>
      <c r="I84" s="239"/>
      <c r="J84" s="240"/>
      <c r="K84" s="69">
        <f>K82*0.001</f>
        <v>0</v>
      </c>
      <c r="L84" s="70">
        <f t="shared" ref="L84:M84" si="2">L82*0.001</f>
        <v>0</v>
      </c>
      <c r="M84" s="70">
        <f t="shared" si="2"/>
        <v>0</v>
      </c>
      <c r="N84" s="251"/>
      <c r="O84" s="253"/>
    </row>
    <row r="85" spans="1:15" ht="23.5" x14ac:dyDescent="0.35">
      <c r="A85" s="100"/>
      <c r="B85" s="96"/>
      <c r="C85" s="96"/>
      <c r="D85" s="159" t="s">
        <v>152</v>
      </c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1"/>
    </row>
    <row r="86" spans="1:15" x14ac:dyDescent="0.35">
      <c r="A86" s="97"/>
      <c r="B86" s="97"/>
      <c r="C86" s="97"/>
      <c r="D86" s="163" t="s">
        <v>121</v>
      </c>
      <c r="E86" s="162" t="s">
        <v>111</v>
      </c>
      <c r="F86" s="162" t="s">
        <v>116</v>
      </c>
      <c r="G86" s="164" t="s">
        <v>14</v>
      </c>
      <c r="H86" s="166" t="s">
        <v>3</v>
      </c>
      <c r="I86" s="166"/>
      <c r="J86" s="166"/>
      <c r="K86" s="167" t="s">
        <v>56</v>
      </c>
      <c r="L86" s="167"/>
      <c r="M86" s="167"/>
      <c r="N86" s="168" t="s">
        <v>6</v>
      </c>
      <c r="O86" s="169"/>
    </row>
    <row r="87" spans="1:15" ht="15" x14ac:dyDescent="0.35">
      <c r="A87" s="97"/>
      <c r="B87" s="97"/>
      <c r="C87" s="97"/>
      <c r="D87" s="163"/>
      <c r="E87" s="163"/>
      <c r="F87" s="163"/>
      <c r="G87" s="165"/>
      <c r="H87" s="27" t="s">
        <v>153</v>
      </c>
      <c r="I87" s="27" t="s">
        <v>154</v>
      </c>
      <c r="J87" s="27" t="s">
        <v>155</v>
      </c>
      <c r="K87" s="28" t="s">
        <v>42</v>
      </c>
      <c r="L87" s="28" t="s">
        <v>44</v>
      </c>
      <c r="M87" s="28" t="s">
        <v>43</v>
      </c>
      <c r="N87" s="28" t="s">
        <v>59</v>
      </c>
      <c r="O87" s="28" t="s">
        <v>60</v>
      </c>
    </row>
    <row r="88" spans="1:15" x14ac:dyDescent="0.35">
      <c r="A88" s="97"/>
      <c r="B88" s="97"/>
      <c r="C88" s="97"/>
      <c r="D88" s="155" t="s">
        <v>156</v>
      </c>
      <c r="E88" s="29" t="s">
        <v>112</v>
      </c>
      <c r="F88" s="30"/>
      <c r="G88" s="29" t="s">
        <v>117</v>
      </c>
      <c r="H88" s="95">
        <f>References!I20</f>
        <v>0.13827</v>
      </c>
      <c r="I88" s="95">
        <f>References!J20</f>
        <v>4.6368000000000002E-6</v>
      </c>
      <c r="J88" s="95">
        <f>References!K20</f>
        <v>1.67E-3</v>
      </c>
      <c r="K88" s="3">
        <f>F88*H88</f>
        <v>0</v>
      </c>
      <c r="L88" s="3">
        <f>F88*I88</f>
        <v>0</v>
      </c>
      <c r="M88" s="3">
        <f>F88*J88</f>
        <v>0</v>
      </c>
      <c r="N88" s="3">
        <f>SUM(K88:M88)</f>
        <v>0</v>
      </c>
      <c r="O88" s="5">
        <f>N88*0.001</f>
        <v>0</v>
      </c>
    </row>
    <row r="89" spans="1:15" x14ac:dyDescent="0.35">
      <c r="A89" s="97"/>
      <c r="B89" s="97"/>
      <c r="C89" s="97"/>
      <c r="D89" s="156"/>
      <c r="E89" s="29" t="s">
        <v>113</v>
      </c>
      <c r="F89" s="30"/>
      <c r="G89" s="29" t="s">
        <v>117</v>
      </c>
      <c r="H89" s="95">
        <f>References!I21</f>
        <v>0.14011999999999999</v>
      </c>
      <c r="I89" s="95">
        <f>References!J21</f>
        <v>3.5840000000000004E-4</v>
      </c>
      <c r="J89" s="95">
        <f>References!K21</f>
        <v>3.2013422818791948E-4</v>
      </c>
      <c r="K89" s="3">
        <f t="shared" ref="K89:K109" si="3">F89*H89</f>
        <v>0</v>
      </c>
      <c r="L89" s="3">
        <f t="shared" ref="L89:L109" si="4">F89*I89</f>
        <v>0</v>
      </c>
      <c r="M89" s="3">
        <f t="shared" ref="M89:M109" si="5">F89*J89</f>
        <v>0</v>
      </c>
      <c r="N89" s="3">
        <f>SUM(K89:M89)</f>
        <v>0</v>
      </c>
      <c r="O89" s="5">
        <f>N89*0.001</f>
        <v>0</v>
      </c>
    </row>
    <row r="90" spans="1:15" x14ac:dyDescent="0.35">
      <c r="A90" s="97"/>
      <c r="B90" s="97"/>
      <c r="C90" s="97"/>
      <c r="D90" s="156"/>
      <c r="E90" s="29" t="s">
        <v>114</v>
      </c>
      <c r="F90" s="30"/>
      <c r="G90" s="29" t="s">
        <v>117</v>
      </c>
      <c r="H90" s="95">
        <f>References!I22</f>
        <v>0</v>
      </c>
      <c r="I90" s="95">
        <f>References!J22</f>
        <v>0</v>
      </c>
      <c r="J90" s="95">
        <f>References!K22</f>
        <v>0</v>
      </c>
      <c r="K90" s="3">
        <f t="shared" si="3"/>
        <v>0</v>
      </c>
      <c r="L90" s="3">
        <f t="shared" si="4"/>
        <v>0</v>
      </c>
      <c r="M90" s="3">
        <f t="shared" si="5"/>
        <v>0</v>
      </c>
      <c r="N90" s="3">
        <f>SUM(K90:M90)</f>
        <v>0</v>
      </c>
      <c r="O90" s="5">
        <f>N90*0.001</f>
        <v>0</v>
      </c>
    </row>
    <row r="91" spans="1:15" x14ac:dyDescent="0.35">
      <c r="A91" s="97"/>
      <c r="B91" s="97"/>
      <c r="C91" s="97"/>
      <c r="D91" s="157"/>
      <c r="E91" s="29" t="s">
        <v>115</v>
      </c>
      <c r="F91" s="30"/>
      <c r="G91" s="29" t="s">
        <v>117</v>
      </c>
      <c r="H91" s="95">
        <f>References!I23</f>
        <v>0.14161000000000001</v>
      </c>
      <c r="I91" s="95">
        <f>References!J23</f>
        <v>2.4000000000000001E-4</v>
      </c>
      <c r="J91" s="95">
        <f>References!K23</f>
        <v>7.6999999999999996E-4</v>
      </c>
      <c r="K91" s="3">
        <f t="shared" si="3"/>
        <v>0</v>
      </c>
      <c r="L91" s="3">
        <f t="shared" si="4"/>
        <v>0</v>
      </c>
      <c r="M91" s="3">
        <f t="shared" si="5"/>
        <v>0</v>
      </c>
      <c r="N91" s="3">
        <f t="shared" ref="N91:N109" si="6">SUM(K91:M91)</f>
        <v>0</v>
      </c>
      <c r="O91" s="5">
        <f t="shared" ref="O91:O109" si="7">N91*0.001</f>
        <v>0</v>
      </c>
    </row>
    <row r="92" spans="1:15" x14ac:dyDescent="0.35">
      <c r="A92" s="97"/>
      <c r="B92" s="97"/>
      <c r="C92" s="97"/>
      <c r="D92" s="155" t="s">
        <v>157</v>
      </c>
      <c r="E92" s="29" t="s">
        <v>112</v>
      </c>
      <c r="F92" s="30"/>
      <c r="G92" s="29" t="s">
        <v>117</v>
      </c>
      <c r="H92" s="95">
        <f>References!I24</f>
        <v>0.16639999999999999</v>
      </c>
      <c r="I92" s="95">
        <f>References!J24</f>
        <v>4.6368000000000002E-6</v>
      </c>
      <c r="J92" s="95">
        <f>References!K24</f>
        <v>1.67E-3</v>
      </c>
      <c r="K92" s="3">
        <f t="shared" si="3"/>
        <v>0</v>
      </c>
      <c r="L92" s="3">
        <f t="shared" si="4"/>
        <v>0</v>
      </c>
      <c r="M92" s="3">
        <f t="shared" si="5"/>
        <v>0</v>
      </c>
      <c r="N92" s="3">
        <f t="shared" si="6"/>
        <v>0</v>
      </c>
      <c r="O92" s="5">
        <f t="shared" si="7"/>
        <v>0</v>
      </c>
    </row>
    <row r="93" spans="1:15" x14ac:dyDescent="0.35">
      <c r="A93" s="97"/>
      <c r="B93" s="97"/>
      <c r="C93" s="97"/>
      <c r="D93" s="156"/>
      <c r="E93" s="29" t="s">
        <v>113</v>
      </c>
      <c r="F93" s="30"/>
      <c r="G93" s="29" t="s">
        <v>117</v>
      </c>
      <c r="H93" s="95">
        <f>References!I25</f>
        <v>0.17751</v>
      </c>
      <c r="I93" s="95">
        <f>References!J25</f>
        <v>3.5840000000000004E-4</v>
      </c>
      <c r="J93" s="95">
        <f>References!K25</f>
        <v>3.2013422818791948E-4</v>
      </c>
      <c r="K93" s="3">
        <f t="shared" si="3"/>
        <v>0</v>
      </c>
      <c r="L93" s="3">
        <f t="shared" si="4"/>
        <v>0</v>
      </c>
      <c r="M93" s="3">
        <f t="shared" si="5"/>
        <v>0</v>
      </c>
      <c r="N93" s="3">
        <f t="shared" si="6"/>
        <v>0</v>
      </c>
      <c r="O93" s="5">
        <f t="shared" si="7"/>
        <v>0</v>
      </c>
    </row>
    <row r="94" spans="1:15" x14ac:dyDescent="0.35">
      <c r="A94" s="97"/>
      <c r="B94" s="97"/>
      <c r="C94" s="97"/>
      <c r="D94" s="156"/>
      <c r="E94" s="29" t="s">
        <v>114</v>
      </c>
      <c r="F94" s="30"/>
      <c r="G94" s="29" t="s">
        <v>117</v>
      </c>
      <c r="H94" s="95">
        <f>References!I26</f>
        <v>0.17591999999999999</v>
      </c>
      <c r="I94" s="95">
        <f>References!J26</f>
        <v>6.0000000000000002E-5</v>
      </c>
      <c r="J94" s="95">
        <f>References!K26</f>
        <v>3.6000000000000002E-4</v>
      </c>
      <c r="K94" s="3">
        <f t="shared" si="3"/>
        <v>0</v>
      </c>
      <c r="L94" s="3">
        <f t="shared" si="4"/>
        <v>0</v>
      </c>
      <c r="M94" s="3">
        <f t="shared" si="5"/>
        <v>0</v>
      </c>
      <c r="N94" s="3">
        <f t="shared" si="6"/>
        <v>0</v>
      </c>
      <c r="O94" s="5">
        <f t="shared" si="7"/>
        <v>0</v>
      </c>
    </row>
    <row r="95" spans="1:15" x14ac:dyDescent="0.35">
      <c r="A95" s="97"/>
      <c r="B95" s="97"/>
      <c r="C95" s="97"/>
      <c r="D95" s="157"/>
      <c r="E95" s="29" t="s">
        <v>115</v>
      </c>
      <c r="F95" s="30"/>
      <c r="G95" s="29" t="s">
        <v>117</v>
      </c>
      <c r="H95" s="95">
        <f>References!I27</f>
        <v>0.17135</v>
      </c>
      <c r="I95" s="95">
        <f>References!J27</f>
        <v>1.7000000000000001E-4</v>
      </c>
      <c r="J95" s="95">
        <f>References!K27</f>
        <v>1.0399999999999999E-3</v>
      </c>
      <c r="K95" s="3">
        <f t="shared" si="3"/>
        <v>0</v>
      </c>
      <c r="L95" s="3">
        <f t="shared" si="4"/>
        <v>0</v>
      </c>
      <c r="M95" s="3">
        <f t="shared" si="5"/>
        <v>0</v>
      </c>
      <c r="N95" s="3">
        <f t="shared" si="6"/>
        <v>0</v>
      </c>
      <c r="O95" s="5">
        <f t="shared" si="7"/>
        <v>0</v>
      </c>
    </row>
    <row r="96" spans="1:15" x14ac:dyDescent="0.35">
      <c r="A96" s="97"/>
      <c r="B96" s="97"/>
      <c r="C96" s="97"/>
      <c r="D96" s="155" t="s">
        <v>158</v>
      </c>
      <c r="E96" s="29" t="s">
        <v>112</v>
      </c>
      <c r="F96" s="30"/>
      <c r="G96" s="29" t="s">
        <v>117</v>
      </c>
      <c r="H96" s="95">
        <f>References!I28</f>
        <v>0.20562</v>
      </c>
      <c r="I96" s="95">
        <f>References!J28</f>
        <v>4.6368000000000002E-6</v>
      </c>
      <c r="J96" s="95">
        <f>References!K28</f>
        <v>1.67E-3</v>
      </c>
      <c r="K96" s="3">
        <f t="shared" si="3"/>
        <v>0</v>
      </c>
      <c r="L96" s="3">
        <f t="shared" si="4"/>
        <v>0</v>
      </c>
      <c r="M96" s="3">
        <f t="shared" si="5"/>
        <v>0</v>
      </c>
      <c r="N96" s="3">
        <f t="shared" si="6"/>
        <v>0</v>
      </c>
      <c r="O96" s="5">
        <f t="shared" si="7"/>
        <v>0</v>
      </c>
    </row>
    <row r="97" spans="1:15" x14ac:dyDescent="0.35">
      <c r="A97" s="97"/>
      <c r="B97" s="97"/>
      <c r="C97" s="97"/>
      <c r="D97" s="156"/>
      <c r="E97" s="29" t="s">
        <v>113</v>
      </c>
      <c r="F97" s="30"/>
      <c r="G97" s="29" t="s">
        <v>117</v>
      </c>
      <c r="H97" s="95">
        <f>References!I29</f>
        <v>0.27156000000000002</v>
      </c>
      <c r="I97" s="95">
        <f>References!J29</f>
        <v>3.5840000000000004E-4</v>
      </c>
      <c r="J97" s="95">
        <f>References!K29</f>
        <v>3.2013422818791948E-4</v>
      </c>
      <c r="K97" s="3">
        <f t="shared" si="3"/>
        <v>0</v>
      </c>
      <c r="L97" s="3">
        <f t="shared" si="4"/>
        <v>0</v>
      </c>
      <c r="M97" s="3">
        <f t="shared" si="5"/>
        <v>0</v>
      </c>
      <c r="N97" s="3">
        <f t="shared" si="6"/>
        <v>0</v>
      </c>
      <c r="O97" s="5">
        <f t="shared" si="7"/>
        <v>0</v>
      </c>
    </row>
    <row r="98" spans="1:15" x14ac:dyDescent="0.35">
      <c r="A98" s="97"/>
      <c r="B98" s="97"/>
      <c r="C98" s="97"/>
      <c r="D98" s="156"/>
      <c r="E98" s="29" t="s">
        <v>114</v>
      </c>
      <c r="F98" s="30"/>
      <c r="G98" s="29" t="s">
        <v>117</v>
      </c>
      <c r="H98" s="95">
        <f>References!I30</f>
        <v>0.26717000000000002</v>
      </c>
      <c r="I98" s="95">
        <f>References!J30</f>
        <v>6.0000000000000002E-5</v>
      </c>
      <c r="J98" s="95">
        <f>References!K30</f>
        <v>3.6000000000000002E-4</v>
      </c>
      <c r="K98" s="3">
        <f t="shared" si="3"/>
        <v>0</v>
      </c>
      <c r="L98" s="3">
        <f t="shared" si="4"/>
        <v>0</v>
      </c>
      <c r="M98" s="3">
        <f t="shared" si="5"/>
        <v>0</v>
      </c>
      <c r="N98" s="3">
        <f t="shared" si="6"/>
        <v>0</v>
      </c>
      <c r="O98" s="5">
        <f t="shared" si="7"/>
        <v>0</v>
      </c>
    </row>
    <row r="99" spans="1:15" x14ac:dyDescent="0.35">
      <c r="A99" s="97"/>
      <c r="B99" s="97"/>
      <c r="C99" s="97"/>
      <c r="D99" s="157"/>
      <c r="E99" s="29" t="s">
        <v>115</v>
      </c>
      <c r="F99" s="30"/>
      <c r="G99" s="29" t="s">
        <v>117</v>
      </c>
      <c r="H99" s="95">
        <f>References!I31</f>
        <v>0.22328999999999999</v>
      </c>
      <c r="I99" s="95">
        <f>References!J31</f>
        <v>1E-4</v>
      </c>
      <c r="J99" s="95">
        <f>References!K31</f>
        <v>1.33E-3</v>
      </c>
      <c r="K99" s="3">
        <f t="shared" si="3"/>
        <v>0</v>
      </c>
      <c r="L99" s="3">
        <f t="shared" si="4"/>
        <v>0</v>
      </c>
      <c r="M99" s="3">
        <f t="shared" si="5"/>
        <v>0</v>
      </c>
      <c r="N99" s="3">
        <f t="shared" si="6"/>
        <v>0</v>
      </c>
      <c r="O99" s="5">
        <f t="shared" si="7"/>
        <v>0</v>
      </c>
    </row>
    <row r="100" spans="1:15" x14ac:dyDescent="0.35">
      <c r="A100" s="97"/>
      <c r="B100" s="97"/>
      <c r="C100" s="97"/>
      <c r="D100" s="155" t="s">
        <v>159</v>
      </c>
      <c r="E100" s="29" t="s">
        <v>112</v>
      </c>
      <c r="F100" s="30"/>
      <c r="G100" s="29" t="s">
        <v>117</v>
      </c>
      <c r="H100" s="95">
        <f>References!I32</f>
        <v>0.16816999999999999</v>
      </c>
      <c r="I100" s="95">
        <f>References!J32</f>
        <v>4.6368000000000002E-6</v>
      </c>
      <c r="J100" s="95">
        <f>References!K32</f>
        <v>1.67E-3</v>
      </c>
      <c r="K100" s="3">
        <f t="shared" si="3"/>
        <v>0</v>
      </c>
      <c r="L100" s="3">
        <f t="shared" si="4"/>
        <v>0</v>
      </c>
      <c r="M100" s="3">
        <f t="shared" si="5"/>
        <v>0</v>
      </c>
      <c r="N100" s="3">
        <f t="shared" si="6"/>
        <v>0</v>
      </c>
      <c r="O100" s="5">
        <f t="shared" si="7"/>
        <v>0</v>
      </c>
    </row>
    <row r="101" spans="1:15" x14ac:dyDescent="0.35">
      <c r="A101" s="97"/>
      <c r="B101" s="97"/>
      <c r="C101" s="97"/>
      <c r="D101" s="156"/>
      <c r="E101" s="29" t="s">
        <v>113</v>
      </c>
      <c r="F101" s="30"/>
      <c r="G101" s="29" t="s">
        <v>117</v>
      </c>
      <c r="H101" s="95">
        <f>References!I33</f>
        <v>0.16322999999999999</v>
      </c>
      <c r="I101" s="95">
        <f>References!J33</f>
        <v>3.5840000000000004E-4</v>
      </c>
      <c r="J101" s="95">
        <f>References!K33</f>
        <v>3.2013422818791948E-4</v>
      </c>
      <c r="K101" s="3">
        <f t="shared" si="3"/>
        <v>0</v>
      </c>
      <c r="L101" s="3">
        <f t="shared" si="4"/>
        <v>0</v>
      </c>
      <c r="M101" s="3">
        <f t="shared" si="5"/>
        <v>0</v>
      </c>
      <c r="N101" s="3">
        <f t="shared" si="6"/>
        <v>0</v>
      </c>
      <c r="O101" s="5">
        <f t="shared" si="7"/>
        <v>0</v>
      </c>
    </row>
    <row r="102" spans="1:15" x14ac:dyDescent="0.35">
      <c r="A102" s="97"/>
      <c r="B102" s="97"/>
      <c r="C102" s="97"/>
      <c r="D102" s="156"/>
      <c r="E102" s="29" t="s">
        <v>114</v>
      </c>
      <c r="F102" s="30"/>
      <c r="G102" s="29" t="s">
        <v>117</v>
      </c>
      <c r="H102" s="95">
        <f>References!I34</f>
        <v>0.19675999999999999</v>
      </c>
      <c r="I102" s="95">
        <f>References!J34</f>
        <v>6.0000000000000002E-5</v>
      </c>
      <c r="J102" s="95">
        <f>References!K34</f>
        <v>3.6000000000000002E-4</v>
      </c>
      <c r="K102" s="3">
        <f t="shared" si="3"/>
        <v>0</v>
      </c>
      <c r="L102" s="3">
        <f t="shared" si="4"/>
        <v>0</v>
      </c>
      <c r="M102" s="3">
        <f t="shared" si="5"/>
        <v>0</v>
      </c>
      <c r="N102" s="3">
        <f t="shared" si="6"/>
        <v>0</v>
      </c>
      <c r="O102" s="5">
        <f t="shared" si="7"/>
        <v>0</v>
      </c>
    </row>
    <row r="103" spans="1:15" x14ac:dyDescent="0.35">
      <c r="A103" s="97"/>
      <c r="B103" s="97"/>
      <c r="C103" s="97"/>
      <c r="D103" s="157"/>
      <c r="E103" s="29" t="s">
        <v>115</v>
      </c>
      <c r="F103" s="30"/>
      <c r="G103" s="29" t="s">
        <v>117</v>
      </c>
      <c r="H103" s="95">
        <f>References!I35</f>
        <v>0.16574</v>
      </c>
      <c r="I103" s="95">
        <f>References!J35</f>
        <v>1.9000000000000001E-4</v>
      </c>
      <c r="J103" s="95">
        <f>References!K35</f>
        <v>9.7999999999999997E-4</v>
      </c>
      <c r="K103" s="3">
        <f t="shared" si="3"/>
        <v>0</v>
      </c>
      <c r="L103" s="3">
        <f t="shared" si="4"/>
        <v>0</v>
      </c>
      <c r="M103" s="3">
        <f t="shared" si="5"/>
        <v>0</v>
      </c>
      <c r="N103" s="3">
        <f t="shared" si="6"/>
        <v>0</v>
      </c>
      <c r="O103" s="5">
        <f t="shared" si="7"/>
        <v>0</v>
      </c>
    </row>
    <row r="104" spans="1:15" x14ac:dyDescent="0.35">
      <c r="A104" s="97"/>
      <c r="B104" s="97"/>
      <c r="C104" s="97"/>
      <c r="D104" s="158" t="s">
        <v>160</v>
      </c>
      <c r="E104" s="29" t="s">
        <v>112</v>
      </c>
      <c r="F104" s="30"/>
      <c r="G104" s="29" t="s">
        <v>117</v>
      </c>
      <c r="H104" s="95">
        <f>References!I36</f>
        <v>0.24858</v>
      </c>
      <c r="I104" s="95">
        <f>References!J36</f>
        <v>4.8607767053859851E-6</v>
      </c>
      <c r="J104" s="95">
        <f>References!K36</f>
        <v>1.65E-3</v>
      </c>
      <c r="K104" s="3">
        <f t="shared" si="3"/>
        <v>0</v>
      </c>
      <c r="L104" s="3">
        <f t="shared" si="4"/>
        <v>0</v>
      </c>
      <c r="M104" s="3">
        <f t="shared" si="5"/>
        <v>0</v>
      </c>
      <c r="N104" s="3">
        <f t="shared" si="6"/>
        <v>0</v>
      </c>
      <c r="O104" s="5">
        <f t="shared" si="7"/>
        <v>0</v>
      </c>
    </row>
    <row r="105" spans="1:15" x14ac:dyDescent="0.35">
      <c r="A105" s="97"/>
      <c r="B105" s="97"/>
      <c r="C105" s="97"/>
      <c r="D105" s="158"/>
      <c r="E105" s="29" t="s">
        <v>113</v>
      </c>
      <c r="F105" s="30"/>
      <c r="G105" s="29" t="s">
        <v>117</v>
      </c>
      <c r="H105" s="95">
        <f>References!I37</f>
        <v>0.22023999999999999</v>
      </c>
      <c r="I105" s="95">
        <f>References!J37</f>
        <v>2.7E-4</v>
      </c>
      <c r="J105" s="95">
        <f>References!K37</f>
        <v>4.4000000000000002E-4</v>
      </c>
      <c r="K105" s="3">
        <f t="shared" si="3"/>
        <v>0</v>
      </c>
      <c r="L105" s="3">
        <f t="shared" si="4"/>
        <v>0</v>
      </c>
      <c r="M105" s="3">
        <f t="shared" si="5"/>
        <v>0</v>
      </c>
      <c r="N105" s="3">
        <f t="shared" si="6"/>
        <v>0</v>
      </c>
      <c r="O105" s="5">
        <f t="shared" si="7"/>
        <v>0</v>
      </c>
    </row>
    <row r="106" spans="1:15" x14ac:dyDescent="0.35">
      <c r="A106" s="97"/>
      <c r="B106" s="97"/>
      <c r="C106" s="97"/>
      <c r="D106" s="158"/>
      <c r="E106" s="29" t="s">
        <v>114</v>
      </c>
      <c r="F106" s="30"/>
      <c r="G106" s="29" t="s">
        <v>117</v>
      </c>
      <c r="H106" s="95">
        <f>References!I38</f>
        <v>0.27562999999999999</v>
      </c>
      <c r="I106" s="95">
        <f>References!J38</f>
        <v>4.0000000000000003E-5</v>
      </c>
      <c r="J106" s="95">
        <f>References!K38</f>
        <v>5.0000000000000001E-4</v>
      </c>
      <c r="K106" s="3">
        <f t="shared" si="3"/>
        <v>0</v>
      </c>
      <c r="L106" s="3">
        <f t="shared" si="4"/>
        <v>0</v>
      </c>
      <c r="M106" s="3">
        <f t="shared" si="5"/>
        <v>0</v>
      </c>
      <c r="N106" s="3">
        <f t="shared" si="6"/>
        <v>0</v>
      </c>
      <c r="O106" s="5">
        <f t="shared" si="7"/>
        <v>0</v>
      </c>
    </row>
    <row r="107" spans="1:15" x14ac:dyDescent="0.35">
      <c r="A107" s="97"/>
      <c r="B107" s="97"/>
      <c r="C107" s="97"/>
      <c r="D107" s="158"/>
      <c r="E107" s="29" t="s">
        <v>115</v>
      </c>
      <c r="F107" s="30"/>
      <c r="G107" s="29" t="s">
        <v>117</v>
      </c>
      <c r="H107" s="95">
        <f>References!I39</f>
        <v>0.24771000000000001</v>
      </c>
      <c r="I107" s="95">
        <f>References!J39</f>
        <v>1.0000000000000001E-5</v>
      </c>
      <c r="J107" s="95">
        <f>References!K39</f>
        <v>1.6199999999999999E-3</v>
      </c>
      <c r="K107" s="3">
        <f t="shared" si="3"/>
        <v>0</v>
      </c>
      <c r="L107" s="3">
        <f t="shared" si="4"/>
        <v>0</v>
      </c>
      <c r="M107" s="3">
        <f t="shared" si="5"/>
        <v>0</v>
      </c>
      <c r="N107" s="3">
        <f t="shared" si="6"/>
        <v>0</v>
      </c>
      <c r="O107" s="5">
        <f t="shared" si="7"/>
        <v>0</v>
      </c>
    </row>
    <row r="108" spans="1:15" x14ac:dyDescent="0.35">
      <c r="A108" s="97"/>
      <c r="B108" s="97"/>
      <c r="C108" s="97"/>
      <c r="D108" s="158" t="s">
        <v>161</v>
      </c>
      <c r="E108" s="29" t="s">
        <v>162</v>
      </c>
      <c r="F108" s="30"/>
      <c r="G108" s="29" t="s">
        <v>117</v>
      </c>
      <c r="H108" s="95">
        <f>References!I40</f>
        <v>0.90366999999999997</v>
      </c>
      <c r="I108" s="95">
        <f>References!J40</f>
        <v>1.9000000000000001E-4</v>
      </c>
      <c r="J108" s="95">
        <f>References!K40</f>
        <v>8.8800000000000007E-3</v>
      </c>
      <c r="K108" s="3">
        <f t="shared" si="3"/>
        <v>0</v>
      </c>
      <c r="L108" s="3">
        <f t="shared" si="4"/>
        <v>0</v>
      </c>
      <c r="M108" s="3">
        <f t="shared" si="5"/>
        <v>0</v>
      </c>
      <c r="N108" s="3">
        <f t="shared" si="6"/>
        <v>0</v>
      </c>
      <c r="O108" s="5">
        <f t="shared" si="7"/>
        <v>0</v>
      </c>
    </row>
    <row r="109" spans="1:15" ht="15" thickBot="1" x14ac:dyDescent="0.4">
      <c r="A109" s="97"/>
      <c r="B109" s="97"/>
      <c r="C109" s="97"/>
      <c r="D109" s="155"/>
      <c r="E109" s="72" t="s">
        <v>163</v>
      </c>
      <c r="F109" s="76"/>
      <c r="G109" s="72" t="s">
        <v>117</v>
      </c>
      <c r="H109" s="95">
        <f>References!I41</f>
        <v>0.8175</v>
      </c>
      <c r="I109" s="95">
        <f>References!J41</f>
        <v>1.9000000000000001E-4</v>
      </c>
      <c r="J109" s="95">
        <f>References!K41</f>
        <v>8.8800000000000007E-3</v>
      </c>
      <c r="K109" s="3">
        <f t="shared" si="3"/>
        <v>0</v>
      </c>
      <c r="L109" s="3">
        <f t="shared" si="4"/>
        <v>0</v>
      </c>
      <c r="M109" s="3">
        <f t="shared" si="5"/>
        <v>0</v>
      </c>
      <c r="N109" s="3">
        <f t="shared" si="6"/>
        <v>0</v>
      </c>
      <c r="O109" s="5">
        <f t="shared" si="7"/>
        <v>0</v>
      </c>
    </row>
    <row r="110" spans="1:15" ht="15" customHeight="1" x14ac:dyDescent="0.35">
      <c r="A110" s="98"/>
      <c r="B110" s="98"/>
      <c r="C110" s="98"/>
      <c r="D110" s="232" t="s">
        <v>80</v>
      </c>
      <c r="E110" s="233"/>
      <c r="F110" s="233"/>
      <c r="G110" s="233"/>
      <c r="H110" s="233"/>
      <c r="I110" s="233"/>
      <c r="J110" s="234"/>
      <c r="K110" s="74" t="s">
        <v>42</v>
      </c>
      <c r="L110" s="73" t="s">
        <v>44</v>
      </c>
      <c r="M110" s="73" t="s">
        <v>43</v>
      </c>
      <c r="N110" s="227" t="s">
        <v>59</v>
      </c>
      <c r="O110" s="228" t="s">
        <v>60</v>
      </c>
    </row>
    <row r="111" spans="1:15" ht="14.4" customHeight="1" x14ac:dyDescent="0.35">
      <c r="A111" s="98"/>
      <c r="B111" s="98"/>
      <c r="C111" s="98"/>
      <c r="D111" s="235"/>
      <c r="E111" s="236"/>
      <c r="F111" s="236"/>
      <c r="G111" s="236"/>
      <c r="H111" s="236"/>
      <c r="I111" s="236"/>
      <c r="J111" s="237"/>
      <c r="K111" s="71">
        <f>SUM(K88:K109)</f>
        <v>0</v>
      </c>
      <c r="L111" s="71">
        <f t="shared" ref="L111:M111" si="8">SUM(L88:L109)</f>
        <v>0</v>
      </c>
      <c r="M111" s="71">
        <f t="shared" si="8"/>
        <v>0</v>
      </c>
      <c r="N111" s="186"/>
      <c r="O111" s="229"/>
    </row>
    <row r="112" spans="1:15" ht="15" customHeight="1" x14ac:dyDescent="0.35">
      <c r="A112" s="98"/>
      <c r="B112" s="98"/>
      <c r="C112" s="98"/>
      <c r="D112" s="235"/>
      <c r="E112" s="236"/>
      <c r="F112" s="236"/>
      <c r="G112" s="236"/>
      <c r="H112" s="236"/>
      <c r="I112" s="236"/>
      <c r="J112" s="237"/>
      <c r="K112" s="75" t="s">
        <v>126</v>
      </c>
      <c r="L112" s="67" t="s">
        <v>127</v>
      </c>
      <c r="M112" s="67" t="s">
        <v>128</v>
      </c>
      <c r="N112" s="181">
        <f>SUM(N88:N109)</f>
        <v>0</v>
      </c>
      <c r="O112" s="230">
        <f>SUM(O88:O109)</f>
        <v>0</v>
      </c>
    </row>
    <row r="113" spans="1:19" ht="15" customHeight="1" thickBot="1" x14ac:dyDescent="0.4">
      <c r="A113" s="98"/>
      <c r="B113" s="98"/>
      <c r="C113" s="98"/>
      <c r="D113" s="238"/>
      <c r="E113" s="239"/>
      <c r="F113" s="239"/>
      <c r="G113" s="239"/>
      <c r="H113" s="239"/>
      <c r="I113" s="239"/>
      <c r="J113" s="240"/>
      <c r="K113" s="90">
        <f>K111*0.001</f>
        <v>0</v>
      </c>
      <c r="L113" s="90">
        <f t="shared" ref="L113:M113" si="9">L111*0.001</f>
        <v>0</v>
      </c>
      <c r="M113" s="90">
        <f t="shared" si="9"/>
        <v>0</v>
      </c>
      <c r="N113" s="182"/>
      <c r="O113" s="231"/>
    </row>
    <row r="114" spans="1:19" ht="39.65" customHeight="1" x14ac:dyDescent="0.35">
      <c r="A114" s="100"/>
      <c r="B114" s="100"/>
      <c r="C114" s="100"/>
      <c r="D114" s="100"/>
      <c r="E114" s="159" t="s">
        <v>19</v>
      </c>
      <c r="F114" s="160"/>
      <c r="G114" s="160"/>
      <c r="H114" s="160"/>
      <c r="I114" s="160"/>
      <c r="J114" s="160"/>
      <c r="K114" s="219"/>
      <c r="L114" s="219"/>
      <c r="M114" s="219"/>
      <c r="N114" s="219"/>
      <c r="O114" s="220"/>
    </row>
    <row r="115" spans="1:19" ht="15" customHeight="1" x14ac:dyDescent="0.35">
      <c r="A115" s="100"/>
      <c r="B115" s="100"/>
      <c r="C115" s="100"/>
      <c r="D115" s="100"/>
      <c r="E115" s="243" t="s">
        <v>79</v>
      </c>
      <c r="F115" s="215" t="s">
        <v>164</v>
      </c>
      <c r="G115" s="215" t="s">
        <v>165</v>
      </c>
      <c r="H115" s="215" t="s">
        <v>166</v>
      </c>
      <c r="I115" s="215" t="s">
        <v>1</v>
      </c>
      <c r="J115" s="215" t="s">
        <v>0</v>
      </c>
      <c r="K115" s="250" t="s">
        <v>102</v>
      </c>
      <c r="L115" s="215" t="s">
        <v>3</v>
      </c>
      <c r="M115" s="215"/>
      <c r="N115" s="185" t="s">
        <v>6</v>
      </c>
      <c r="O115" s="185"/>
    </row>
    <row r="116" spans="1:19" ht="46.25" customHeight="1" x14ac:dyDescent="0.35">
      <c r="A116" s="100"/>
      <c r="B116" s="100"/>
      <c r="C116" s="100"/>
      <c r="D116" s="100"/>
      <c r="E116" s="244"/>
      <c r="F116" s="215"/>
      <c r="G116" s="215"/>
      <c r="H116" s="215"/>
      <c r="I116" s="215"/>
      <c r="J116" s="215"/>
      <c r="K116" s="215"/>
      <c r="L116" s="216" t="s">
        <v>120</v>
      </c>
      <c r="M116" s="216"/>
      <c r="N116" s="9" t="s">
        <v>16</v>
      </c>
      <c r="O116" s="9" t="s">
        <v>17</v>
      </c>
      <c r="P116" s="113" t="s">
        <v>316</v>
      </c>
      <c r="Q116" s="113" t="s">
        <v>313</v>
      </c>
      <c r="R116" s="113" t="s">
        <v>314</v>
      </c>
      <c r="S116" s="113" t="s">
        <v>315</v>
      </c>
    </row>
    <row r="117" spans="1:19" x14ac:dyDescent="0.35">
      <c r="A117" s="100"/>
      <c r="B117" s="100"/>
      <c r="C117" s="100"/>
      <c r="D117" s="100"/>
      <c r="E117" s="10" t="s">
        <v>81</v>
      </c>
      <c r="F117" s="11"/>
      <c r="G117" s="11"/>
      <c r="H117" s="11"/>
      <c r="I117" s="13">
        <f>G117*H117</f>
        <v>0</v>
      </c>
      <c r="J117" s="12">
        <f>'References Annex'!$F$26</f>
        <v>0.04</v>
      </c>
      <c r="K117" s="13">
        <f t="shared" ref="K117:K127" si="10">I117*J117</f>
        <v>0</v>
      </c>
      <c r="L117" s="203"/>
      <c r="M117" s="204"/>
      <c r="N117" s="10">
        <f t="shared" ref="N117:N127" si="11">K117*L117</f>
        <v>0</v>
      </c>
      <c r="O117" s="118">
        <f t="shared" ref="O117:O127" si="12">N117*0.001</f>
        <v>0</v>
      </c>
      <c r="P117" s="119"/>
      <c r="Q117" s="119"/>
      <c r="R117" s="119"/>
      <c r="S117" s="119"/>
    </row>
    <row r="118" spans="1:19" x14ac:dyDescent="0.35">
      <c r="A118" s="100"/>
      <c r="B118" s="100"/>
      <c r="C118" s="100"/>
      <c r="D118" s="100"/>
      <c r="E118" s="10" t="s">
        <v>82</v>
      </c>
      <c r="F118" s="11"/>
      <c r="G118" s="11"/>
      <c r="H118" s="11"/>
      <c r="I118" s="13">
        <f t="shared" ref="I118:I127" si="13">G118*H118</f>
        <v>0</v>
      </c>
      <c r="J118" s="12">
        <f>'References Annex'!$F$27</f>
        <v>0.02</v>
      </c>
      <c r="K118" s="13">
        <f t="shared" si="10"/>
        <v>0</v>
      </c>
      <c r="L118" s="203"/>
      <c r="M118" s="204"/>
      <c r="N118" s="10">
        <f t="shared" si="11"/>
        <v>0</v>
      </c>
      <c r="O118" s="14">
        <f t="shared" si="12"/>
        <v>0</v>
      </c>
    </row>
    <row r="119" spans="1:19" x14ac:dyDescent="0.35">
      <c r="A119" s="100"/>
      <c r="B119" s="100"/>
      <c r="C119" s="100"/>
      <c r="D119" s="100"/>
      <c r="E119" s="10" t="s">
        <v>83</v>
      </c>
      <c r="F119" s="11"/>
      <c r="G119" s="11"/>
      <c r="H119" s="11"/>
      <c r="I119" s="13">
        <f t="shared" si="13"/>
        <v>0</v>
      </c>
      <c r="J119" s="12">
        <f>'References Annex'!$F$28</f>
        <v>0.01</v>
      </c>
      <c r="K119" s="13">
        <f t="shared" si="10"/>
        <v>0</v>
      </c>
      <c r="L119" s="203"/>
      <c r="M119" s="204"/>
      <c r="N119" s="10">
        <f t="shared" si="11"/>
        <v>0</v>
      </c>
      <c r="O119" s="14">
        <f t="shared" si="12"/>
        <v>0</v>
      </c>
    </row>
    <row r="120" spans="1:19" x14ac:dyDescent="0.35">
      <c r="A120" s="100"/>
      <c r="B120" s="100"/>
      <c r="C120" s="100"/>
      <c r="D120" s="100"/>
      <c r="E120" s="10" t="s">
        <v>84</v>
      </c>
      <c r="F120" s="11"/>
      <c r="G120" s="11"/>
      <c r="H120" s="11"/>
      <c r="I120" s="13">
        <f t="shared" si="13"/>
        <v>0</v>
      </c>
      <c r="J120" s="12">
        <f>'References Annex'!$F$29</f>
        <v>0.1</v>
      </c>
      <c r="K120" s="13">
        <f t="shared" si="10"/>
        <v>0</v>
      </c>
      <c r="L120" s="203"/>
      <c r="M120" s="204"/>
      <c r="N120" s="10">
        <f t="shared" si="11"/>
        <v>0</v>
      </c>
      <c r="O120" s="14">
        <f t="shared" si="12"/>
        <v>0</v>
      </c>
    </row>
    <row r="121" spans="1:19" x14ac:dyDescent="0.35">
      <c r="A121" s="100"/>
      <c r="B121" s="100"/>
      <c r="C121" s="100"/>
      <c r="D121" s="100"/>
      <c r="E121" s="10" t="s">
        <v>89</v>
      </c>
      <c r="F121" s="11"/>
      <c r="G121" s="11"/>
      <c r="H121" s="11"/>
      <c r="I121" s="13">
        <f t="shared" si="13"/>
        <v>0</v>
      </c>
      <c r="J121" s="12">
        <f>'References Annex'!$F$30</f>
        <v>0.15</v>
      </c>
      <c r="K121" s="13">
        <f t="shared" si="10"/>
        <v>0</v>
      </c>
      <c r="L121" s="203"/>
      <c r="M121" s="204"/>
      <c r="N121" s="10">
        <f t="shared" si="11"/>
        <v>0</v>
      </c>
      <c r="O121" s="14">
        <f t="shared" si="12"/>
        <v>0</v>
      </c>
    </row>
    <row r="122" spans="1:19" x14ac:dyDescent="0.35">
      <c r="A122" s="100"/>
      <c r="B122" s="100"/>
      <c r="C122" s="100"/>
      <c r="D122" s="100"/>
      <c r="E122" s="10" t="s">
        <v>85</v>
      </c>
      <c r="F122" s="11"/>
      <c r="G122" s="11"/>
      <c r="H122" s="11"/>
      <c r="I122" s="13">
        <f t="shared" si="13"/>
        <v>0</v>
      </c>
      <c r="J122" s="12">
        <f>'References Annex'!$F$31</f>
        <v>1E-3</v>
      </c>
      <c r="K122" s="13">
        <f t="shared" si="10"/>
        <v>0</v>
      </c>
      <c r="L122" s="203"/>
      <c r="M122" s="204"/>
      <c r="N122" s="10">
        <f t="shared" si="11"/>
        <v>0</v>
      </c>
      <c r="O122" s="14">
        <f t="shared" si="12"/>
        <v>0</v>
      </c>
    </row>
    <row r="123" spans="1:19" x14ac:dyDescent="0.35">
      <c r="A123" s="100"/>
      <c r="B123" s="100"/>
      <c r="C123" s="100"/>
      <c r="D123" s="100"/>
      <c r="E123" s="10" t="s">
        <v>41</v>
      </c>
      <c r="F123" s="11"/>
      <c r="G123" s="11"/>
      <c r="H123" s="11"/>
      <c r="I123" s="13">
        <f t="shared" si="13"/>
        <v>0</v>
      </c>
      <c r="J123" s="12">
        <f>'References Annex'!$F$32</f>
        <v>1E-3</v>
      </c>
      <c r="K123" s="13">
        <f t="shared" si="10"/>
        <v>0</v>
      </c>
      <c r="L123" s="203"/>
      <c r="M123" s="204"/>
      <c r="N123" s="10">
        <f t="shared" si="11"/>
        <v>0</v>
      </c>
      <c r="O123" s="14">
        <f t="shared" si="12"/>
        <v>0</v>
      </c>
    </row>
    <row r="124" spans="1:19" x14ac:dyDescent="0.35">
      <c r="A124" s="100"/>
      <c r="B124" s="100"/>
      <c r="C124" s="100"/>
      <c r="D124" s="100"/>
      <c r="E124" s="10" t="s">
        <v>86</v>
      </c>
      <c r="F124" s="11"/>
      <c r="G124" s="11"/>
      <c r="H124" s="11"/>
      <c r="I124" s="13">
        <f t="shared" si="13"/>
        <v>0</v>
      </c>
      <c r="J124" s="12">
        <f>'References Annex'!$F$33</f>
        <v>0.1</v>
      </c>
      <c r="K124" s="13">
        <f t="shared" si="10"/>
        <v>0</v>
      </c>
      <c r="L124" s="203"/>
      <c r="M124" s="204"/>
      <c r="N124" s="10">
        <f t="shared" si="11"/>
        <v>0</v>
      </c>
      <c r="O124" s="14">
        <f t="shared" si="12"/>
        <v>0</v>
      </c>
    </row>
    <row r="125" spans="1:19" x14ac:dyDescent="0.35">
      <c r="A125" s="100"/>
      <c r="B125" s="100"/>
      <c r="C125" s="100"/>
      <c r="D125" s="100"/>
      <c r="E125" s="10" t="s">
        <v>87</v>
      </c>
      <c r="F125" s="11"/>
      <c r="G125" s="11"/>
      <c r="H125" s="11"/>
      <c r="I125" s="13">
        <f t="shared" si="13"/>
        <v>0</v>
      </c>
      <c r="J125" s="12">
        <f>'References Annex'!$F$34</f>
        <v>7.0000000000000007E-2</v>
      </c>
      <c r="K125" s="13">
        <f t="shared" si="10"/>
        <v>0</v>
      </c>
      <c r="L125" s="203"/>
      <c r="M125" s="204"/>
      <c r="N125" s="10">
        <f t="shared" si="11"/>
        <v>0</v>
      </c>
      <c r="O125" s="14">
        <f t="shared" si="12"/>
        <v>0</v>
      </c>
    </row>
    <row r="126" spans="1:19" x14ac:dyDescent="0.35">
      <c r="A126" s="100"/>
      <c r="B126" s="100"/>
      <c r="C126" s="100"/>
      <c r="D126" s="100"/>
      <c r="E126" s="10" t="s">
        <v>88</v>
      </c>
      <c r="F126" s="11"/>
      <c r="G126" s="11"/>
      <c r="H126" s="11"/>
      <c r="I126" s="13">
        <f t="shared" si="13"/>
        <v>0</v>
      </c>
      <c r="J126" s="12">
        <f>'References Annex'!$F$35</f>
        <v>0.02</v>
      </c>
      <c r="K126" s="13">
        <f t="shared" si="10"/>
        <v>0</v>
      </c>
      <c r="L126" s="203"/>
      <c r="M126" s="204"/>
      <c r="N126" s="10">
        <f t="shared" si="11"/>
        <v>0</v>
      </c>
      <c r="O126" s="14">
        <f t="shared" si="12"/>
        <v>0</v>
      </c>
    </row>
    <row r="127" spans="1:19" ht="15" customHeight="1" thickBot="1" x14ac:dyDescent="0.4">
      <c r="A127" s="100"/>
      <c r="B127" s="100"/>
      <c r="C127" s="100"/>
      <c r="D127" s="100"/>
      <c r="E127" s="24" t="s">
        <v>90</v>
      </c>
      <c r="F127" s="77"/>
      <c r="G127" s="77"/>
      <c r="H127" s="77"/>
      <c r="I127" s="13">
        <f t="shared" si="13"/>
        <v>0</v>
      </c>
      <c r="J127" s="12">
        <f>'References Annex'!$F$36</f>
        <v>2.5999999999999999E-2</v>
      </c>
      <c r="K127" s="89">
        <f t="shared" si="10"/>
        <v>0</v>
      </c>
      <c r="L127" s="217"/>
      <c r="M127" s="218"/>
      <c r="N127" s="10">
        <f t="shared" si="11"/>
        <v>0</v>
      </c>
      <c r="O127" s="14">
        <f t="shared" si="12"/>
        <v>0</v>
      </c>
    </row>
    <row r="128" spans="1:19" ht="19.25" customHeight="1" thickBot="1" x14ac:dyDescent="0.4">
      <c r="A128" s="100"/>
      <c r="B128" s="100"/>
      <c r="C128" s="100"/>
      <c r="D128" s="100"/>
      <c r="E128" s="247" t="s">
        <v>80</v>
      </c>
      <c r="F128" s="248"/>
      <c r="G128" s="248"/>
      <c r="H128" s="248"/>
      <c r="I128" s="248"/>
      <c r="J128" s="248"/>
      <c r="K128" s="248"/>
      <c r="L128" s="248"/>
      <c r="M128" s="249"/>
      <c r="N128" s="86">
        <f>SUM(N117:N127)</f>
        <v>0</v>
      </c>
      <c r="O128" s="85">
        <f>SUM(O117:O127)</f>
        <v>0</v>
      </c>
    </row>
    <row r="129" spans="1:15" ht="33" customHeight="1" x14ac:dyDescent="0.35">
      <c r="A129" s="100"/>
      <c r="B129" s="100"/>
      <c r="C129" s="100"/>
      <c r="D129" s="100"/>
      <c r="E129" s="100"/>
      <c r="F129" s="100"/>
      <c r="G129" s="100"/>
      <c r="H129" s="96"/>
      <c r="I129" s="159" t="s">
        <v>96</v>
      </c>
      <c r="J129" s="160"/>
      <c r="K129" s="160"/>
      <c r="L129" s="160"/>
      <c r="M129" s="160"/>
      <c r="N129" s="219"/>
      <c r="O129" s="220"/>
    </row>
    <row r="130" spans="1:15" x14ac:dyDescent="0.35">
      <c r="A130" s="100"/>
      <c r="B130" s="100"/>
      <c r="C130" s="100"/>
      <c r="D130" s="100"/>
      <c r="E130" s="100"/>
      <c r="F130" s="100"/>
      <c r="G130" s="100"/>
      <c r="H130" s="100"/>
      <c r="I130" s="213" t="s">
        <v>92</v>
      </c>
      <c r="J130" s="213" t="s">
        <v>91</v>
      </c>
      <c r="K130" s="214" t="s">
        <v>14</v>
      </c>
      <c r="L130" s="215" t="s">
        <v>3</v>
      </c>
      <c r="M130" s="215"/>
      <c r="N130" s="185" t="s">
        <v>6</v>
      </c>
      <c r="O130" s="185"/>
    </row>
    <row r="131" spans="1:15" ht="15" x14ac:dyDescent="0.35">
      <c r="A131" s="100"/>
      <c r="B131" s="100"/>
      <c r="C131" s="100"/>
      <c r="D131" s="100"/>
      <c r="E131" s="100"/>
      <c r="F131" s="100"/>
      <c r="G131" s="100"/>
      <c r="H131" s="100"/>
      <c r="I131" s="213"/>
      <c r="J131" s="213"/>
      <c r="K131" s="214"/>
      <c r="L131" s="216" t="s">
        <v>119</v>
      </c>
      <c r="M131" s="216"/>
      <c r="N131" s="9" t="s">
        <v>16</v>
      </c>
      <c r="O131" s="9" t="s">
        <v>17</v>
      </c>
    </row>
    <row r="132" spans="1:15" x14ac:dyDescent="0.35">
      <c r="A132" s="100"/>
      <c r="B132" s="100"/>
      <c r="C132" s="100"/>
      <c r="D132" s="100"/>
      <c r="E132" s="100"/>
      <c r="F132" s="100"/>
      <c r="G132" s="100"/>
      <c r="H132" s="100"/>
      <c r="I132" s="15" t="s">
        <v>93</v>
      </c>
      <c r="J132" s="11"/>
      <c r="K132" s="15" t="s">
        <v>18</v>
      </c>
      <c r="L132" s="212">
        <f>References!I71</f>
        <v>0.18573999999999999</v>
      </c>
      <c r="M132" s="212"/>
      <c r="N132" s="10">
        <f>J132*L132</f>
        <v>0</v>
      </c>
      <c r="O132" s="14">
        <f>N132*0.001</f>
        <v>0</v>
      </c>
    </row>
    <row r="133" spans="1:15" x14ac:dyDescent="0.35">
      <c r="A133" s="100"/>
      <c r="B133" s="100"/>
      <c r="C133" s="100"/>
      <c r="D133" s="100"/>
      <c r="E133" s="100"/>
      <c r="F133" s="100"/>
      <c r="G133" s="100"/>
      <c r="H133" s="100"/>
      <c r="I133" s="15" t="s">
        <v>95</v>
      </c>
      <c r="J133" s="11"/>
      <c r="K133" s="15" t="s">
        <v>18</v>
      </c>
      <c r="L133" s="212">
        <f>References!I71</f>
        <v>0.18573999999999999</v>
      </c>
      <c r="M133" s="212"/>
      <c r="N133" s="10">
        <f t="shared" ref="N133:N134" si="14">J133*L133</f>
        <v>0</v>
      </c>
      <c r="O133" s="14">
        <f t="shared" ref="O133:O134" si="15">N133*0.001</f>
        <v>0</v>
      </c>
    </row>
    <row r="134" spans="1:15" ht="15" thickBot="1" x14ac:dyDescent="0.4">
      <c r="A134" s="100"/>
      <c r="B134" s="100"/>
      <c r="C134" s="100"/>
      <c r="D134" s="100"/>
      <c r="E134" s="100"/>
      <c r="F134" s="100"/>
      <c r="G134" s="100"/>
      <c r="H134" s="100"/>
      <c r="I134" s="78" t="s">
        <v>94</v>
      </c>
      <c r="J134" s="77"/>
      <c r="K134" s="78" t="s">
        <v>18</v>
      </c>
      <c r="L134" s="212">
        <f>References!I71</f>
        <v>0.18573999999999999</v>
      </c>
      <c r="M134" s="212"/>
      <c r="N134" s="24">
        <f t="shared" si="14"/>
        <v>0</v>
      </c>
      <c r="O134" s="25">
        <f t="shared" si="15"/>
        <v>0</v>
      </c>
    </row>
    <row r="135" spans="1:15" ht="19" thickBot="1" x14ac:dyDescent="0.4">
      <c r="A135" s="100"/>
      <c r="B135" s="100"/>
      <c r="C135" s="100"/>
      <c r="D135" s="100"/>
      <c r="E135" s="100"/>
      <c r="F135" s="100"/>
      <c r="G135" s="100"/>
      <c r="H135" s="100"/>
      <c r="I135" s="245" t="s">
        <v>80</v>
      </c>
      <c r="J135" s="246"/>
      <c r="K135" s="246"/>
      <c r="L135" s="246"/>
      <c r="M135" s="246"/>
      <c r="N135" s="86">
        <f>SUM(N132:N134)</f>
        <v>0</v>
      </c>
      <c r="O135" s="85">
        <f>SUM(O132:O134)</f>
        <v>0</v>
      </c>
    </row>
    <row r="136" spans="1:15" ht="34.25" customHeight="1" x14ac:dyDescent="0.35">
      <c r="A136" s="100"/>
      <c r="B136" s="100"/>
      <c r="C136" s="100"/>
      <c r="D136" s="100"/>
      <c r="E136" s="100"/>
      <c r="F136" s="192" t="s">
        <v>135</v>
      </c>
      <c r="G136" s="192"/>
      <c r="H136" s="192"/>
      <c r="I136" s="241"/>
      <c r="J136" s="241"/>
      <c r="K136" s="241"/>
      <c r="L136" s="241"/>
      <c r="M136" s="241"/>
      <c r="N136" s="241"/>
      <c r="O136" s="241"/>
    </row>
    <row r="137" spans="1:15" ht="21" customHeight="1" x14ac:dyDescent="0.35">
      <c r="A137" s="100"/>
      <c r="B137" s="100"/>
      <c r="C137" s="100"/>
      <c r="D137" s="100"/>
      <c r="E137" s="100"/>
      <c r="F137" s="242" t="s">
        <v>105</v>
      </c>
      <c r="G137" s="242"/>
      <c r="H137" s="242"/>
      <c r="I137" s="242"/>
      <c r="J137" s="242"/>
      <c r="K137" s="242"/>
      <c r="L137" s="242"/>
      <c r="M137" s="242"/>
      <c r="N137" s="242"/>
      <c r="O137" s="242"/>
    </row>
    <row r="138" spans="1:15" ht="14.4" customHeight="1" x14ac:dyDescent="0.35">
      <c r="A138" s="100"/>
      <c r="B138" s="100"/>
      <c r="C138" s="100"/>
      <c r="D138" s="100"/>
      <c r="E138" s="100"/>
      <c r="F138" s="209" t="s">
        <v>97</v>
      </c>
      <c r="G138" s="210"/>
      <c r="H138" s="211"/>
      <c r="I138" s="209" t="s">
        <v>100</v>
      </c>
      <c r="J138" s="210"/>
      <c r="K138" s="211"/>
      <c r="L138" s="205" t="s">
        <v>104</v>
      </c>
      <c r="M138" s="207" t="s">
        <v>103</v>
      </c>
      <c r="N138" s="221" t="s">
        <v>6</v>
      </c>
      <c r="O138" s="222"/>
    </row>
    <row r="139" spans="1:15" ht="15" customHeight="1" x14ac:dyDescent="0.35">
      <c r="A139" s="100"/>
      <c r="B139" s="100"/>
      <c r="C139" s="100"/>
      <c r="D139" s="100"/>
      <c r="E139" s="100"/>
      <c r="F139" s="225" t="s">
        <v>98</v>
      </c>
      <c r="G139" s="225" t="s">
        <v>99</v>
      </c>
      <c r="H139" s="225" t="s">
        <v>101</v>
      </c>
      <c r="I139" s="225" t="s">
        <v>98</v>
      </c>
      <c r="J139" s="225" t="s">
        <v>99</v>
      </c>
      <c r="K139" s="225" t="s">
        <v>101</v>
      </c>
      <c r="L139" s="206"/>
      <c r="M139" s="208"/>
      <c r="N139" s="223"/>
      <c r="O139" s="224"/>
    </row>
    <row r="140" spans="1:15" ht="14.4" customHeight="1" x14ac:dyDescent="0.35">
      <c r="A140" s="100"/>
      <c r="B140" s="100"/>
      <c r="C140" s="100"/>
      <c r="D140" s="100"/>
      <c r="E140" s="100"/>
      <c r="F140" s="226"/>
      <c r="G140" s="226"/>
      <c r="H140" s="226"/>
      <c r="I140" s="226"/>
      <c r="J140" s="226"/>
      <c r="K140" s="226"/>
      <c r="L140" s="16" t="s">
        <v>107</v>
      </c>
      <c r="M140" s="17" t="s">
        <v>106</v>
      </c>
      <c r="N140" s="9" t="s">
        <v>16</v>
      </c>
      <c r="O140" s="9" t="s">
        <v>17</v>
      </c>
    </row>
    <row r="141" spans="1:15" ht="14.4" customHeight="1" x14ac:dyDescent="0.35">
      <c r="A141" s="100"/>
      <c r="B141" s="100"/>
      <c r="C141" s="100"/>
      <c r="D141" s="100"/>
      <c r="E141" s="100"/>
      <c r="F141" s="18"/>
      <c r="G141" s="19"/>
      <c r="H141" s="20">
        <f>F141*G141</f>
        <v>0</v>
      </c>
      <c r="I141" s="18"/>
      <c r="J141" s="19"/>
      <c r="K141" s="21">
        <f>I141*J141</f>
        <v>0</v>
      </c>
      <c r="L141" s="22">
        <f>H141-K141</f>
        <v>0</v>
      </c>
      <c r="M141" s="23"/>
      <c r="N141" s="10">
        <f>O141*1000</f>
        <v>0</v>
      </c>
      <c r="O141" s="14">
        <f>L141*M141</f>
        <v>0</v>
      </c>
    </row>
    <row r="142" spans="1:15" ht="15" thickBot="1" x14ac:dyDescent="0.4">
      <c r="A142" s="100"/>
      <c r="B142" s="100"/>
      <c r="C142" s="100"/>
      <c r="D142" s="100"/>
      <c r="E142" s="100"/>
      <c r="F142" s="79"/>
      <c r="G142" s="80"/>
      <c r="H142" s="81">
        <f>F142*G142</f>
        <v>0</v>
      </c>
      <c r="I142" s="79"/>
      <c r="J142" s="80"/>
      <c r="K142" s="82">
        <f>I142*J142</f>
        <v>0</v>
      </c>
      <c r="L142" s="83">
        <f>H142-K142</f>
        <v>0</v>
      </c>
      <c r="M142" s="84"/>
      <c r="N142" s="24">
        <f>O142*1000</f>
        <v>0</v>
      </c>
      <c r="O142" s="25">
        <f>L142*M142</f>
        <v>0</v>
      </c>
    </row>
    <row r="143" spans="1:15" ht="18.5" x14ac:dyDescent="0.35">
      <c r="A143" s="100"/>
      <c r="B143" s="100"/>
      <c r="C143" s="100"/>
      <c r="D143" s="100"/>
      <c r="E143" s="101"/>
      <c r="F143" s="200" t="s">
        <v>80</v>
      </c>
      <c r="G143" s="201"/>
      <c r="H143" s="201"/>
      <c r="I143" s="201"/>
      <c r="J143" s="201"/>
      <c r="K143" s="201"/>
      <c r="L143" s="201"/>
      <c r="M143" s="202"/>
      <c r="N143" s="86">
        <f>SUM(N141:N142)</f>
        <v>0</v>
      </c>
      <c r="O143" s="85">
        <f>SUM(O141:O142)</f>
        <v>0</v>
      </c>
    </row>
    <row r="144" spans="1:15" x14ac:dyDescent="0.35">
      <c r="A144" s="102"/>
      <c r="B144" s="102"/>
      <c r="C144" s="102"/>
      <c r="D144" s="102"/>
    </row>
  </sheetData>
  <mergeCells count="360">
    <mergeCell ref="F115:F116"/>
    <mergeCell ref="H115:H116"/>
    <mergeCell ref="I115:I116"/>
    <mergeCell ref="J115:J116"/>
    <mergeCell ref="K115:K116"/>
    <mergeCell ref="A34:J37"/>
    <mergeCell ref="N34:N35"/>
    <mergeCell ref="O34:O35"/>
    <mergeCell ref="N36:N37"/>
    <mergeCell ref="O36:O37"/>
    <mergeCell ref="A81:J84"/>
    <mergeCell ref="N81:N82"/>
    <mergeCell ref="O81:O82"/>
    <mergeCell ref="N83:N84"/>
    <mergeCell ref="O83:O84"/>
    <mergeCell ref="A39:O39"/>
    <mergeCell ref="A64:O64"/>
    <mergeCell ref="L78:L80"/>
    <mergeCell ref="M78:M80"/>
    <mergeCell ref="N78:N80"/>
    <mergeCell ref="O78:O80"/>
    <mergeCell ref="A78:A80"/>
    <mergeCell ref="B78:B80"/>
    <mergeCell ref="C78:C80"/>
    <mergeCell ref="F139:F140"/>
    <mergeCell ref="G139:G140"/>
    <mergeCell ref="H139:H140"/>
    <mergeCell ref="L132:M132"/>
    <mergeCell ref="N130:O130"/>
    <mergeCell ref="N110:N111"/>
    <mergeCell ref="O110:O111"/>
    <mergeCell ref="N112:N113"/>
    <mergeCell ref="O112:O113"/>
    <mergeCell ref="D110:J113"/>
    <mergeCell ref="F136:O136"/>
    <mergeCell ref="F137:O137"/>
    <mergeCell ref="E114:O114"/>
    <mergeCell ref="N115:O115"/>
    <mergeCell ref="L117:M117"/>
    <mergeCell ref="L115:M115"/>
    <mergeCell ref="L116:M116"/>
    <mergeCell ref="E115:E116"/>
    <mergeCell ref="K139:K140"/>
    <mergeCell ref="F138:H138"/>
    <mergeCell ref="L134:M134"/>
    <mergeCell ref="I135:M135"/>
    <mergeCell ref="G115:G116"/>
    <mergeCell ref="E128:M128"/>
    <mergeCell ref="F143:M143"/>
    <mergeCell ref="L118:M118"/>
    <mergeCell ref="L119:M119"/>
    <mergeCell ref="L120:M120"/>
    <mergeCell ref="L121:M121"/>
    <mergeCell ref="L122:M122"/>
    <mergeCell ref="L138:L139"/>
    <mergeCell ref="M138:M139"/>
    <mergeCell ref="I138:K138"/>
    <mergeCell ref="L133:M133"/>
    <mergeCell ref="I130:I131"/>
    <mergeCell ref="J130:J131"/>
    <mergeCell ref="K130:K131"/>
    <mergeCell ref="L130:M130"/>
    <mergeCell ref="L131:M131"/>
    <mergeCell ref="L123:M123"/>
    <mergeCell ref="L124:M124"/>
    <mergeCell ref="L125:M125"/>
    <mergeCell ref="L126:M126"/>
    <mergeCell ref="L127:M127"/>
    <mergeCell ref="I129:O129"/>
    <mergeCell ref="N138:O139"/>
    <mergeCell ref="I139:I140"/>
    <mergeCell ref="J139:J140"/>
    <mergeCell ref="D78:D80"/>
    <mergeCell ref="E78:E80"/>
    <mergeCell ref="F78:F80"/>
    <mergeCell ref="G78:G80"/>
    <mergeCell ref="H78:J78"/>
    <mergeCell ref="K78:K80"/>
    <mergeCell ref="L70:L72"/>
    <mergeCell ref="M70:M72"/>
    <mergeCell ref="N70:N72"/>
    <mergeCell ref="F70:F72"/>
    <mergeCell ref="G70:G72"/>
    <mergeCell ref="H70:J70"/>
    <mergeCell ref="K70:K72"/>
    <mergeCell ref="O70:O72"/>
    <mergeCell ref="A73:O73"/>
    <mergeCell ref="A74:O74"/>
    <mergeCell ref="A75:F75"/>
    <mergeCell ref="G75:G77"/>
    <mergeCell ref="H75:J75"/>
    <mergeCell ref="K75:M75"/>
    <mergeCell ref="N75:O75"/>
    <mergeCell ref="A76:A77"/>
    <mergeCell ref="B76:B77"/>
    <mergeCell ref="C76:C77"/>
    <mergeCell ref="D76:D77"/>
    <mergeCell ref="E76:E77"/>
    <mergeCell ref="F76:F77"/>
    <mergeCell ref="K76:K77"/>
    <mergeCell ref="L76:L77"/>
    <mergeCell ref="M76:M77"/>
    <mergeCell ref="N76:N77"/>
    <mergeCell ref="O76:O77"/>
    <mergeCell ref="A70:A72"/>
    <mergeCell ref="B70:B72"/>
    <mergeCell ref="C70:C72"/>
    <mergeCell ref="D70:D72"/>
    <mergeCell ref="E70:E72"/>
    <mergeCell ref="N61:N63"/>
    <mergeCell ref="O61:O63"/>
    <mergeCell ref="A65:O65"/>
    <mergeCell ref="A66:O66"/>
    <mergeCell ref="A67:F67"/>
    <mergeCell ref="G67:G69"/>
    <mergeCell ref="H67:J67"/>
    <mergeCell ref="K67:M67"/>
    <mergeCell ref="N67:O67"/>
    <mergeCell ref="A68:A69"/>
    <mergeCell ref="B68:B69"/>
    <mergeCell ref="C68:C69"/>
    <mergeCell ref="D68:D69"/>
    <mergeCell ref="E68:E69"/>
    <mergeCell ref="F68:F69"/>
    <mergeCell ref="K68:K69"/>
    <mergeCell ref="L68:L69"/>
    <mergeCell ref="M68:M69"/>
    <mergeCell ref="N68:N69"/>
    <mergeCell ref="O68:O69"/>
    <mergeCell ref="A61:A63"/>
    <mergeCell ref="B61:B63"/>
    <mergeCell ref="C61:C63"/>
    <mergeCell ref="D61:D63"/>
    <mergeCell ref="E61:E63"/>
    <mergeCell ref="F61:F63"/>
    <mergeCell ref="G61:G63"/>
    <mergeCell ref="H61:J61"/>
    <mergeCell ref="K61:K63"/>
    <mergeCell ref="L53:L55"/>
    <mergeCell ref="M53:M55"/>
    <mergeCell ref="E53:E55"/>
    <mergeCell ref="F53:F55"/>
    <mergeCell ref="G53:G55"/>
    <mergeCell ref="H53:J53"/>
    <mergeCell ref="K53:K55"/>
    <mergeCell ref="L61:L63"/>
    <mergeCell ref="M61:M63"/>
    <mergeCell ref="N53:N55"/>
    <mergeCell ref="O53:O55"/>
    <mergeCell ref="A56:O56"/>
    <mergeCell ref="A57:O57"/>
    <mergeCell ref="A58:F58"/>
    <mergeCell ref="G58:G60"/>
    <mergeCell ref="H58:J58"/>
    <mergeCell ref="K58:M58"/>
    <mergeCell ref="N58:O58"/>
    <mergeCell ref="A59:A60"/>
    <mergeCell ref="B59:B60"/>
    <mergeCell ref="C59:C60"/>
    <mergeCell ref="D59:D60"/>
    <mergeCell ref="E59:E60"/>
    <mergeCell ref="F59:F60"/>
    <mergeCell ref="K59:K60"/>
    <mergeCell ref="L59:L60"/>
    <mergeCell ref="M59:M60"/>
    <mergeCell ref="N59:N60"/>
    <mergeCell ref="O59:O60"/>
    <mergeCell ref="A53:A55"/>
    <mergeCell ref="B53:B55"/>
    <mergeCell ref="C53:C55"/>
    <mergeCell ref="D53:D55"/>
    <mergeCell ref="L45:L47"/>
    <mergeCell ref="M45:M47"/>
    <mergeCell ref="N45:N47"/>
    <mergeCell ref="O45:O47"/>
    <mergeCell ref="A48:O48"/>
    <mergeCell ref="A49:O49"/>
    <mergeCell ref="A50:F50"/>
    <mergeCell ref="G50:G52"/>
    <mergeCell ref="H50:J50"/>
    <mergeCell ref="K50:M50"/>
    <mergeCell ref="N50:O50"/>
    <mergeCell ref="A51:A52"/>
    <mergeCell ref="B51:B52"/>
    <mergeCell ref="C51:C52"/>
    <mergeCell ref="D51:D52"/>
    <mergeCell ref="E51:E52"/>
    <mergeCell ref="F51:F52"/>
    <mergeCell ref="K51:K52"/>
    <mergeCell ref="L51:L52"/>
    <mergeCell ref="M51:M52"/>
    <mergeCell ref="N51:N52"/>
    <mergeCell ref="O51:O52"/>
    <mergeCell ref="A45:A47"/>
    <mergeCell ref="B45:B47"/>
    <mergeCell ref="C45:C47"/>
    <mergeCell ref="D45:D47"/>
    <mergeCell ref="E45:E47"/>
    <mergeCell ref="F45:F47"/>
    <mergeCell ref="G45:G47"/>
    <mergeCell ref="H45:J45"/>
    <mergeCell ref="K45:K47"/>
    <mergeCell ref="A40:O40"/>
    <mergeCell ref="A41:O41"/>
    <mergeCell ref="A42:F42"/>
    <mergeCell ref="G42:G44"/>
    <mergeCell ref="H42:J42"/>
    <mergeCell ref="K42:M42"/>
    <mergeCell ref="N42:O42"/>
    <mergeCell ref="A43:A44"/>
    <mergeCell ref="B43:B44"/>
    <mergeCell ref="C43:C44"/>
    <mergeCell ref="D43:D44"/>
    <mergeCell ref="E43:E44"/>
    <mergeCell ref="F43:F44"/>
    <mergeCell ref="K43:K44"/>
    <mergeCell ref="L43:L44"/>
    <mergeCell ref="M43:M44"/>
    <mergeCell ref="N43:N44"/>
    <mergeCell ref="A23:A25"/>
    <mergeCell ref="B23:B25"/>
    <mergeCell ref="C23:C25"/>
    <mergeCell ref="D23:D25"/>
    <mergeCell ref="O43:O44"/>
    <mergeCell ref="A38:O38"/>
    <mergeCell ref="N29:N30"/>
    <mergeCell ref="O29:O30"/>
    <mergeCell ref="A31:A33"/>
    <mergeCell ref="B31:B33"/>
    <mergeCell ref="C31:C33"/>
    <mergeCell ref="D31:D33"/>
    <mergeCell ref="E31:E33"/>
    <mergeCell ref="F31:F33"/>
    <mergeCell ref="G31:G33"/>
    <mergeCell ref="H31:J31"/>
    <mergeCell ref="K31:K33"/>
    <mergeCell ref="L31:L33"/>
    <mergeCell ref="M31:M33"/>
    <mergeCell ref="N31:N33"/>
    <mergeCell ref="O31:O33"/>
    <mergeCell ref="A26:O26"/>
    <mergeCell ref="A27:O27"/>
    <mergeCell ref="A28:F28"/>
    <mergeCell ref="G28:G30"/>
    <mergeCell ref="H28:J28"/>
    <mergeCell ref="K28:M28"/>
    <mergeCell ref="N28:O28"/>
    <mergeCell ref="A29:A30"/>
    <mergeCell ref="B29:B30"/>
    <mergeCell ref="C29:C30"/>
    <mergeCell ref="D29:D30"/>
    <mergeCell ref="E29:E30"/>
    <mergeCell ref="F29:F30"/>
    <mergeCell ref="K29:K30"/>
    <mergeCell ref="L29:L30"/>
    <mergeCell ref="M29:M30"/>
    <mergeCell ref="E23:E25"/>
    <mergeCell ref="F23:F25"/>
    <mergeCell ref="G23:G25"/>
    <mergeCell ref="H23:J23"/>
    <mergeCell ref="K23:K25"/>
    <mergeCell ref="A18:O18"/>
    <mergeCell ref="A19:O19"/>
    <mergeCell ref="A20:F20"/>
    <mergeCell ref="G20:G22"/>
    <mergeCell ref="H20:J20"/>
    <mergeCell ref="K20:M20"/>
    <mergeCell ref="N20:O20"/>
    <mergeCell ref="A21:A22"/>
    <mergeCell ref="B21:B22"/>
    <mergeCell ref="C21:C22"/>
    <mergeCell ref="D21:D22"/>
    <mergeCell ref="E21:E22"/>
    <mergeCell ref="F21:F22"/>
    <mergeCell ref="K21:K22"/>
    <mergeCell ref="L21:L22"/>
    <mergeCell ref="L23:L25"/>
    <mergeCell ref="M23:M25"/>
    <mergeCell ref="N23:N25"/>
    <mergeCell ref="O23:O25"/>
    <mergeCell ref="F13:F14"/>
    <mergeCell ref="K13:K14"/>
    <mergeCell ref="L13:L14"/>
    <mergeCell ref="M13:M14"/>
    <mergeCell ref="N13:N14"/>
    <mergeCell ref="O13:O14"/>
    <mergeCell ref="M21:M22"/>
    <mergeCell ref="N21:N22"/>
    <mergeCell ref="O21:O22"/>
    <mergeCell ref="H7:J7"/>
    <mergeCell ref="E5:E6"/>
    <mergeCell ref="E7:E9"/>
    <mergeCell ref="G4:G6"/>
    <mergeCell ref="G7:G9"/>
    <mergeCell ref="F5:F6"/>
    <mergeCell ref="F7:F9"/>
    <mergeCell ref="D5:D6"/>
    <mergeCell ref="A11:O11"/>
    <mergeCell ref="A2:O2"/>
    <mergeCell ref="H4:J4"/>
    <mergeCell ref="K4:M4"/>
    <mergeCell ref="N4:O4"/>
    <mergeCell ref="A1:O1"/>
    <mergeCell ref="L5:L6"/>
    <mergeCell ref="L7:L9"/>
    <mergeCell ref="M5:M6"/>
    <mergeCell ref="M7:M9"/>
    <mergeCell ref="A3:O3"/>
    <mergeCell ref="A4:F4"/>
    <mergeCell ref="N5:N6"/>
    <mergeCell ref="O5:O6"/>
    <mergeCell ref="N7:N9"/>
    <mergeCell ref="O7:O9"/>
    <mergeCell ref="D7:D9"/>
    <mergeCell ref="K5:K6"/>
    <mergeCell ref="K7:K9"/>
    <mergeCell ref="C5:C6"/>
    <mergeCell ref="B5:B6"/>
    <mergeCell ref="A5:A6"/>
    <mergeCell ref="A7:A9"/>
    <mergeCell ref="B7:B9"/>
    <mergeCell ref="C7:C9"/>
    <mergeCell ref="C15:C17"/>
    <mergeCell ref="B15:B17"/>
    <mergeCell ref="A15:A17"/>
    <mergeCell ref="G15:G17"/>
    <mergeCell ref="A10:O10"/>
    <mergeCell ref="H15:J15"/>
    <mergeCell ref="O15:O17"/>
    <mergeCell ref="N15:N17"/>
    <mergeCell ref="M15:M17"/>
    <mergeCell ref="L15:L17"/>
    <mergeCell ref="K15:K17"/>
    <mergeCell ref="F15:F17"/>
    <mergeCell ref="E15:E17"/>
    <mergeCell ref="D15:D17"/>
    <mergeCell ref="A12:F12"/>
    <mergeCell ref="G12:G14"/>
    <mergeCell ref="H12:J12"/>
    <mergeCell ref="K12:M12"/>
    <mergeCell ref="N12:O12"/>
    <mergeCell ref="A13:A14"/>
    <mergeCell ref="B13:B14"/>
    <mergeCell ref="C13:C14"/>
    <mergeCell ref="D13:D14"/>
    <mergeCell ref="E13:E14"/>
    <mergeCell ref="D92:D95"/>
    <mergeCell ref="D96:D99"/>
    <mergeCell ref="D100:D103"/>
    <mergeCell ref="D104:D107"/>
    <mergeCell ref="D108:D109"/>
    <mergeCell ref="D85:O85"/>
    <mergeCell ref="E86:E87"/>
    <mergeCell ref="F86:F87"/>
    <mergeCell ref="G86:G87"/>
    <mergeCell ref="H86:J86"/>
    <mergeCell ref="K86:M86"/>
    <mergeCell ref="N86:O86"/>
    <mergeCell ref="D86:D87"/>
    <mergeCell ref="D88:D91"/>
  </mergeCells>
  <phoneticPr fontId="15" type="noConversion"/>
  <pageMargins left="0.7" right="0.7" top="0.75" bottom="0.75" header="0.3" footer="0.3"/>
  <pageSetup paperSize="9" orientation="portrait" r:id="rId1"/>
  <ignoredErrors>
    <ignoredError sqref="N141:O14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="70" zoomScaleNormal="70" workbookViewId="0">
      <selection activeCell="E7" sqref="E7:E8"/>
    </sheetView>
  </sheetViews>
  <sheetFormatPr defaultRowHeight="14.5" x14ac:dyDescent="0.35"/>
  <cols>
    <col min="1" max="1" width="21.453125" customWidth="1"/>
    <col min="2" max="2" width="25.90625" bestFit="1" customWidth="1"/>
    <col min="3" max="3" width="14.54296875" customWidth="1"/>
    <col min="4" max="4" width="11.453125" customWidth="1"/>
    <col min="5" max="5" width="14.6328125" bestFit="1" customWidth="1"/>
  </cols>
  <sheetData>
    <row r="1" spans="1:7" ht="23.5" x14ac:dyDescent="0.35">
      <c r="A1" s="262" t="s">
        <v>109</v>
      </c>
      <c r="B1" s="262"/>
      <c r="C1" s="262"/>
      <c r="D1" s="262"/>
      <c r="E1" s="262"/>
      <c r="F1" s="1"/>
      <c r="G1" s="1"/>
    </row>
    <row r="2" spans="1:7" x14ac:dyDescent="0.35">
      <c r="A2" s="263" t="s">
        <v>110</v>
      </c>
      <c r="B2" s="263" t="s">
        <v>123</v>
      </c>
      <c r="C2" s="165" t="s">
        <v>14</v>
      </c>
      <c r="D2" s="139" t="s">
        <v>4</v>
      </c>
      <c r="E2" s="138"/>
      <c r="F2" s="1"/>
      <c r="G2" s="1"/>
    </row>
    <row r="3" spans="1:7" ht="15" x14ac:dyDescent="0.35">
      <c r="A3" s="263"/>
      <c r="B3" s="263"/>
      <c r="C3" s="165"/>
      <c r="D3" s="2" t="s">
        <v>108</v>
      </c>
      <c r="E3" s="4" t="s">
        <v>60</v>
      </c>
      <c r="F3" s="1"/>
      <c r="G3" s="1"/>
    </row>
    <row r="4" spans="1:7" ht="15" thickBot="1" x14ac:dyDescent="0.4">
      <c r="A4" s="76"/>
      <c r="B4" s="76"/>
      <c r="C4" s="72" t="s">
        <v>118</v>
      </c>
      <c r="D4" s="88"/>
      <c r="E4" s="5">
        <f>D4*B4</f>
        <v>0</v>
      </c>
      <c r="F4" s="1"/>
      <c r="G4" s="1"/>
    </row>
    <row r="5" spans="1:7" x14ac:dyDescent="0.35">
      <c r="A5" s="256" t="s">
        <v>80</v>
      </c>
      <c r="B5" s="257"/>
      <c r="C5" s="257"/>
      <c r="D5" s="257"/>
      <c r="E5" s="228" t="s">
        <v>60</v>
      </c>
      <c r="F5" s="1"/>
      <c r="G5" s="1"/>
    </row>
    <row r="6" spans="1:7" x14ac:dyDescent="0.35">
      <c r="A6" s="258"/>
      <c r="B6" s="259"/>
      <c r="C6" s="259"/>
      <c r="D6" s="259"/>
      <c r="E6" s="229"/>
    </row>
    <row r="7" spans="1:7" x14ac:dyDescent="0.35">
      <c r="A7" s="258"/>
      <c r="B7" s="259"/>
      <c r="C7" s="259"/>
      <c r="D7" s="259"/>
      <c r="E7" s="230">
        <f>SUM(E4)</f>
        <v>0</v>
      </c>
    </row>
    <row r="8" spans="1:7" ht="15" thickBot="1" x14ac:dyDescent="0.4">
      <c r="A8" s="260"/>
      <c r="B8" s="261"/>
      <c r="C8" s="261"/>
      <c r="D8" s="261"/>
      <c r="E8" s="255"/>
    </row>
    <row r="9" spans="1:7" x14ac:dyDescent="0.35">
      <c r="F9" s="1"/>
      <c r="G9" s="1"/>
    </row>
    <row r="10" spans="1:7" x14ac:dyDescent="0.35">
      <c r="F10" s="1"/>
      <c r="G10" s="1"/>
    </row>
  </sheetData>
  <mergeCells count="7">
    <mergeCell ref="A1:E1"/>
    <mergeCell ref="A2:A3"/>
    <mergeCell ref="C2:C3"/>
    <mergeCell ref="B2:B3"/>
    <mergeCell ref="E5:E6"/>
    <mergeCell ref="E7:E8"/>
    <mergeCell ref="A5:D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66EE-3BC2-48AA-9887-179F93329BF6}">
  <dimension ref="A1:M72"/>
  <sheetViews>
    <sheetView topLeftCell="D46" zoomScale="55" zoomScaleNormal="55" workbookViewId="0">
      <pane xSplit="4" topLeftCell="H1" activePane="topRight" state="frozenSplit"/>
      <selection activeCell="D1" sqref="D1"/>
      <selection pane="topRight" activeCell="M81" sqref="M81"/>
    </sheetView>
  </sheetViews>
  <sheetFormatPr defaultRowHeight="14.5" x14ac:dyDescent="0.35"/>
  <cols>
    <col min="1" max="1" width="45.81640625" customWidth="1"/>
    <col min="2" max="2" width="26.453125" customWidth="1"/>
    <col min="3" max="3" width="43.08984375" customWidth="1"/>
    <col min="4" max="4" width="27.81640625" customWidth="1"/>
    <col min="5" max="5" width="17.26953125" customWidth="1"/>
    <col min="6" max="6" width="31" customWidth="1"/>
    <col min="7" max="7" width="36.54296875" customWidth="1"/>
    <col min="8" max="8" width="10.36328125" customWidth="1"/>
    <col min="9" max="9" width="13.36328125" bestFit="1" customWidth="1"/>
    <col min="10" max="11" width="11.81640625" bestFit="1" customWidth="1"/>
    <col min="12" max="12" width="12.90625" customWidth="1"/>
    <col min="13" max="13" width="148.08984375" bestFit="1" customWidth="1"/>
    <col min="14" max="16" width="10.453125" bestFit="1" customWidth="1"/>
  </cols>
  <sheetData>
    <row r="1" spans="1:13" x14ac:dyDescent="0.35">
      <c r="A1" s="264" t="s">
        <v>36</v>
      </c>
      <c r="B1" s="264" t="s">
        <v>20</v>
      </c>
      <c r="C1" s="264" t="s">
        <v>180</v>
      </c>
      <c r="D1" s="264" t="s">
        <v>36</v>
      </c>
      <c r="E1" s="264" t="s">
        <v>20</v>
      </c>
      <c r="F1" s="264" t="s">
        <v>180</v>
      </c>
      <c r="G1" s="264" t="s">
        <v>181</v>
      </c>
      <c r="H1" s="277" t="s">
        <v>182</v>
      </c>
      <c r="I1" s="276" t="s">
        <v>183</v>
      </c>
      <c r="J1" s="276"/>
      <c r="K1" s="276"/>
      <c r="L1" s="276"/>
      <c r="M1" s="276" t="s">
        <v>184</v>
      </c>
    </row>
    <row r="2" spans="1:13" ht="16.5" x14ac:dyDescent="0.35">
      <c r="A2" s="264"/>
      <c r="B2" s="264"/>
      <c r="C2" s="264"/>
      <c r="D2" s="264"/>
      <c r="E2" s="264"/>
      <c r="F2" s="264"/>
      <c r="G2" s="264"/>
      <c r="H2" s="277"/>
      <c r="I2" s="125" t="s">
        <v>185</v>
      </c>
      <c r="J2" s="125" t="s">
        <v>186</v>
      </c>
      <c r="K2" s="125" t="s">
        <v>187</v>
      </c>
      <c r="L2" s="127" t="s">
        <v>188</v>
      </c>
      <c r="M2" s="276"/>
    </row>
    <row r="3" spans="1:13" x14ac:dyDescent="0.35">
      <c r="A3" s="267" t="s">
        <v>189</v>
      </c>
      <c r="B3" s="269" t="s">
        <v>39</v>
      </c>
      <c r="C3" s="265" t="s">
        <v>296</v>
      </c>
      <c r="D3" s="267" t="s">
        <v>189</v>
      </c>
      <c r="E3" s="269" t="s">
        <v>39</v>
      </c>
      <c r="F3" s="274" t="s">
        <v>296</v>
      </c>
      <c r="G3" s="122" t="s">
        <v>190</v>
      </c>
      <c r="H3" s="103" t="s">
        <v>191</v>
      </c>
      <c r="I3" s="128">
        <v>56100</v>
      </c>
      <c r="J3" s="128">
        <v>1</v>
      </c>
      <c r="K3" s="128">
        <v>0.1</v>
      </c>
      <c r="L3" s="128">
        <v>56101.1</v>
      </c>
      <c r="M3" s="104" t="s">
        <v>297</v>
      </c>
    </row>
    <row r="4" spans="1:13" x14ac:dyDescent="0.35">
      <c r="A4" s="268"/>
      <c r="B4" s="270"/>
      <c r="C4" s="266"/>
      <c r="D4" s="268"/>
      <c r="E4" s="270"/>
      <c r="F4" s="275"/>
      <c r="G4" s="122" t="s">
        <v>192</v>
      </c>
      <c r="H4" s="103" t="s">
        <v>191</v>
      </c>
      <c r="I4" s="128">
        <v>74100</v>
      </c>
      <c r="J4" s="128">
        <v>3</v>
      </c>
      <c r="K4" s="128">
        <v>0.6</v>
      </c>
      <c r="L4" s="128">
        <v>74103.600000000006</v>
      </c>
      <c r="M4" s="104" t="s">
        <v>297</v>
      </c>
    </row>
    <row r="5" spans="1:13" x14ac:dyDescent="0.35">
      <c r="A5" s="268"/>
      <c r="B5" s="270"/>
      <c r="C5" s="266"/>
      <c r="D5" s="268"/>
      <c r="E5" s="270"/>
      <c r="F5" s="275"/>
      <c r="G5" s="122" t="s">
        <v>193</v>
      </c>
      <c r="H5" s="103" t="s">
        <v>191</v>
      </c>
      <c r="I5" s="128">
        <v>69300</v>
      </c>
      <c r="J5" s="128">
        <v>3</v>
      </c>
      <c r="K5" s="128">
        <v>0.6</v>
      </c>
      <c r="L5" s="128">
        <v>69303.600000000006</v>
      </c>
      <c r="M5" s="104" t="s">
        <v>297</v>
      </c>
    </row>
    <row r="6" spans="1:13" x14ac:dyDescent="0.35">
      <c r="A6" s="268"/>
      <c r="B6" s="270"/>
      <c r="C6" s="271"/>
      <c r="D6" s="268"/>
      <c r="E6" s="270"/>
      <c r="F6" s="278"/>
      <c r="G6" s="122" t="s">
        <v>114</v>
      </c>
      <c r="H6" s="103" t="s">
        <v>191</v>
      </c>
      <c r="I6" s="128">
        <v>63100</v>
      </c>
      <c r="J6" s="128">
        <v>1</v>
      </c>
      <c r="K6" s="128">
        <v>0.1</v>
      </c>
      <c r="L6" s="128">
        <v>63101.1</v>
      </c>
      <c r="M6" s="104" t="s">
        <v>297</v>
      </c>
    </row>
    <row r="7" spans="1:13" x14ac:dyDescent="0.35">
      <c r="A7" s="268"/>
      <c r="B7" s="270"/>
      <c r="C7" s="265" t="s">
        <v>298</v>
      </c>
      <c r="D7" s="268"/>
      <c r="E7" s="270"/>
      <c r="F7" s="274" t="s">
        <v>298</v>
      </c>
      <c r="G7" s="122" t="s">
        <v>190</v>
      </c>
      <c r="H7" s="103" t="s">
        <v>191</v>
      </c>
      <c r="I7" s="128">
        <v>64200</v>
      </c>
      <c r="J7" s="128">
        <v>3</v>
      </c>
      <c r="K7" s="128">
        <v>0.6</v>
      </c>
      <c r="L7" s="128">
        <v>64203.6</v>
      </c>
      <c r="M7" s="104" t="s">
        <v>299</v>
      </c>
    </row>
    <row r="8" spans="1:13" x14ac:dyDescent="0.35">
      <c r="A8" s="268"/>
      <c r="B8" s="270"/>
      <c r="C8" s="266"/>
      <c r="D8" s="268"/>
      <c r="E8" s="270"/>
      <c r="F8" s="275"/>
      <c r="G8" s="122" t="s">
        <v>192</v>
      </c>
      <c r="H8" s="103" t="s">
        <v>191</v>
      </c>
      <c r="I8" s="128">
        <v>74100</v>
      </c>
      <c r="J8" s="128">
        <v>3</v>
      </c>
      <c r="K8" s="128">
        <v>0.6</v>
      </c>
      <c r="L8" s="128">
        <v>74103.600000000006</v>
      </c>
      <c r="M8" s="104" t="s">
        <v>299</v>
      </c>
    </row>
    <row r="9" spans="1:13" x14ac:dyDescent="0.35">
      <c r="A9" s="268"/>
      <c r="B9" s="270"/>
      <c r="C9" s="266"/>
      <c r="D9" s="268"/>
      <c r="E9" s="270"/>
      <c r="F9" s="275"/>
      <c r="G9" s="122" t="s">
        <v>193</v>
      </c>
      <c r="H9" s="103" t="s">
        <v>191</v>
      </c>
      <c r="I9" s="128">
        <v>69300</v>
      </c>
      <c r="J9" s="128">
        <v>3</v>
      </c>
      <c r="K9" s="128">
        <v>0.6</v>
      </c>
      <c r="L9" s="128">
        <v>69303.600000000006</v>
      </c>
      <c r="M9" s="104" t="s">
        <v>299</v>
      </c>
    </row>
    <row r="10" spans="1:13" x14ac:dyDescent="0.35">
      <c r="A10" s="268"/>
      <c r="B10" s="270"/>
      <c r="C10" s="271"/>
      <c r="D10" s="268"/>
      <c r="E10" s="270"/>
      <c r="F10" s="278"/>
      <c r="G10" s="122" t="s">
        <v>114</v>
      </c>
      <c r="H10" s="103" t="s">
        <v>191</v>
      </c>
      <c r="I10" s="128">
        <v>63100</v>
      </c>
      <c r="J10" s="128">
        <v>1</v>
      </c>
      <c r="K10" s="128">
        <v>0.1</v>
      </c>
      <c r="L10" s="128">
        <v>63101.1</v>
      </c>
      <c r="M10" s="104" t="s">
        <v>299</v>
      </c>
    </row>
    <row r="11" spans="1:13" x14ac:dyDescent="0.35">
      <c r="A11" s="268"/>
      <c r="B11" s="270"/>
      <c r="C11" s="265" t="s">
        <v>300</v>
      </c>
      <c r="D11" s="268"/>
      <c r="E11" s="270"/>
      <c r="F11" s="274" t="s">
        <v>300</v>
      </c>
      <c r="G11" s="122" t="s">
        <v>190</v>
      </c>
      <c r="H11" s="103" t="s">
        <v>191</v>
      </c>
      <c r="I11" s="128">
        <v>56100</v>
      </c>
      <c r="J11" s="128">
        <v>5</v>
      </c>
      <c r="K11" s="128">
        <v>0.1</v>
      </c>
      <c r="L11" s="128">
        <v>56105.1</v>
      </c>
      <c r="M11" s="104" t="s">
        <v>301</v>
      </c>
    </row>
    <row r="12" spans="1:13" x14ac:dyDescent="0.35">
      <c r="A12" s="268"/>
      <c r="B12" s="270"/>
      <c r="C12" s="266"/>
      <c r="D12" s="268"/>
      <c r="E12" s="270"/>
      <c r="F12" s="275"/>
      <c r="G12" s="122" t="s">
        <v>192</v>
      </c>
      <c r="H12" s="103" t="s">
        <v>191</v>
      </c>
      <c r="I12" s="128">
        <v>74100</v>
      </c>
      <c r="J12" s="128">
        <v>10</v>
      </c>
      <c r="K12" s="128">
        <v>0.6</v>
      </c>
      <c r="L12" s="128">
        <v>74110.600000000006</v>
      </c>
      <c r="M12" s="104" t="s">
        <v>301</v>
      </c>
    </row>
    <row r="13" spans="1:13" x14ac:dyDescent="0.35">
      <c r="A13" s="268"/>
      <c r="B13" s="270"/>
      <c r="C13" s="266"/>
      <c r="D13" s="268"/>
      <c r="E13" s="270"/>
      <c r="F13" s="275"/>
      <c r="G13" s="122" t="s">
        <v>193</v>
      </c>
      <c r="H13" s="103" t="s">
        <v>191</v>
      </c>
      <c r="I13" s="128">
        <v>69300</v>
      </c>
      <c r="J13" s="128">
        <v>10</v>
      </c>
      <c r="K13" s="128">
        <v>0.6</v>
      </c>
      <c r="L13" s="128">
        <v>69310.600000000006</v>
      </c>
      <c r="M13" s="104" t="s">
        <v>301</v>
      </c>
    </row>
    <row r="14" spans="1:13" x14ac:dyDescent="0.35">
      <c r="A14" s="268"/>
      <c r="B14" s="270"/>
      <c r="C14" s="271"/>
      <c r="D14" s="268"/>
      <c r="E14" s="270"/>
      <c r="F14" s="278"/>
      <c r="G14" s="122" t="s">
        <v>114</v>
      </c>
      <c r="H14" s="103" t="s">
        <v>191</v>
      </c>
      <c r="I14" s="128">
        <v>63100</v>
      </c>
      <c r="J14" s="128">
        <v>5</v>
      </c>
      <c r="K14" s="128">
        <v>0.1</v>
      </c>
      <c r="L14" s="128">
        <v>63105.1</v>
      </c>
      <c r="M14" s="104" t="s">
        <v>301</v>
      </c>
    </row>
    <row r="15" spans="1:13" x14ac:dyDescent="0.35">
      <c r="A15" s="268"/>
      <c r="B15" s="269" t="s">
        <v>33</v>
      </c>
      <c r="C15" s="272" t="s">
        <v>194</v>
      </c>
      <c r="D15" s="268"/>
      <c r="E15" s="269" t="s">
        <v>33</v>
      </c>
      <c r="F15" s="272" t="s">
        <v>194</v>
      </c>
      <c r="G15" s="122" t="s">
        <v>195</v>
      </c>
      <c r="H15" s="103" t="s">
        <v>191</v>
      </c>
      <c r="I15" s="128">
        <v>74100</v>
      </c>
      <c r="J15" s="128">
        <v>3.9</v>
      </c>
      <c r="K15" s="128">
        <v>3.9</v>
      </c>
      <c r="L15" s="128">
        <v>74107.799999999988</v>
      </c>
      <c r="M15" s="104" t="s">
        <v>302</v>
      </c>
    </row>
    <row r="16" spans="1:13" x14ac:dyDescent="0.35">
      <c r="A16" s="268"/>
      <c r="B16" s="270"/>
      <c r="C16" s="272"/>
      <c r="D16" s="268"/>
      <c r="E16" s="270"/>
      <c r="F16" s="272"/>
      <c r="G16" s="122" t="s">
        <v>196</v>
      </c>
      <c r="H16" s="103" t="s">
        <v>191</v>
      </c>
      <c r="I16" s="128">
        <v>69300</v>
      </c>
      <c r="J16" s="128">
        <v>3.8</v>
      </c>
      <c r="K16" s="128">
        <v>5.7</v>
      </c>
      <c r="L16" s="128">
        <v>69309.5</v>
      </c>
      <c r="M16" s="104" t="s">
        <v>302</v>
      </c>
    </row>
    <row r="17" spans="1:13" x14ac:dyDescent="0.35">
      <c r="A17" s="268"/>
      <c r="B17" s="270"/>
      <c r="C17" s="272"/>
      <c r="D17" s="268"/>
      <c r="E17" s="270"/>
      <c r="F17" s="272"/>
      <c r="G17" s="122" t="s">
        <v>197</v>
      </c>
      <c r="H17" s="103" t="s">
        <v>191</v>
      </c>
      <c r="I17" s="128">
        <v>63100</v>
      </c>
      <c r="J17" s="128">
        <v>62</v>
      </c>
      <c r="K17" s="128">
        <v>0.2</v>
      </c>
      <c r="L17" s="128">
        <v>63162.2</v>
      </c>
      <c r="M17" s="104" t="s">
        <v>302</v>
      </c>
    </row>
    <row r="18" spans="1:13" x14ac:dyDescent="0.35">
      <c r="A18" s="268"/>
      <c r="B18" s="270"/>
      <c r="C18" s="272"/>
      <c r="D18" s="268"/>
      <c r="E18" s="270"/>
      <c r="F18" s="272"/>
      <c r="G18" s="122" t="s">
        <v>198</v>
      </c>
      <c r="H18" s="103" t="s">
        <v>191</v>
      </c>
      <c r="I18" s="128">
        <v>74100</v>
      </c>
      <c r="J18" s="128">
        <v>4.1500000000000004</v>
      </c>
      <c r="K18" s="128">
        <v>28.6</v>
      </c>
      <c r="L18" s="128">
        <v>74132.75</v>
      </c>
      <c r="M18" s="104" t="s">
        <v>303</v>
      </c>
    </row>
    <row r="19" spans="1:13" x14ac:dyDescent="0.35">
      <c r="A19" s="268"/>
      <c r="B19" s="270"/>
      <c r="C19" s="272"/>
      <c r="D19" s="268"/>
      <c r="E19" s="270"/>
      <c r="F19" s="272"/>
      <c r="G19" s="122" t="s">
        <v>199</v>
      </c>
      <c r="H19" s="103" t="s">
        <v>191</v>
      </c>
      <c r="I19" s="128">
        <v>69300</v>
      </c>
      <c r="J19" s="128">
        <v>50</v>
      </c>
      <c r="K19" s="128">
        <v>2</v>
      </c>
      <c r="L19" s="128">
        <v>69352</v>
      </c>
      <c r="M19" s="104" t="s">
        <v>303</v>
      </c>
    </row>
    <row r="20" spans="1:13" x14ac:dyDescent="0.35">
      <c r="A20" s="268"/>
      <c r="B20" s="270"/>
      <c r="C20" s="265" t="s">
        <v>201</v>
      </c>
      <c r="D20" s="268"/>
      <c r="E20" s="270"/>
      <c r="F20" s="265" t="s">
        <v>201</v>
      </c>
      <c r="G20" s="122" t="s">
        <v>202</v>
      </c>
      <c r="H20" s="103" t="s">
        <v>117</v>
      </c>
      <c r="I20" s="128">
        <v>0.13827</v>
      </c>
      <c r="J20" s="128">
        <v>4.6368000000000002E-6</v>
      </c>
      <c r="K20" s="128">
        <v>1.67E-3</v>
      </c>
      <c r="L20" s="128">
        <v>0.13994463680000002</v>
      </c>
      <c r="M20" s="104" t="s">
        <v>329</v>
      </c>
    </row>
    <row r="21" spans="1:13" x14ac:dyDescent="0.35">
      <c r="A21" s="268"/>
      <c r="B21" s="270"/>
      <c r="C21" s="266"/>
      <c r="D21" s="268"/>
      <c r="E21" s="270"/>
      <c r="F21" s="266"/>
      <c r="G21" s="122" t="s">
        <v>203</v>
      </c>
      <c r="H21" s="103" t="s">
        <v>117</v>
      </c>
      <c r="I21" s="128">
        <v>0.14011999999999999</v>
      </c>
      <c r="J21" s="128">
        <v>3.5840000000000004E-4</v>
      </c>
      <c r="K21" s="128">
        <v>3.2013422818791948E-4</v>
      </c>
      <c r="L21" s="128">
        <v>0.14079853422818792</v>
      </c>
      <c r="M21" s="104" t="s">
        <v>330</v>
      </c>
    </row>
    <row r="22" spans="1:13" x14ac:dyDescent="0.35">
      <c r="A22" s="268"/>
      <c r="B22" s="270"/>
      <c r="C22" s="266"/>
      <c r="D22" s="268"/>
      <c r="E22" s="270"/>
      <c r="F22" s="266"/>
      <c r="G22" s="122" t="s">
        <v>204</v>
      </c>
      <c r="H22" s="103" t="s">
        <v>117</v>
      </c>
      <c r="I22" s="128">
        <v>0</v>
      </c>
      <c r="J22" s="128">
        <v>0</v>
      </c>
      <c r="K22" s="128">
        <v>0</v>
      </c>
      <c r="L22" s="128">
        <v>0</v>
      </c>
      <c r="M22" s="104" t="s">
        <v>331</v>
      </c>
    </row>
    <row r="23" spans="1:13" x14ac:dyDescent="0.35">
      <c r="A23" s="268"/>
      <c r="B23" s="270"/>
      <c r="C23" s="266"/>
      <c r="D23" s="268"/>
      <c r="E23" s="270"/>
      <c r="F23" s="266"/>
      <c r="G23" s="122" t="s">
        <v>205</v>
      </c>
      <c r="H23" s="103" t="s">
        <v>117</v>
      </c>
      <c r="I23" s="128">
        <v>0.14161000000000001</v>
      </c>
      <c r="J23" s="128">
        <v>2.4000000000000001E-4</v>
      </c>
      <c r="K23" s="128">
        <v>7.6999999999999996E-4</v>
      </c>
      <c r="L23" s="128">
        <v>0.14262</v>
      </c>
      <c r="M23" s="104" t="s">
        <v>332</v>
      </c>
    </row>
    <row r="24" spans="1:13" x14ac:dyDescent="0.35">
      <c r="A24" s="268"/>
      <c r="B24" s="270"/>
      <c r="C24" s="266"/>
      <c r="D24" s="268"/>
      <c r="E24" s="270"/>
      <c r="F24" s="266"/>
      <c r="G24" s="122" t="s">
        <v>206</v>
      </c>
      <c r="H24" s="103" t="s">
        <v>117</v>
      </c>
      <c r="I24" s="128">
        <v>0.16639999999999999</v>
      </c>
      <c r="J24" s="128">
        <v>4.6368000000000002E-6</v>
      </c>
      <c r="K24" s="128">
        <v>1.67E-3</v>
      </c>
      <c r="L24" s="128">
        <v>0.16807463680000001</v>
      </c>
      <c r="M24" s="104" t="s">
        <v>333</v>
      </c>
    </row>
    <row r="25" spans="1:13" x14ac:dyDescent="0.35">
      <c r="A25" s="268"/>
      <c r="B25" s="270"/>
      <c r="C25" s="266"/>
      <c r="D25" s="268"/>
      <c r="E25" s="270"/>
      <c r="F25" s="266"/>
      <c r="G25" s="122" t="s">
        <v>207</v>
      </c>
      <c r="H25" s="103" t="s">
        <v>117</v>
      </c>
      <c r="I25" s="128">
        <v>0.17751</v>
      </c>
      <c r="J25" s="128">
        <v>3.5840000000000004E-4</v>
      </c>
      <c r="K25" s="128">
        <v>3.2013422818791948E-4</v>
      </c>
      <c r="L25" s="128">
        <v>0.17818853422818792</v>
      </c>
      <c r="M25" s="104" t="s">
        <v>334</v>
      </c>
    </row>
    <row r="26" spans="1:13" x14ac:dyDescent="0.35">
      <c r="A26" s="268"/>
      <c r="B26" s="270"/>
      <c r="C26" s="266"/>
      <c r="D26" s="268"/>
      <c r="E26" s="270"/>
      <c r="F26" s="266"/>
      <c r="G26" s="122" t="s">
        <v>208</v>
      </c>
      <c r="H26" s="103" t="s">
        <v>117</v>
      </c>
      <c r="I26" s="128">
        <v>0.17591999999999999</v>
      </c>
      <c r="J26" s="128">
        <v>6.0000000000000002E-5</v>
      </c>
      <c r="K26" s="128">
        <v>3.6000000000000002E-4</v>
      </c>
      <c r="L26" s="128">
        <v>0.17634</v>
      </c>
      <c r="M26" s="104" t="s">
        <v>335</v>
      </c>
    </row>
    <row r="27" spans="1:13" x14ac:dyDescent="0.35">
      <c r="A27" s="268"/>
      <c r="B27" s="270"/>
      <c r="C27" s="266"/>
      <c r="D27" s="268"/>
      <c r="E27" s="270"/>
      <c r="F27" s="266"/>
      <c r="G27" s="122" t="s">
        <v>209</v>
      </c>
      <c r="H27" s="103" t="s">
        <v>117</v>
      </c>
      <c r="I27" s="128">
        <v>0.17135</v>
      </c>
      <c r="J27" s="128">
        <v>1.7000000000000001E-4</v>
      </c>
      <c r="K27" s="128">
        <v>1.0399999999999999E-3</v>
      </c>
      <c r="L27" s="128">
        <v>0.17256000000000002</v>
      </c>
      <c r="M27" s="104" t="s">
        <v>336</v>
      </c>
    </row>
    <row r="28" spans="1:13" x14ac:dyDescent="0.35">
      <c r="A28" s="268"/>
      <c r="B28" s="270"/>
      <c r="C28" s="266"/>
      <c r="D28" s="268"/>
      <c r="E28" s="270"/>
      <c r="F28" s="266"/>
      <c r="G28" s="122" t="s">
        <v>210</v>
      </c>
      <c r="H28" s="103" t="s">
        <v>117</v>
      </c>
      <c r="I28" s="128">
        <v>0.20562</v>
      </c>
      <c r="J28" s="128">
        <v>4.6368000000000002E-6</v>
      </c>
      <c r="K28" s="128">
        <v>1.67E-3</v>
      </c>
      <c r="L28" s="128">
        <v>0.20729463680000002</v>
      </c>
      <c r="M28" s="104" t="s">
        <v>337</v>
      </c>
    </row>
    <row r="29" spans="1:13" x14ac:dyDescent="0.35">
      <c r="A29" s="268"/>
      <c r="B29" s="270"/>
      <c r="C29" s="266"/>
      <c r="D29" s="268"/>
      <c r="E29" s="270"/>
      <c r="F29" s="266"/>
      <c r="G29" s="122" t="s">
        <v>211</v>
      </c>
      <c r="H29" s="103" t="s">
        <v>117</v>
      </c>
      <c r="I29" s="128">
        <v>0.27156000000000002</v>
      </c>
      <c r="J29" s="128">
        <v>3.5840000000000004E-4</v>
      </c>
      <c r="K29" s="128">
        <v>3.2013422818791948E-4</v>
      </c>
      <c r="L29" s="128">
        <v>0.27223853422818795</v>
      </c>
      <c r="M29" s="104" t="s">
        <v>338</v>
      </c>
    </row>
    <row r="30" spans="1:13" x14ac:dyDescent="0.35">
      <c r="A30" s="268"/>
      <c r="B30" s="270"/>
      <c r="C30" s="266"/>
      <c r="D30" s="268"/>
      <c r="E30" s="270"/>
      <c r="F30" s="266"/>
      <c r="G30" s="122" t="s">
        <v>212</v>
      </c>
      <c r="H30" s="103" t="s">
        <v>117</v>
      </c>
      <c r="I30" s="128">
        <v>0.26717000000000002</v>
      </c>
      <c r="J30" s="128">
        <v>6.0000000000000002E-5</v>
      </c>
      <c r="K30" s="128">
        <v>3.6000000000000002E-4</v>
      </c>
      <c r="L30" s="128">
        <v>0.26759000000000005</v>
      </c>
      <c r="M30" s="104" t="s">
        <v>339</v>
      </c>
    </row>
    <row r="31" spans="1:13" x14ac:dyDescent="0.35">
      <c r="A31" s="268"/>
      <c r="B31" s="270"/>
      <c r="C31" s="266"/>
      <c r="D31" s="268"/>
      <c r="E31" s="270"/>
      <c r="F31" s="266"/>
      <c r="G31" s="122" t="s">
        <v>213</v>
      </c>
      <c r="H31" s="103" t="s">
        <v>117</v>
      </c>
      <c r="I31" s="128">
        <v>0.22328999999999999</v>
      </c>
      <c r="J31" s="128">
        <v>1E-4</v>
      </c>
      <c r="K31" s="128">
        <v>1.33E-3</v>
      </c>
      <c r="L31" s="128">
        <v>0.22471999999999998</v>
      </c>
      <c r="M31" s="104" t="s">
        <v>340</v>
      </c>
    </row>
    <row r="32" spans="1:13" x14ac:dyDescent="0.35">
      <c r="A32" s="268"/>
      <c r="B32" s="270"/>
      <c r="C32" s="266"/>
      <c r="D32" s="268"/>
      <c r="E32" s="270"/>
      <c r="F32" s="266"/>
      <c r="G32" s="122" t="s">
        <v>214</v>
      </c>
      <c r="H32" s="103" t="s">
        <v>117</v>
      </c>
      <c r="I32" s="128">
        <v>0.16816999999999999</v>
      </c>
      <c r="J32" s="128">
        <v>4.6368000000000002E-6</v>
      </c>
      <c r="K32" s="128">
        <v>1.67E-3</v>
      </c>
      <c r="L32" s="128">
        <v>0.1698446368</v>
      </c>
      <c r="M32" s="104" t="s">
        <v>341</v>
      </c>
    </row>
    <row r="33" spans="1:13" x14ac:dyDescent="0.35">
      <c r="A33" s="268"/>
      <c r="B33" s="270"/>
      <c r="C33" s="266"/>
      <c r="D33" s="268"/>
      <c r="E33" s="270"/>
      <c r="F33" s="266"/>
      <c r="G33" s="122" t="s">
        <v>215</v>
      </c>
      <c r="H33" s="103" t="s">
        <v>117</v>
      </c>
      <c r="I33" s="128">
        <v>0.16322999999999999</v>
      </c>
      <c r="J33" s="128">
        <v>3.5840000000000004E-4</v>
      </c>
      <c r="K33" s="128">
        <v>3.2013422818791948E-4</v>
      </c>
      <c r="L33" s="128">
        <v>0.16390853422818791</v>
      </c>
      <c r="M33" s="104" t="s">
        <v>342</v>
      </c>
    </row>
    <row r="34" spans="1:13" x14ac:dyDescent="0.35">
      <c r="A34" s="268"/>
      <c r="B34" s="270"/>
      <c r="C34" s="266"/>
      <c r="D34" s="268"/>
      <c r="E34" s="270"/>
      <c r="F34" s="266"/>
      <c r="G34" s="122" t="s">
        <v>216</v>
      </c>
      <c r="H34" s="103" t="s">
        <v>117</v>
      </c>
      <c r="I34" s="128">
        <v>0.19675999999999999</v>
      </c>
      <c r="J34" s="128">
        <v>6.0000000000000002E-5</v>
      </c>
      <c r="K34" s="128">
        <v>3.6000000000000002E-4</v>
      </c>
      <c r="L34" s="128">
        <v>0.19717999999999999</v>
      </c>
      <c r="M34" s="104" t="s">
        <v>343</v>
      </c>
    </row>
    <row r="35" spans="1:13" x14ac:dyDescent="0.35">
      <c r="A35" s="268"/>
      <c r="B35" s="270"/>
      <c r="C35" s="271"/>
      <c r="D35" s="268"/>
      <c r="E35" s="270"/>
      <c r="F35" s="271"/>
      <c r="G35" s="122" t="s">
        <v>217</v>
      </c>
      <c r="H35" s="103" t="s">
        <v>117</v>
      </c>
      <c r="I35" s="128">
        <v>0.16574</v>
      </c>
      <c r="J35" s="128">
        <v>1.9000000000000001E-4</v>
      </c>
      <c r="K35" s="128">
        <v>9.7999999999999997E-4</v>
      </c>
      <c r="L35" s="128">
        <v>0.16691</v>
      </c>
      <c r="M35" s="104" t="s">
        <v>344</v>
      </c>
    </row>
    <row r="36" spans="1:13" x14ac:dyDescent="0.35">
      <c r="A36" s="268"/>
      <c r="B36" s="270"/>
      <c r="C36" s="265" t="s">
        <v>218</v>
      </c>
      <c r="D36" s="268"/>
      <c r="E36" s="270"/>
      <c r="F36" s="265" t="s">
        <v>218</v>
      </c>
      <c r="G36" s="122" t="s">
        <v>219</v>
      </c>
      <c r="H36" s="103" t="s">
        <v>117</v>
      </c>
      <c r="I36" s="128">
        <v>0.24858</v>
      </c>
      <c r="J36" s="128">
        <v>4.8607767053859851E-6</v>
      </c>
      <c r="K36" s="128">
        <v>1.65E-3</v>
      </c>
      <c r="L36" s="128">
        <v>0.25023486077670537</v>
      </c>
      <c r="M36" s="104" t="s">
        <v>345</v>
      </c>
    </row>
    <row r="37" spans="1:13" x14ac:dyDescent="0.35">
      <c r="A37" s="268"/>
      <c r="B37" s="270"/>
      <c r="C37" s="266"/>
      <c r="D37" s="268"/>
      <c r="E37" s="270"/>
      <c r="F37" s="266"/>
      <c r="G37" s="122" t="s">
        <v>220</v>
      </c>
      <c r="H37" s="103" t="s">
        <v>117</v>
      </c>
      <c r="I37" s="128">
        <v>0.22023999999999999</v>
      </c>
      <c r="J37" s="128">
        <v>2.7E-4</v>
      </c>
      <c r="K37" s="128">
        <v>4.4000000000000002E-4</v>
      </c>
      <c r="L37" s="128">
        <v>0.22094999999999998</v>
      </c>
      <c r="M37" s="104" t="s">
        <v>346</v>
      </c>
    </row>
    <row r="38" spans="1:13" x14ac:dyDescent="0.35">
      <c r="A38" s="268"/>
      <c r="B38" s="270"/>
      <c r="C38" s="266"/>
      <c r="D38" s="268"/>
      <c r="E38" s="270"/>
      <c r="F38" s="266"/>
      <c r="G38" s="122" t="s">
        <v>221</v>
      </c>
      <c r="H38" s="103" t="s">
        <v>117</v>
      </c>
      <c r="I38" s="128">
        <v>0.27562999999999999</v>
      </c>
      <c r="J38" s="128">
        <v>4.0000000000000003E-5</v>
      </c>
      <c r="K38" s="128">
        <v>5.0000000000000001E-4</v>
      </c>
      <c r="L38" s="128">
        <v>0.27616999999999997</v>
      </c>
      <c r="M38" s="104" t="s">
        <v>347</v>
      </c>
    </row>
    <row r="39" spans="1:13" x14ac:dyDescent="0.35">
      <c r="A39" s="268"/>
      <c r="B39" s="270"/>
      <c r="C39" s="266"/>
      <c r="D39" s="268"/>
      <c r="E39" s="270"/>
      <c r="F39" s="266"/>
      <c r="G39" s="122" t="s">
        <v>222</v>
      </c>
      <c r="H39" s="103" t="s">
        <v>117</v>
      </c>
      <c r="I39" s="128">
        <v>0.24771000000000001</v>
      </c>
      <c r="J39" s="128">
        <v>1.0000000000000001E-5</v>
      </c>
      <c r="K39" s="128">
        <v>1.6199999999999999E-3</v>
      </c>
      <c r="L39" s="128">
        <v>0.24934000000000003</v>
      </c>
      <c r="M39" s="104" t="s">
        <v>348</v>
      </c>
    </row>
    <row r="40" spans="1:13" x14ac:dyDescent="0.35">
      <c r="A40" s="268"/>
      <c r="B40" s="270"/>
      <c r="C40" s="266"/>
      <c r="D40" s="268"/>
      <c r="E40" s="270"/>
      <c r="F40" s="266"/>
      <c r="G40" s="122" t="s">
        <v>223</v>
      </c>
      <c r="H40" s="103" t="s">
        <v>117</v>
      </c>
      <c r="I40" s="128">
        <v>0.90366999999999997</v>
      </c>
      <c r="J40" s="128">
        <v>1.9000000000000001E-4</v>
      </c>
      <c r="K40" s="128">
        <v>8.8800000000000007E-3</v>
      </c>
      <c r="L40" s="128">
        <v>0.91274</v>
      </c>
      <c r="M40" s="104" t="s">
        <v>349</v>
      </c>
    </row>
    <row r="41" spans="1:13" x14ac:dyDescent="0.35">
      <c r="A41" s="268"/>
      <c r="B41" s="270"/>
      <c r="C41" s="266"/>
      <c r="D41" s="268"/>
      <c r="E41" s="270"/>
      <c r="F41" s="271"/>
      <c r="G41" s="122" t="s">
        <v>224</v>
      </c>
      <c r="H41" s="103" t="s">
        <v>117</v>
      </c>
      <c r="I41" s="128">
        <v>0.8175</v>
      </c>
      <c r="J41" s="128">
        <v>1.9000000000000001E-4</v>
      </c>
      <c r="K41" s="128">
        <v>8.8800000000000007E-3</v>
      </c>
      <c r="L41" s="128">
        <v>0.82657000000000003</v>
      </c>
      <c r="M41" s="104" t="s">
        <v>350</v>
      </c>
    </row>
    <row r="42" spans="1:13" x14ac:dyDescent="0.35">
      <c r="A42" s="268"/>
      <c r="B42" s="270" t="s">
        <v>34</v>
      </c>
      <c r="C42" s="272"/>
      <c r="D42" s="268"/>
      <c r="E42" s="269" t="s">
        <v>34</v>
      </c>
      <c r="F42" s="272" t="s">
        <v>381</v>
      </c>
      <c r="G42" s="122" t="s">
        <v>326</v>
      </c>
      <c r="H42" s="103" t="s">
        <v>122</v>
      </c>
      <c r="I42" s="128">
        <v>1</v>
      </c>
      <c r="J42" s="128" t="s">
        <v>227</v>
      </c>
      <c r="K42" s="128" t="s">
        <v>227</v>
      </c>
      <c r="L42" s="128">
        <v>1</v>
      </c>
      <c r="M42" s="104" t="s">
        <v>352</v>
      </c>
    </row>
    <row r="43" spans="1:13" x14ac:dyDescent="0.35">
      <c r="A43" s="268"/>
      <c r="B43" s="270"/>
      <c r="C43" s="272"/>
      <c r="D43" s="268"/>
      <c r="E43" s="270"/>
      <c r="F43" s="272"/>
      <c r="G43" s="122" t="s">
        <v>327</v>
      </c>
      <c r="H43" s="103" t="s">
        <v>122</v>
      </c>
      <c r="I43" s="128">
        <v>28</v>
      </c>
      <c r="J43" s="128" t="s">
        <v>227</v>
      </c>
      <c r="K43" s="128" t="s">
        <v>227</v>
      </c>
      <c r="L43" s="128">
        <v>28</v>
      </c>
      <c r="M43" s="104" t="s">
        <v>353</v>
      </c>
    </row>
    <row r="44" spans="1:13" x14ac:dyDescent="0.35">
      <c r="A44" s="268"/>
      <c r="B44" s="270"/>
      <c r="C44" s="272"/>
      <c r="D44" s="268"/>
      <c r="E44" s="270"/>
      <c r="F44" s="272"/>
      <c r="G44" s="122" t="s">
        <v>328</v>
      </c>
      <c r="H44" s="103" t="s">
        <v>122</v>
      </c>
      <c r="I44" s="128">
        <v>265</v>
      </c>
      <c r="J44" s="128" t="s">
        <v>227</v>
      </c>
      <c r="K44" s="128" t="s">
        <v>227</v>
      </c>
      <c r="L44" s="128">
        <v>265</v>
      </c>
      <c r="M44" s="104" t="s">
        <v>354</v>
      </c>
    </row>
    <row r="45" spans="1:13" x14ac:dyDescent="0.35">
      <c r="A45" s="268"/>
      <c r="B45" s="270"/>
      <c r="C45" s="265" t="s">
        <v>225</v>
      </c>
      <c r="D45" s="268"/>
      <c r="E45" s="270"/>
      <c r="F45" s="266" t="s">
        <v>225</v>
      </c>
      <c r="G45" s="122" t="s">
        <v>226</v>
      </c>
      <c r="H45" s="103" t="s">
        <v>122</v>
      </c>
      <c r="I45" s="128">
        <v>4660</v>
      </c>
      <c r="J45" s="128" t="s">
        <v>227</v>
      </c>
      <c r="K45" s="128" t="s">
        <v>227</v>
      </c>
      <c r="L45" s="128">
        <v>4660</v>
      </c>
      <c r="M45" s="104" t="s">
        <v>356</v>
      </c>
    </row>
    <row r="46" spans="1:13" x14ac:dyDescent="0.35">
      <c r="A46" s="268"/>
      <c r="B46" s="270"/>
      <c r="C46" s="266"/>
      <c r="D46" s="268"/>
      <c r="E46" s="270"/>
      <c r="F46" s="266"/>
      <c r="G46" s="122" t="s">
        <v>228</v>
      </c>
      <c r="H46" s="103" t="s">
        <v>122</v>
      </c>
      <c r="I46" s="128">
        <v>10200</v>
      </c>
      <c r="J46" s="128" t="s">
        <v>227</v>
      </c>
      <c r="K46" s="128" t="s">
        <v>227</v>
      </c>
      <c r="L46" s="128">
        <v>10200</v>
      </c>
      <c r="M46" s="104" t="s">
        <v>355</v>
      </c>
    </row>
    <row r="47" spans="1:13" x14ac:dyDescent="0.35">
      <c r="A47" s="268"/>
      <c r="B47" s="270"/>
      <c r="C47" s="266"/>
      <c r="D47" s="268"/>
      <c r="E47" s="270"/>
      <c r="F47" s="271"/>
      <c r="G47" s="122" t="s">
        <v>229</v>
      </c>
      <c r="H47" s="103" t="s">
        <v>122</v>
      </c>
      <c r="I47" s="128">
        <v>7670</v>
      </c>
      <c r="J47" s="128" t="s">
        <v>227</v>
      </c>
      <c r="K47" s="128" t="s">
        <v>227</v>
      </c>
      <c r="L47" s="128">
        <v>7670</v>
      </c>
      <c r="M47" s="104" t="s">
        <v>357</v>
      </c>
    </row>
    <row r="48" spans="1:13" x14ac:dyDescent="0.35">
      <c r="A48" s="268"/>
      <c r="B48" s="270"/>
      <c r="C48" s="265" t="s">
        <v>230</v>
      </c>
      <c r="D48" s="268"/>
      <c r="E48" s="270"/>
      <c r="F48" s="265" t="s">
        <v>230</v>
      </c>
      <c r="G48" s="122" t="s">
        <v>231</v>
      </c>
      <c r="H48" s="103" t="s">
        <v>122</v>
      </c>
      <c r="I48" s="128">
        <v>1760</v>
      </c>
      <c r="J48" s="128" t="s">
        <v>227</v>
      </c>
      <c r="K48" s="128" t="s">
        <v>227</v>
      </c>
      <c r="L48" s="128">
        <v>1760</v>
      </c>
      <c r="M48" s="104" t="s">
        <v>358</v>
      </c>
    </row>
    <row r="49" spans="1:13" x14ac:dyDescent="0.35">
      <c r="A49" s="268"/>
      <c r="B49" s="270"/>
      <c r="C49" s="266"/>
      <c r="D49" s="268"/>
      <c r="E49" s="270"/>
      <c r="F49" s="266"/>
      <c r="G49" s="122" t="s">
        <v>232</v>
      </c>
      <c r="H49" s="103" t="s">
        <v>122</v>
      </c>
      <c r="I49" s="128">
        <v>79</v>
      </c>
      <c r="J49" s="128" t="s">
        <v>227</v>
      </c>
      <c r="K49" s="128" t="s">
        <v>227</v>
      </c>
      <c r="L49" s="128">
        <v>79</v>
      </c>
      <c r="M49" s="104" t="s">
        <v>359</v>
      </c>
    </row>
    <row r="50" spans="1:13" x14ac:dyDescent="0.35">
      <c r="A50" s="268"/>
      <c r="B50" s="270"/>
      <c r="C50" s="266"/>
      <c r="D50" s="268"/>
      <c r="E50" s="270"/>
      <c r="F50" s="266"/>
      <c r="G50" s="122" t="s">
        <v>233</v>
      </c>
      <c r="H50" s="103" t="s">
        <v>122</v>
      </c>
      <c r="I50" s="128">
        <v>395</v>
      </c>
      <c r="J50" s="128" t="s">
        <v>227</v>
      </c>
      <c r="K50" s="128" t="s">
        <v>227</v>
      </c>
      <c r="L50" s="128">
        <v>395</v>
      </c>
      <c r="M50" s="104" t="s">
        <v>234</v>
      </c>
    </row>
    <row r="51" spans="1:13" x14ac:dyDescent="0.35">
      <c r="A51" s="268"/>
      <c r="B51" s="270"/>
      <c r="C51" s="265" t="s">
        <v>235</v>
      </c>
      <c r="D51" s="268"/>
      <c r="E51" s="270"/>
      <c r="F51" s="265" t="s">
        <v>235</v>
      </c>
      <c r="G51" s="122" t="s">
        <v>236</v>
      </c>
      <c r="H51" s="103" t="s">
        <v>122</v>
      </c>
      <c r="I51" s="128">
        <v>677</v>
      </c>
      <c r="J51" s="128" t="s">
        <v>227</v>
      </c>
      <c r="K51" s="128" t="s">
        <v>227</v>
      </c>
      <c r="L51" s="128">
        <v>677</v>
      </c>
      <c r="M51" s="104" t="s">
        <v>360</v>
      </c>
    </row>
    <row r="52" spans="1:13" x14ac:dyDescent="0.35">
      <c r="A52" s="268"/>
      <c r="B52" s="270"/>
      <c r="C52" s="266"/>
      <c r="D52" s="268"/>
      <c r="E52" s="270"/>
      <c r="F52" s="266"/>
      <c r="G52" s="122" t="s">
        <v>237</v>
      </c>
      <c r="H52" s="103" t="s">
        <v>122</v>
      </c>
      <c r="I52" s="128">
        <v>3170</v>
      </c>
      <c r="J52" s="128" t="s">
        <v>227</v>
      </c>
      <c r="K52" s="128" t="s">
        <v>227</v>
      </c>
      <c r="L52" s="128">
        <v>3170</v>
      </c>
      <c r="M52" s="104" t="s">
        <v>361</v>
      </c>
    </row>
    <row r="53" spans="1:13" x14ac:dyDescent="0.35">
      <c r="A53" s="268"/>
      <c r="B53" s="270"/>
      <c r="C53" s="266"/>
      <c r="D53" s="268"/>
      <c r="E53" s="270"/>
      <c r="F53" s="266"/>
      <c r="G53" s="122" t="s">
        <v>238</v>
      </c>
      <c r="H53" s="103" t="s">
        <v>122</v>
      </c>
      <c r="I53" s="128">
        <v>1120</v>
      </c>
      <c r="J53" s="128" t="s">
        <v>227</v>
      </c>
      <c r="K53" s="128" t="s">
        <v>227</v>
      </c>
      <c r="L53" s="128">
        <v>1120</v>
      </c>
      <c r="M53" s="104" t="s">
        <v>362</v>
      </c>
    </row>
    <row r="54" spans="1:13" x14ac:dyDescent="0.35">
      <c r="A54" s="268"/>
      <c r="B54" s="270"/>
      <c r="C54" s="266"/>
      <c r="D54" s="268"/>
      <c r="E54" s="270"/>
      <c r="F54" s="266"/>
      <c r="G54" s="122" t="s">
        <v>239</v>
      </c>
      <c r="H54" s="103" t="s">
        <v>122</v>
      </c>
      <c r="I54" s="128">
        <v>1300</v>
      </c>
      <c r="J54" s="128" t="s">
        <v>227</v>
      </c>
      <c r="K54" s="128" t="s">
        <v>227</v>
      </c>
      <c r="L54" s="128">
        <v>1300</v>
      </c>
      <c r="M54" s="104" t="s">
        <v>363</v>
      </c>
    </row>
    <row r="55" spans="1:13" x14ac:dyDescent="0.35">
      <c r="A55" s="268"/>
      <c r="B55" s="270"/>
      <c r="C55" s="266"/>
      <c r="D55" s="268"/>
      <c r="E55" s="270"/>
      <c r="F55" s="266"/>
      <c r="G55" s="122" t="s">
        <v>240</v>
      </c>
      <c r="H55" s="103" t="s">
        <v>122</v>
      </c>
      <c r="I55" s="128">
        <v>328</v>
      </c>
      <c r="J55" s="128" t="s">
        <v>227</v>
      </c>
      <c r="K55" s="128" t="s">
        <v>227</v>
      </c>
      <c r="L55" s="128">
        <v>328</v>
      </c>
      <c r="M55" s="104" t="s">
        <v>365</v>
      </c>
    </row>
    <row r="56" spans="1:13" x14ac:dyDescent="0.35">
      <c r="A56" s="268"/>
      <c r="B56" s="270"/>
      <c r="C56" s="266"/>
      <c r="D56" s="268"/>
      <c r="E56" s="270"/>
      <c r="F56" s="266"/>
      <c r="G56" s="122" t="s">
        <v>241</v>
      </c>
      <c r="H56" s="103" t="s">
        <v>122</v>
      </c>
      <c r="I56" s="128">
        <v>1300</v>
      </c>
      <c r="J56" s="128" t="s">
        <v>227</v>
      </c>
      <c r="K56" s="128" t="s">
        <v>227</v>
      </c>
      <c r="L56" s="128">
        <v>4800</v>
      </c>
      <c r="M56" s="104" t="s">
        <v>364</v>
      </c>
    </row>
    <row r="57" spans="1:13" x14ac:dyDescent="0.35">
      <c r="A57" s="268"/>
      <c r="B57" s="270"/>
      <c r="C57" s="266"/>
      <c r="D57" s="268"/>
      <c r="E57" s="270"/>
      <c r="F57" s="266"/>
      <c r="G57" s="122" t="s">
        <v>242</v>
      </c>
      <c r="H57" s="103" t="s">
        <v>122</v>
      </c>
      <c r="I57" s="128">
        <v>16</v>
      </c>
      <c r="J57" s="128" t="s">
        <v>227</v>
      </c>
      <c r="K57" s="128" t="s">
        <v>227</v>
      </c>
      <c r="L57" s="128">
        <v>16</v>
      </c>
      <c r="M57" s="104" t="s">
        <v>367</v>
      </c>
    </row>
    <row r="58" spans="1:13" x14ac:dyDescent="0.35">
      <c r="A58" s="268"/>
      <c r="B58" s="270"/>
      <c r="C58" s="266"/>
      <c r="D58" s="268"/>
      <c r="E58" s="270"/>
      <c r="F58" s="266"/>
      <c r="G58" s="122" t="s">
        <v>243</v>
      </c>
      <c r="H58" s="103" t="s">
        <v>122</v>
      </c>
      <c r="I58" s="128">
        <v>138</v>
      </c>
      <c r="J58" s="128" t="s">
        <v>227</v>
      </c>
      <c r="K58" s="128" t="s">
        <v>227</v>
      </c>
      <c r="L58" s="128">
        <v>138</v>
      </c>
      <c r="M58" s="104" t="s">
        <v>366</v>
      </c>
    </row>
    <row r="59" spans="1:13" x14ac:dyDescent="0.35">
      <c r="A59" s="268"/>
      <c r="B59" s="270"/>
      <c r="C59" s="266"/>
      <c r="D59" s="268"/>
      <c r="E59" s="270"/>
      <c r="F59" s="266"/>
      <c r="G59" s="122" t="s">
        <v>244</v>
      </c>
      <c r="H59" s="103" t="s">
        <v>122</v>
      </c>
      <c r="I59" s="128">
        <v>3350</v>
      </c>
      <c r="J59" s="128" t="s">
        <v>227</v>
      </c>
      <c r="K59" s="128" t="s">
        <v>227</v>
      </c>
      <c r="L59" s="128">
        <v>3350</v>
      </c>
      <c r="M59" s="104" t="s">
        <v>368</v>
      </c>
    </row>
    <row r="60" spans="1:13" x14ac:dyDescent="0.35">
      <c r="A60" s="268"/>
      <c r="B60" s="270"/>
      <c r="C60" s="266"/>
      <c r="D60" s="268"/>
      <c r="E60" s="270"/>
      <c r="F60" s="266"/>
      <c r="G60" s="122" t="s">
        <v>252</v>
      </c>
      <c r="H60" s="103" t="s">
        <v>122</v>
      </c>
      <c r="I60" s="128">
        <v>1924</v>
      </c>
      <c r="J60" s="128" t="s">
        <v>227</v>
      </c>
      <c r="K60" s="128" t="s">
        <v>227</v>
      </c>
      <c r="L60" s="128">
        <v>1924</v>
      </c>
      <c r="M60" s="104" t="s">
        <v>369</v>
      </c>
    </row>
    <row r="61" spans="1:13" x14ac:dyDescent="0.35">
      <c r="A61" s="268"/>
      <c r="B61" s="270"/>
      <c r="C61" s="266"/>
      <c r="D61" s="268"/>
      <c r="E61" s="270"/>
      <c r="F61" s="266"/>
      <c r="G61" s="122" t="s">
        <v>253</v>
      </c>
      <c r="H61" s="103" t="s">
        <v>122</v>
      </c>
      <c r="I61" s="128">
        <v>1923</v>
      </c>
      <c r="J61" s="128" t="s">
        <v>227</v>
      </c>
      <c r="K61" s="128" t="s">
        <v>227</v>
      </c>
      <c r="L61" s="128">
        <v>1923</v>
      </c>
      <c r="M61" s="104" t="s">
        <v>370</v>
      </c>
    </row>
    <row r="62" spans="1:13" x14ac:dyDescent="0.35">
      <c r="A62" s="268"/>
      <c r="B62" s="270"/>
      <c r="C62" s="266"/>
      <c r="D62" s="268"/>
      <c r="E62" s="270"/>
      <c r="F62" s="266"/>
      <c r="G62" s="122" t="s">
        <v>254</v>
      </c>
      <c r="H62" s="103" t="s">
        <v>122</v>
      </c>
      <c r="I62" s="128">
        <v>1624</v>
      </c>
      <c r="J62" s="128" t="s">
        <v>227</v>
      </c>
      <c r="K62" s="128" t="s">
        <v>227</v>
      </c>
      <c r="L62" s="128">
        <v>1624</v>
      </c>
      <c r="M62" s="104" t="s">
        <v>372</v>
      </c>
    </row>
    <row r="63" spans="1:13" x14ac:dyDescent="0.35">
      <c r="A63" s="268"/>
      <c r="B63" s="270"/>
      <c r="C63" s="266"/>
      <c r="D63" s="268"/>
      <c r="E63" s="270"/>
      <c r="F63" s="266"/>
      <c r="G63" s="122" t="s">
        <v>255</v>
      </c>
      <c r="H63" s="103" t="s">
        <v>122</v>
      </c>
      <c r="I63" s="128">
        <v>3943</v>
      </c>
      <c r="J63" s="128" t="s">
        <v>227</v>
      </c>
      <c r="K63" s="128" t="s">
        <v>227</v>
      </c>
      <c r="L63" s="128">
        <v>3943</v>
      </c>
      <c r="M63" s="104" t="s">
        <v>371</v>
      </c>
    </row>
    <row r="64" spans="1:13" x14ac:dyDescent="0.35">
      <c r="A64" s="268"/>
      <c r="B64" s="270"/>
      <c r="C64" s="266"/>
      <c r="D64" s="268"/>
      <c r="E64" s="270"/>
      <c r="F64" s="266"/>
      <c r="G64" s="122" t="s">
        <v>318</v>
      </c>
      <c r="H64" s="103" t="s">
        <v>122</v>
      </c>
      <c r="I64" s="128">
        <v>2127</v>
      </c>
      <c r="J64" s="128" t="s">
        <v>227</v>
      </c>
      <c r="K64" s="128" t="s">
        <v>227</v>
      </c>
      <c r="L64" s="128">
        <v>2127</v>
      </c>
      <c r="M64" s="104" t="s">
        <v>373</v>
      </c>
    </row>
    <row r="65" spans="1:13" x14ac:dyDescent="0.35">
      <c r="A65" s="268"/>
      <c r="B65" s="270"/>
      <c r="C65" s="122" t="s">
        <v>245</v>
      </c>
      <c r="D65" s="268"/>
      <c r="E65" s="270"/>
      <c r="F65" s="122" t="s">
        <v>245</v>
      </c>
      <c r="G65" s="122" t="s">
        <v>246</v>
      </c>
      <c r="H65" s="103" t="s">
        <v>122</v>
      </c>
      <c r="I65" s="128">
        <v>1</v>
      </c>
      <c r="J65" s="128" t="s">
        <v>227</v>
      </c>
      <c r="K65" s="128" t="s">
        <v>227</v>
      </c>
      <c r="L65" s="128">
        <v>1</v>
      </c>
      <c r="M65" s="104" t="s">
        <v>374</v>
      </c>
    </row>
    <row r="66" spans="1:13" x14ac:dyDescent="0.35">
      <c r="A66" s="268"/>
      <c r="B66" s="270"/>
      <c r="C66" s="265" t="s">
        <v>247</v>
      </c>
      <c r="D66" s="268"/>
      <c r="E66" s="270"/>
      <c r="F66" s="274" t="s">
        <v>247</v>
      </c>
      <c r="G66" s="122" t="s">
        <v>248</v>
      </c>
      <c r="H66" s="103" t="s">
        <v>122</v>
      </c>
      <c r="I66" s="128">
        <v>0.06</v>
      </c>
      <c r="J66" s="128" t="s">
        <v>227</v>
      </c>
      <c r="K66" s="128" t="s">
        <v>227</v>
      </c>
      <c r="L66" s="128">
        <v>0.06</v>
      </c>
      <c r="M66" s="104" t="s">
        <v>375</v>
      </c>
    </row>
    <row r="67" spans="1:13" x14ac:dyDescent="0.35">
      <c r="A67" s="268"/>
      <c r="B67" s="270"/>
      <c r="C67" s="266"/>
      <c r="D67" s="268"/>
      <c r="E67" s="270"/>
      <c r="F67" s="275"/>
      <c r="G67" s="122" t="s">
        <v>249</v>
      </c>
      <c r="H67" s="103" t="s">
        <v>122</v>
      </c>
      <c r="I67" s="128">
        <v>0.06</v>
      </c>
      <c r="J67" s="128" t="s">
        <v>227</v>
      </c>
      <c r="K67" s="128" t="s">
        <v>227</v>
      </c>
      <c r="L67" s="128">
        <v>0.06</v>
      </c>
      <c r="M67" s="104" t="s">
        <v>376</v>
      </c>
    </row>
    <row r="68" spans="1:13" x14ac:dyDescent="0.35">
      <c r="A68" s="268"/>
      <c r="B68" s="270"/>
      <c r="C68" s="266"/>
      <c r="D68" s="268"/>
      <c r="E68" s="270"/>
      <c r="F68" s="275"/>
      <c r="G68" s="122" t="s">
        <v>250</v>
      </c>
      <c r="H68" s="103" t="s">
        <v>122</v>
      </c>
      <c r="I68" s="128">
        <v>3</v>
      </c>
      <c r="J68" s="128" t="s">
        <v>227</v>
      </c>
      <c r="K68" s="128" t="s">
        <v>227</v>
      </c>
      <c r="L68" s="128">
        <v>3</v>
      </c>
      <c r="M68" s="104" t="s">
        <v>377</v>
      </c>
    </row>
    <row r="69" spans="1:13" x14ac:dyDescent="0.35">
      <c r="A69" s="268"/>
      <c r="B69" s="270"/>
      <c r="C69" s="266"/>
      <c r="D69" s="268"/>
      <c r="E69" s="270"/>
      <c r="F69" s="275"/>
      <c r="G69" s="122" t="s">
        <v>251</v>
      </c>
      <c r="H69" s="103" t="s">
        <v>122</v>
      </c>
      <c r="I69" s="128">
        <v>2</v>
      </c>
      <c r="J69" s="128" t="s">
        <v>227</v>
      </c>
      <c r="K69" s="128" t="s">
        <v>227</v>
      </c>
      <c r="L69" s="128">
        <v>2</v>
      </c>
      <c r="M69" s="104" t="s">
        <v>378</v>
      </c>
    </row>
    <row r="70" spans="1:13" x14ac:dyDescent="0.35">
      <c r="A70" s="268"/>
      <c r="B70" s="273"/>
      <c r="C70" s="122" t="s">
        <v>256</v>
      </c>
      <c r="D70" s="268"/>
      <c r="E70" s="273"/>
      <c r="F70" s="122" t="s">
        <v>256</v>
      </c>
      <c r="G70" s="122" t="s">
        <v>257</v>
      </c>
      <c r="H70" s="103" t="s">
        <v>122</v>
      </c>
      <c r="I70" s="128">
        <v>23500</v>
      </c>
      <c r="J70" s="128" t="s">
        <v>227</v>
      </c>
      <c r="K70" s="128" t="s">
        <v>227</v>
      </c>
      <c r="L70" s="128">
        <v>23500</v>
      </c>
      <c r="M70" s="104" t="s">
        <v>379</v>
      </c>
    </row>
    <row r="71" spans="1:13" ht="16.5" x14ac:dyDescent="0.35">
      <c r="A71" s="268"/>
      <c r="B71" s="126" t="s">
        <v>140</v>
      </c>
      <c r="C71" s="122" t="s">
        <v>140</v>
      </c>
      <c r="D71" s="268"/>
      <c r="E71" s="126" t="s">
        <v>140</v>
      </c>
      <c r="F71" s="122" t="s">
        <v>140</v>
      </c>
      <c r="G71" s="122" t="s">
        <v>174</v>
      </c>
      <c r="H71" s="103" t="s">
        <v>258</v>
      </c>
      <c r="I71" s="128">
        <v>0.18573999999999999</v>
      </c>
      <c r="J71" s="128" t="s">
        <v>227</v>
      </c>
      <c r="K71" s="128" t="s">
        <v>227</v>
      </c>
      <c r="L71" s="128">
        <v>0.18573999999999999</v>
      </c>
      <c r="M71" s="104" t="s">
        <v>351</v>
      </c>
    </row>
    <row r="72" spans="1:13" ht="14.5" customHeight="1" x14ac:dyDescent="0.35">
      <c r="A72" s="129" t="s">
        <v>259</v>
      </c>
      <c r="B72" s="124" t="s">
        <v>317</v>
      </c>
      <c r="C72" s="123" t="s">
        <v>260</v>
      </c>
      <c r="D72" s="132" t="s">
        <v>259</v>
      </c>
      <c r="E72" s="131" t="s">
        <v>317</v>
      </c>
      <c r="F72" s="130" t="s">
        <v>260</v>
      </c>
      <c r="G72" s="122" t="s">
        <v>261</v>
      </c>
      <c r="H72" s="103" t="s">
        <v>118</v>
      </c>
      <c r="I72" s="128">
        <v>0.438</v>
      </c>
      <c r="J72" s="128">
        <v>2.0000000000000001E-4</v>
      </c>
      <c r="K72" s="128">
        <v>1.5E-3</v>
      </c>
      <c r="L72" s="128">
        <v>0.43969999999999998</v>
      </c>
      <c r="M72" s="107" t="s">
        <v>380</v>
      </c>
    </row>
  </sheetData>
  <mergeCells count="40">
    <mergeCell ref="M1:M2"/>
    <mergeCell ref="G1:G2"/>
    <mergeCell ref="H1:H2"/>
    <mergeCell ref="I1:L1"/>
    <mergeCell ref="C42:C44"/>
    <mergeCell ref="D1:D2"/>
    <mergeCell ref="E3:E14"/>
    <mergeCell ref="E15:E41"/>
    <mergeCell ref="F3:F6"/>
    <mergeCell ref="D3:D71"/>
    <mergeCell ref="F1:F2"/>
    <mergeCell ref="E1:E2"/>
    <mergeCell ref="F48:F50"/>
    <mergeCell ref="E42:E70"/>
    <mergeCell ref="F7:F10"/>
    <mergeCell ref="F11:F14"/>
    <mergeCell ref="F15:F19"/>
    <mergeCell ref="F36:F41"/>
    <mergeCell ref="F45:F47"/>
    <mergeCell ref="C36:C41"/>
    <mergeCell ref="B42:B70"/>
    <mergeCell ref="C51:C64"/>
    <mergeCell ref="C66:C69"/>
    <mergeCell ref="F20:F35"/>
    <mergeCell ref="F51:F64"/>
    <mergeCell ref="F66:F69"/>
    <mergeCell ref="F42:F44"/>
    <mergeCell ref="A1:A2"/>
    <mergeCell ref="B1:B2"/>
    <mergeCell ref="C1:C2"/>
    <mergeCell ref="C45:C47"/>
    <mergeCell ref="C48:C50"/>
    <mergeCell ref="A3:A71"/>
    <mergeCell ref="B3:B14"/>
    <mergeCell ref="C3:C6"/>
    <mergeCell ref="C7:C10"/>
    <mergeCell ref="C11:C14"/>
    <mergeCell ref="B15:B41"/>
    <mergeCell ref="C15:C19"/>
    <mergeCell ref="C20:C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1A25-8521-474A-8C51-1D471B611EC2}">
  <dimension ref="A1:H40"/>
  <sheetViews>
    <sheetView topLeftCell="A40" zoomScaleNormal="100" workbookViewId="0">
      <selection activeCell="A41" sqref="A41:XFD226"/>
    </sheetView>
  </sheetViews>
  <sheetFormatPr defaultRowHeight="14.5" x14ac:dyDescent="0.35"/>
  <cols>
    <col min="1" max="1" width="38.08984375" customWidth="1"/>
    <col min="2" max="2" width="17.1796875" bestFit="1" customWidth="1"/>
    <col min="3" max="3" width="33.6328125" bestFit="1" customWidth="1"/>
    <col min="4" max="4" width="32.1796875" bestFit="1" customWidth="1"/>
    <col min="5" max="5" width="21.90625" bestFit="1" customWidth="1"/>
    <col min="6" max="6" width="7.81640625" bestFit="1" customWidth="1"/>
    <col min="7" max="7" width="7.6328125" bestFit="1" customWidth="1"/>
    <col min="8" max="8" width="91.81640625" bestFit="1" customWidth="1"/>
  </cols>
  <sheetData>
    <row r="1" spans="1:8" x14ac:dyDescent="0.35">
      <c r="A1" s="264" t="s">
        <v>36</v>
      </c>
      <c r="B1" s="264" t="s">
        <v>20</v>
      </c>
      <c r="C1" s="264" t="s">
        <v>180</v>
      </c>
      <c r="D1" s="264" t="s">
        <v>263</v>
      </c>
      <c r="E1" s="264" t="s">
        <v>181</v>
      </c>
      <c r="F1" s="264" t="s">
        <v>264</v>
      </c>
      <c r="G1" s="264" t="s">
        <v>265</v>
      </c>
      <c r="H1" s="264" t="s">
        <v>184</v>
      </c>
    </row>
    <row r="2" spans="1:8" x14ac:dyDescent="0.35">
      <c r="A2" s="264"/>
      <c r="B2" s="264"/>
      <c r="C2" s="264"/>
      <c r="D2" s="264"/>
      <c r="E2" s="264"/>
      <c r="F2" s="264"/>
      <c r="G2" s="264"/>
      <c r="H2" s="264"/>
    </row>
    <row r="3" spans="1:8" ht="16.5" x14ac:dyDescent="0.35">
      <c r="A3" s="285" t="s">
        <v>189</v>
      </c>
      <c r="B3" s="279" t="s">
        <v>39</v>
      </c>
      <c r="C3" s="280" t="s">
        <v>308</v>
      </c>
      <c r="D3" s="281" t="s">
        <v>266</v>
      </c>
      <c r="E3" s="103" t="s">
        <v>190</v>
      </c>
      <c r="F3" s="105">
        <v>0.79500000000000004</v>
      </c>
      <c r="G3" s="106" t="s">
        <v>267</v>
      </c>
      <c r="H3" s="107" t="s">
        <v>319</v>
      </c>
    </row>
    <row r="4" spans="1:8" ht="16.5" x14ac:dyDescent="0.35">
      <c r="A4" s="286"/>
      <c r="B4" s="279"/>
      <c r="C4" s="280"/>
      <c r="D4" s="281"/>
      <c r="E4" s="103" t="s">
        <v>192</v>
      </c>
      <c r="F4" s="105">
        <v>832.83600000000001</v>
      </c>
      <c r="G4" s="106" t="s">
        <v>267</v>
      </c>
      <c r="H4" s="107" t="s">
        <v>320</v>
      </c>
    </row>
    <row r="5" spans="1:8" ht="16.5" x14ac:dyDescent="0.35">
      <c r="A5" s="286"/>
      <c r="B5" s="279"/>
      <c r="C5" s="280"/>
      <c r="D5" s="281"/>
      <c r="E5" s="103" t="s">
        <v>193</v>
      </c>
      <c r="F5" s="105">
        <v>743.49400000000003</v>
      </c>
      <c r="G5" s="106" t="s">
        <v>267</v>
      </c>
      <c r="H5" s="107" t="s">
        <v>321</v>
      </c>
    </row>
    <row r="6" spans="1:8" ht="16.5" x14ac:dyDescent="0.35">
      <c r="A6" s="286"/>
      <c r="B6" s="279"/>
      <c r="C6" s="280"/>
      <c r="D6" s="281"/>
      <c r="E6" s="103" t="s">
        <v>114</v>
      </c>
      <c r="F6" s="105">
        <v>531.09799999999996</v>
      </c>
      <c r="G6" s="106" t="s">
        <v>267</v>
      </c>
      <c r="H6" s="107" t="s">
        <v>322</v>
      </c>
    </row>
    <row r="7" spans="1:8" x14ac:dyDescent="0.35">
      <c r="A7" s="286"/>
      <c r="B7" s="279"/>
      <c r="C7" s="280"/>
      <c r="D7" s="282" t="s">
        <v>268</v>
      </c>
      <c r="E7" s="103" t="s">
        <v>190</v>
      </c>
      <c r="F7" s="108">
        <v>48</v>
      </c>
      <c r="G7" s="106" t="s">
        <v>269</v>
      </c>
      <c r="H7" s="107" t="s">
        <v>304</v>
      </c>
    </row>
    <row r="8" spans="1:8" x14ac:dyDescent="0.35">
      <c r="A8" s="286"/>
      <c r="B8" s="279"/>
      <c r="C8" s="280"/>
      <c r="D8" s="283"/>
      <c r="E8" s="103" t="s">
        <v>192</v>
      </c>
      <c r="F8" s="105">
        <v>43</v>
      </c>
      <c r="G8" s="106" t="s">
        <v>269</v>
      </c>
      <c r="H8" s="107" t="s">
        <v>304</v>
      </c>
    </row>
    <row r="9" spans="1:8" x14ac:dyDescent="0.35">
      <c r="A9" s="286"/>
      <c r="B9" s="279"/>
      <c r="C9" s="280"/>
      <c r="D9" s="283"/>
      <c r="E9" s="103" t="s">
        <v>193</v>
      </c>
      <c r="F9" s="105">
        <v>44.3</v>
      </c>
      <c r="G9" s="106" t="s">
        <v>269</v>
      </c>
      <c r="H9" s="107" t="s">
        <v>304</v>
      </c>
    </row>
    <row r="10" spans="1:8" x14ac:dyDescent="0.35">
      <c r="A10" s="286"/>
      <c r="B10" s="279"/>
      <c r="C10" s="280"/>
      <c r="D10" s="283"/>
      <c r="E10" s="103" t="s">
        <v>114</v>
      </c>
      <c r="F10" s="105">
        <v>47.3</v>
      </c>
      <c r="G10" s="106" t="s">
        <v>269</v>
      </c>
      <c r="H10" s="107" t="s">
        <v>304</v>
      </c>
    </row>
    <row r="11" spans="1:8" x14ac:dyDescent="0.35">
      <c r="A11" s="286"/>
      <c r="B11" s="279"/>
      <c r="C11" s="280"/>
      <c r="D11" s="120" t="s">
        <v>292</v>
      </c>
      <c r="E11" s="103" t="s">
        <v>290</v>
      </c>
      <c r="F11" s="105">
        <v>1</v>
      </c>
      <c r="G11" s="106" t="s">
        <v>227</v>
      </c>
      <c r="H11" s="107" t="s">
        <v>293</v>
      </c>
    </row>
    <row r="12" spans="1:8" ht="16.5" x14ac:dyDescent="0.35">
      <c r="A12" s="286"/>
      <c r="B12" s="279"/>
      <c r="C12" s="280" t="s">
        <v>270</v>
      </c>
      <c r="D12" s="281" t="s">
        <v>266</v>
      </c>
      <c r="E12" s="103" t="s">
        <v>195</v>
      </c>
      <c r="F12" s="105">
        <v>832.83600000000001</v>
      </c>
      <c r="G12" s="106" t="s">
        <v>267</v>
      </c>
      <c r="H12" s="107" t="s">
        <v>320</v>
      </c>
    </row>
    <row r="13" spans="1:8" ht="16.5" x14ac:dyDescent="0.35">
      <c r="A13" s="286"/>
      <c r="B13" s="279"/>
      <c r="C13" s="280"/>
      <c r="D13" s="281"/>
      <c r="E13" s="103" t="s">
        <v>196</v>
      </c>
      <c r="F13" s="105">
        <v>743.49400000000003</v>
      </c>
      <c r="G13" s="106" t="s">
        <v>267</v>
      </c>
      <c r="H13" s="107" t="s">
        <v>321</v>
      </c>
    </row>
    <row r="14" spans="1:8" ht="16.5" x14ac:dyDescent="0.35">
      <c r="A14" s="286"/>
      <c r="B14" s="279"/>
      <c r="C14" s="280"/>
      <c r="D14" s="281"/>
      <c r="E14" s="103" t="s">
        <v>197</v>
      </c>
      <c r="F14" s="105">
        <v>531.09799999999996</v>
      </c>
      <c r="G14" s="106" t="s">
        <v>267</v>
      </c>
      <c r="H14" s="107" t="s">
        <v>322</v>
      </c>
    </row>
    <row r="15" spans="1:8" x14ac:dyDescent="0.35">
      <c r="A15" s="286"/>
      <c r="B15" s="279"/>
      <c r="C15" s="280"/>
      <c r="D15" s="282" t="s">
        <v>268</v>
      </c>
      <c r="E15" s="103" t="s">
        <v>195</v>
      </c>
      <c r="F15" s="105">
        <v>43</v>
      </c>
      <c r="G15" s="106" t="s">
        <v>269</v>
      </c>
      <c r="H15" s="107" t="s">
        <v>304</v>
      </c>
    </row>
    <row r="16" spans="1:8" x14ac:dyDescent="0.35">
      <c r="A16" s="286"/>
      <c r="B16" s="279"/>
      <c r="C16" s="280"/>
      <c r="D16" s="283"/>
      <c r="E16" s="103" t="s">
        <v>196</v>
      </c>
      <c r="F16" s="105">
        <v>44.3</v>
      </c>
      <c r="G16" s="106" t="s">
        <v>269</v>
      </c>
      <c r="H16" s="107" t="s">
        <v>304</v>
      </c>
    </row>
    <row r="17" spans="1:8" x14ac:dyDescent="0.35">
      <c r="A17" s="286"/>
      <c r="B17" s="279"/>
      <c r="C17" s="280"/>
      <c r="D17" s="284"/>
      <c r="E17" s="103" t="s">
        <v>197</v>
      </c>
      <c r="F17" s="105">
        <v>47.3</v>
      </c>
      <c r="G17" s="106" t="s">
        <v>269</v>
      </c>
      <c r="H17" s="107" t="s">
        <v>304</v>
      </c>
    </row>
    <row r="18" spans="1:8" x14ac:dyDescent="0.35">
      <c r="A18" s="286"/>
      <c r="B18" s="279"/>
      <c r="C18" s="280"/>
      <c r="D18" s="120" t="s">
        <v>292</v>
      </c>
      <c r="E18" s="103" t="s">
        <v>290</v>
      </c>
      <c r="F18" s="105">
        <v>1</v>
      </c>
      <c r="G18" s="106" t="s">
        <v>227</v>
      </c>
      <c r="H18" s="107" t="s">
        <v>293</v>
      </c>
    </row>
    <row r="19" spans="1:8" ht="16.5" x14ac:dyDescent="0.35">
      <c r="A19" s="286"/>
      <c r="B19" s="279"/>
      <c r="C19" s="280"/>
      <c r="D19" s="281" t="s">
        <v>266</v>
      </c>
      <c r="E19" s="103" t="s">
        <v>198</v>
      </c>
      <c r="F19" s="105">
        <v>832.83600000000001</v>
      </c>
      <c r="G19" s="106" t="s">
        <v>267</v>
      </c>
      <c r="H19" s="107" t="s">
        <v>320</v>
      </c>
    </row>
    <row r="20" spans="1:8" ht="16.5" x14ac:dyDescent="0.35">
      <c r="A20" s="286"/>
      <c r="B20" s="279"/>
      <c r="C20" s="280"/>
      <c r="D20" s="281"/>
      <c r="E20" s="103" t="s">
        <v>199</v>
      </c>
      <c r="F20" s="105">
        <v>743.49400000000003</v>
      </c>
      <c r="G20" s="106" t="s">
        <v>267</v>
      </c>
      <c r="H20" s="107" t="s">
        <v>321</v>
      </c>
    </row>
    <row r="21" spans="1:8" ht="16.5" x14ac:dyDescent="0.35">
      <c r="A21" s="286"/>
      <c r="B21" s="279"/>
      <c r="C21" s="280"/>
      <c r="D21" s="281"/>
      <c r="E21" s="103" t="s">
        <v>200</v>
      </c>
      <c r="F21" s="105">
        <v>531.09799999999996</v>
      </c>
      <c r="G21" s="106" t="s">
        <v>267</v>
      </c>
      <c r="H21" s="107" t="s">
        <v>322</v>
      </c>
    </row>
    <row r="22" spans="1:8" x14ac:dyDescent="0.35">
      <c r="A22" s="286"/>
      <c r="B22" s="279"/>
      <c r="C22" s="280"/>
      <c r="D22" s="282" t="s">
        <v>268</v>
      </c>
      <c r="E22" s="103" t="s">
        <v>198</v>
      </c>
      <c r="F22" s="105">
        <v>43</v>
      </c>
      <c r="G22" s="106" t="s">
        <v>269</v>
      </c>
      <c r="H22" s="107" t="s">
        <v>304</v>
      </c>
    </row>
    <row r="23" spans="1:8" x14ac:dyDescent="0.35">
      <c r="A23" s="286"/>
      <c r="B23" s="279"/>
      <c r="C23" s="280"/>
      <c r="D23" s="283"/>
      <c r="E23" s="103" t="s">
        <v>199</v>
      </c>
      <c r="F23" s="105">
        <v>44.3</v>
      </c>
      <c r="G23" s="106" t="s">
        <v>269</v>
      </c>
      <c r="H23" s="107" t="s">
        <v>304</v>
      </c>
    </row>
    <row r="24" spans="1:8" x14ac:dyDescent="0.35">
      <c r="A24" s="286"/>
      <c r="B24" s="279"/>
      <c r="C24" s="280"/>
      <c r="D24" s="284"/>
      <c r="E24" s="103" t="s">
        <v>200</v>
      </c>
      <c r="F24" s="105">
        <v>47.3</v>
      </c>
      <c r="G24" s="106" t="s">
        <v>269</v>
      </c>
      <c r="H24" s="107" t="s">
        <v>304</v>
      </c>
    </row>
    <row r="25" spans="1:8" x14ac:dyDescent="0.35">
      <c r="A25" s="286"/>
      <c r="B25" s="279"/>
      <c r="C25" s="280"/>
      <c r="D25" s="120" t="s">
        <v>292</v>
      </c>
      <c r="E25" s="103" t="s">
        <v>290</v>
      </c>
      <c r="F25" s="105">
        <v>1</v>
      </c>
      <c r="G25" s="106" t="s">
        <v>227</v>
      </c>
      <c r="H25" s="107" t="s">
        <v>293</v>
      </c>
    </row>
    <row r="26" spans="1:8" ht="29" x14ac:dyDescent="0.35">
      <c r="A26" s="286"/>
      <c r="B26" s="279" t="s">
        <v>34</v>
      </c>
      <c r="C26" s="288" t="s">
        <v>271</v>
      </c>
      <c r="D26" s="289" t="s">
        <v>272</v>
      </c>
      <c r="E26" s="109" t="s">
        <v>273</v>
      </c>
      <c r="F26" s="110">
        <v>0.04</v>
      </c>
      <c r="G26" s="106" t="s">
        <v>274</v>
      </c>
      <c r="H26" s="111" t="s">
        <v>305</v>
      </c>
    </row>
    <row r="27" spans="1:8" ht="29" x14ac:dyDescent="0.35">
      <c r="A27" s="286"/>
      <c r="B27" s="279"/>
      <c r="C27" s="288"/>
      <c r="D27" s="289"/>
      <c r="E27" s="109" t="s">
        <v>275</v>
      </c>
      <c r="F27" s="110">
        <v>0.02</v>
      </c>
      <c r="G27" s="106" t="s">
        <v>274</v>
      </c>
      <c r="H27" s="111" t="s">
        <v>305</v>
      </c>
    </row>
    <row r="28" spans="1:8" x14ac:dyDescent="0.35">
      <c r="A28" s="286"/>
      <c r="B28" s="279"/>
      <c r="C28" s="288"/>
      <c r="D28" s="289"/>
      <c r="E28" s="109" t="s">
        <v>276</v>
      </c>
      <c r="F28" s="110">
        <v>0.01</v>
      </c>
      <c r="G28" s="106" t="s">
        <v>274</v>
      </c>
      <c r="H28" s="111" t="s">
        <v>294</v>
      </c>
    </row>
    <row r="29" spans="1:8" x14ac:dyDescent="0.35">
      <c r="A29" s="286"/>
      <c r="B29" s="279"/>
      <c r="C29" s="288"/>
      <c r="D29" s="289"/>
      <c r="E29" s="109" t="s">
        <v>277</v>
      </c>
      <c r="F29" s="110">
        <v>0.1</v>
      </c>
      <c r="G29" s="106" t="s">
        <v>274</v>
      </c>
      <c r="H29" s="111" t="s">
        <v>294</v>
      </c>
    </row>
    <row r="30" spans="1:8" x14ac:dyDescent="0.35">
      <c r="A30" s="286"/>
      <c r="B30" s="279"/>
      <c r="C30" s="288"/>
      <c r="D30" s="289"/>
      <c r="E30" s="109" t="s">
        <v>278</v>
      </c>
      <c r="F30" s="110">
        <v>0.15</v>
      </c>
      <c r="G30" s="106" t="s">
        <v>274</v>
      </c>
      <c r="H30" s="111" t="s">
        <v>294</v>
      </c>
    </row>
    <row r="31" spans="1:8" x14ac:dyDescent="0.35">
      <c r="A31" s="286"/>
      <c r="B31" s="279"/>
      <c r="C31" s="288"/>
      <c r="D31" s="289"/>
      <c r="E31" s="109" t="s">
        <v>279</v>
      </c>
      <c r="F31" s="110">
        <v>1E-3</v>
      </c>
      <c r="G31" s="106" t="s">
        <v>274</v>
      </c>
      <c r="H31" s="111" t="s">
        <v>294</v>
      </c>
    </row>
    <row r="32" spans="1:8" x14ac:dyDescent="0.35">
      <c r="A32" s="286"/>
      <c r="B32" s="279"/>
      <c r="C32" s="288"/>
      <c r="D32" s="289"/>
      <c r="E32" s="109" t="s">
        <v>280</v>
      </c>
      <c r="F32" s="110">
        <v>1E-3</v>
      </c>
      <c r="G32" s="106" t="s">
        <v>274</v>
      </c>
      <c r="H32" s="111" t="s">
        <v>294</v>
      </c>
    </row>
    <row r="33" spans="1:8" x14ac:dyDescent="0.35">
      <c r="A33" s="286"/>
      <c r="B33" s="279"/>
      <c r="C33" s="288"/>
      <c r="D33" s="289"/>
      <c r="E33" s="109" t="s">
        <v>281</v>
      </c>
      <c r="F33" s="110">
        <v>0.1</v>
      </c>
      <c r="G33" s="106" t="s">
        <v>274</v>
      </c>
      <c r="H33" s="111" t="s">
        <v>294</v>
      </c>
    </row>
    <row r="34" spans="1:8" x14ac:dyDescent="0.35">
      <c r="A34" s="286"/>
      <c r="B34" s="279"/>
      <c r="C34" s="288"/>
      <c r="D34" s="289"/>
      <c r="E34" s="109" t="s">
        <v>282</v>
      </c>
      <c r="F34" s="110">
        <v>7.0000000000000007E-2</v>
      </c>
      <c r="G34" s="106" t="s">
        <v>274</v>
      </c>
      <c r="H34" s="111" t="s">
        <v>294</v>
      </c>
    </row>
    <row r="35" spans="1:8" x14ac:dyDescent="0.35">
      <c r="A35" s="286"/>
      <c r="B35" s="279"/>
      <c r="C35" s="288"/>
      <c r="D35" s="289"/>
      <c r="E35" s="109" t="s">
        <v>88</v>
      </c>
      <c r="F35" s="110">
        <v>0.02</v>
      </c>
      <c r="G35" s="106" t="s">
        <v>274</v>
      </c>
      <c r="H35" s="111" t="s">
        <v>294</v>
      </c>
    </row>
    <row r="36" spans="1:8" x14ac:dyDescent="0.35">
      <c r="A36" s="286"/>
      <c r="B36" s="279"/>
      <c r="C36" s="288"/>
      <c r="D36" s="289"/>
      <c r="E36" s="109" t="s">
        <v>306</v>
      </c>
      <c r="F36" s="110">
        <v>2.5999999999999999E-2</v>
      </c>
      <c r="G36" s="106" t="s">
        <v>274</v>
      </c>
      <c r="H36" s="111" t="s">
        <v>295</v>
      </c>
    </row>
    <row r="37" spans="1:8" ht="16.5" x14ac:dyDescent="0.35">
      <c r="A37" s="286"/>
      <c r="B37" s="290" t="s">
        <v>283</v>
      </c>
      <c r="C37" s="291" t="s">
        <v>284</v>
      </c>
      <c r="D37" s="289" t="s">
        <v>307</v>
      </c>
      <c r="E37" s="103" t="s">
        <v>285</v>
      </c>
      <c r="F37" s="105">
        <v>1</v>
      </c>
      <c r="G37" s="112" t="s">
        <v>286</v>
      </c>
      <c r="H37" s="107" t="s">
        <v>287</v>
      </c>
    </row>
    <row r="38" spans="1:8" ht="16.5" x14ac:dyDescent="0.35">
      <c r="A38" s="286"/>
      <c r="B38" s="290"/>
      <c r="C38" s="291"/>
      <c r="D38" s="289"/>
      <c r="E38" s="103" t="s">
        <v>288</v>
      </c>
      <c r="F38" s="105">
        <v>27.9</v>
      </c>
      <c r="G38" s="112" t="s">
        <v>286</v>
      </c>
      <c r="H38" s="107" t="s">
        <v>287</v>
      </c>
    </row>
    <row r="39" spans="1:8" ht="16.5" x14ac:dyDescent="0.35">
      <c r="A39" s="287"/>
      <c r="B39" s="290"/>
      <c r="C39" s="291"/>
      <c r="D39" s="289"/>
      <c r="E39" s="103" t="s">
        <v>289</v>
      </c>
      <c r="F39" s="105">
        <v>273</v>
      </c>
      <c r="G39" s="112" t="s">
        <v>286</v>
      </c>
      <c r="H39" s="107" t="s">
        <v>287</v>
      </c>
    </row>
    <row r="40" spans="1:8" ht="14.5" customHeight="1" x14ac:dyDescent="0.35">
      <c r="A40" s="136" t="s">
        <v>262</v>
      </c>
      <c r="B40" s="135" t="s">
        <v>323</v>
      </c>
      <c r="C40" s="134" t="s">
        <v>324</v>
      </c>
      <c r="D40" s="133" t="s">
        <v>260</v>
      </c>
      <c r="E40" s="103" t="s">
        <v>261</v>
      </c>
      <c r="F40" s="106">
        <v>14.816064263403753</v>
      </c>
      <c r="G40" s="106" t="s">
        <v>274</v>
      </c>
      <c r="H40" s="121" t="s">
        <v>325</v>
      </c>
    </row>
  </sheetData>
  <mergeCells count="24">
    <mergeCell ref="A1:A2"/>
    <mergeCell ref="A3:A39"/>
    <mergeCell ref="B26:B36"/>
    <mergeCell ref="C26:C36"/>
    <mergeCell ref="D26:D36"/>
    <mergeCell ref="B37:B39"/>
    <mergeCell ref="C37:C39"/>
    <mergeCell ref="D37:D39"/>
    <mergeCell ref="H1:H2"/>
    <mergeCell ref="B3:B25"/>
    <mergeCell ref="C3:C11"/>
    <mergeCell ref="D3:D6"/>
    <mergeCell ref="D7:D10"/>
    <mergeCell ref="C12:C25"/>
    <mergeCell ref="D12:D14"/>
    <mergeCell ref="D15:D17"/>
    <mergeCell ref="D19:D21"/>
    <mergeCell ref="D22:D24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7CE0-EABA-4ABE-92C7-4063ED0C3876}">
  <dimension ref="A1"/>
  <sheetViews>
    <sheetView topLeftCell="B1" zoomScale="55" zoomScaleNormal="55" workbookViewId="0">
      <selection activeCell="L44" sqref="L4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Total of GHG Emissions</vt:lpstr>
      <vt:lpstr>Önceliklendirme Analizi</vt:lpstr>
      <vt:lpstr>Toplam Sera Gazı Emisyonları</vt:lpstr>
      <vt:lpstr>Kategori 1</vt:lpstr>
      <vt:lpstr>Kategori 2</vt:lpstr>
      <vt:lpstr>References</vt:lpstr>
      <vt:lpstr>References Annex</vt:lpstr>
      <vt:lpstr>Grafikler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2025-07-28T20:54:54Z</dcterms:modified>
</cp:coreProperties>
</file>