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bookViews>
    <workbookView xWindow="0" yWindow="0" windowWidth="74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K29" i="1"/>
  <c r="L29" i="1"/>
  <c r="M29" i="1"/>
  <c r="N29" i="1"/>
  <c r="O29" i="1"/>
  <c r="P29" i="1"/>
  <c r="B17" i="1"/>
  <c r="B24" i="1"/>
  <c r="B29" i="1"/>
  <c r="H27" i="1"/>
  <c r="I27" i="1"/>
  <c r="K27" i="1"/>
  <c r="L27" i="1"/>
  <c r="M27" i="1"/>
  <c r="N27" i="1"/>
  <c r="O27" i="1"/>
  <c r="P27" i="1"/>
  <c r="G27" i="1"/>
  <c r="C26" i="1"/>
  <c r="D26" i="1"/>
  <c r="E26" i="1"/>
  <c r="F26" i="1"/>
  <c r="G26" i="1"/>
  <c r="H26" i="1"/>
  <c r="I26" i="1"/>
  <c r="K26" i="1"/>
  <c r="L26" i="1"/>
  <c r="M26" i="1"/>
  <c r="N26" i="1"/>
  <c r="O26" i="1"/>
  <c r="P26" i="1"/>
  <c r="B26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B25" i="1"/>
  <c r="B23" i="1"/>
  <c r="B22" i="1"/>
  <c r="I21" i="1"/>
  <c r="C21" i="1"/>
  <c r="D21" i="1"/>
  <c r="E21" i="1"/>
  <c r="F21" i="1"/>
  <c r="G21" i="1"/>
  <c r="H21" i="1"/>
  <c r="K21" i="1"/>
  <c r="L21" i="1"/>
  <c r="M21" i="1"/>
  <c r="N21" i="1"/>
  <c r="O21" i="1"/>
  <c r="P21" i="1"/>
  <c r="B21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K18" i="1"/>
  <c r="K17" i="1"/>
  <c r="K16" i="1"/>
  <c r="L15" i="1"/>
  <c r="M15" i="1"/>
  <c r="N15" i="1"/>
  <c r="O15" i="1"/>
  <c r="P15" i="1"/>
  <c r="K15" i="1"/>
  <c r="I18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I17" i="1"/>
  <c r="C16" i="1"/>
  <c r="D16" i="1"/>
  <c r="E16" i="1"/>
  <c r="F16" i="1"/>
  <c r="G16" i="1"/>
  <c r="H16" i="1"/>
  <c r="I16" i="1"/>
  <c r="B15" i="1"/>
  <c r="B16" i="1"/>
  <c r="C15" i="1"/>
  <c r="D15" i="1"/>
  <c r="E15" i="1"/>
  <c r="F15" i="1"/>
  <c r="G15" i="1"/>
  <c r="H15" i="1"/>
  <c r="I15" i="1"/>
  <c r="I8" i="1"/>
  <c r="I9" i="1"/>
  <c r="I10" i="1"/>
  <c r="I7" i="1"/>
  <c r="C8" i="1" l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10" i="1"/>
  <c r="B9" i="1"/>
  <c r="B8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<sst xmlns="http://schemas.openxmlformats.org/spreadsheetml/2006/main" count="33" uniqueCount="29">
  <si>
    <t>生活垃圾年排量（万吨）</t>
    <phoneticPr fontId="1" type="noConversion"/>
  </si>
  <si>
    <t>可回收垃圾年排量（万吨）</t>
    <phoneticPr fontId="1" type="noConversion"/>
  </si>
  <si>
    <t>出狱垃圾年排量（万吨）</t>
    <phoneticPr fontId="1" type="noConversion"/>
  </si>
  <si>
    <t>不可回收垃圾年排量（万吨）</t>
    <phoneticPr fontId="1" type="noConversion"/>
  </si>
  <si>
    <t>有害垃圾年排量（万吨）</t>
    <phoneticPr fontId="1" type="noConversion"/>
  </si>
  <si>
    <t>可回收垃圾占比</t>
    <phoneticPr fontId="1" type="noConversion"/>
  </si>
  <si>
    <t>出狱垃圾占比</t>
    <phoneticPr fontId="1" type="noConversion"/>
  </si>
  <si>
    <t>有害垃圾占比</t>
    <phoneticPr fontId="1" type="noConversion"/>
  </si>
  <si>
    <t>不可回收垃圾占比</t>
    <phoneticPr fontId="1" type="noConversion"/>
  </si>
  <si>
    <r>
      <t>2016</t>
    </r>
    <r>
      <rPr>
        <sz val="10.5"/>
        <color rgb="FF000000"/>
        <rFont val="宋体"/>
        <family val="3"/>
        <charset val="134"/>
      </rPr>
      <t>年</t>
    </r>
  </si>
  <si>
    <r>
      <t>2015</t>
    </r>
    <r>
      <rPr>
        <sz val="10.5"/>
        <color rgb="FF000000"/>
        <rFont val="宋体"/>
        <family val="3"/>
        <charset val="134"/>
      </rPr>
      <t>年</t>
    </r>
  </si>
  <si>
    <r>
      <t>2014</t>
    </r>
    <r>
      <rPr>
        <sz val="10.5"/>
        <color rgb="FF000000"/>
        <rFont val="宋体"/>
        <family val="3"/>
        <charset val="134"/>
      </rPr>
      <t>年</t>
    </r>
  </si>
  <si>
    <r>
      <t>2013</t>
    </r>
    <r>
      <rPr>
        <sz val="10.5"/>
        <color rgb="FF000000"/>
        <rFont val="宋体"/>
        <family val="3"/>
        <charset val="134"/>
      </rPr>
      <t>年</t>
    </r>
  </si>
  <si>
    <r>
      <t>2012</t>
    </r>
    <r>
      <rPr>
        <sz val="10.5"/>
        <color rgb="FF000000"/>
        <rFont val="宋体"/>
        <family val="3"/>
        <charset val="134"/>
      </rPr>
      <t>年</t>
    </r>
  </si>
  <si>
    <r>
      <t>2011</t>
    </r>
    <r>
      <rPr>
        <sz val="10.5"/>
        <color rgb="FF000000"/>
        <rFont val="宋体"/>
        <family val="3"/>
        <charset val="134"/>
      </rPr>
      <t>年</t>
    </r>
  </si>
  <si>
    <r>
      <t>2010</t>
    </r>
    <r>
      <rPr>
        <sz val="10.5"/>
        <color rgb="FF000000"/>
        <rFont val="宋体"/>
        <family val="3"/>
        <charset val="134"/>
      </rPr>
      <t>年</t>
    </r>
  </si>
  <si>
    <r>
      <t>2009</t>
    </r>
    <r>
      <rPr>
        <sz val="10.5"/>
        <color rgb="FF000000"/>
        <rFont val="宋体"/>
        <family val="3"/>
        <charset val="134"/>
      </rPr>
      <t>年</t>
    </r>
  </si>
  <si>
    <r>
      <t>2017</t>
    </r>
    <r>
      <rPr>
        <sz val="10.5"/>
        <color rgb="FF000000"/>
        <rFont val="宋体"/>
        <family val="3"/>
        <charset val="134"/>
      </rPr>
      <t>年</t>
    </r>
  </si>
  <si>
    <r>
      <t>2018</t>
    </r>
    <r>
      <rPr>
        <sz val="10.5"/>
        <color rgb="FF000000"/>
        <rFont val="宋体"/>
        <family val="3"/>
        <charset val="134"/>
      </rPr>
      <t>年</t>
    </r>
  </si>
  <si>
    <r>
      <t>2019</t>
    </r>
    <r>
      <rPr>
        <sz val="10.5"/>
        <color rgb="FF000000"/>
        <rFont val="宋体"/>
        <family val="3"/>
        <charset val="134"/>
      </rPr>
      <t>年</t>
    </r>
  </si>
  <si>
    <r>
      <t>2020</t>
    </r>
    <r>
      <rPr>
        <sz val="10.5"/>
        <color rgb="FF000000"/>
        <rFont val="宋体"/>
        <family val="3"/>
        <charset val="134"/>
      </rPr>
      <t>年</t>
    </r>
  </si>
  <si>
    <r>
      <t>2021</t>
    </r>
    <r>
      <rPr>
        <sz val="10.5"/>
        <color rgb="FF000000"/>
        <rFont val="宋体"/>
        <family val="3"/>
        <charset val="134"/>
      </rPr>
      <t>年</t>
    </r>
  </si>
  <si>
    <r>
      <t>2022</t>
    </r>
    <r>
      <rPr>
        <sz val="10.5"/>
        <color rgb="FF000000"/>
        <rFont val="宋体"/>
        <family val="3"/>
        <charset val="134"/>
      </rPr>
      <t>年</t>
    </r>
  </si>
  <si>
    <t>垃圾总量（万吨）</t>
    <phoneticPr fontId="1" type="noConversion"/>
  </si>
  <si>
    <t>人口</t>
    <phoneticPr fontId="1" type="noConversion"/>
  </si>
  <si>
    <t>人均，千克</t>
    <phoneticPr fontId="1" type="noConversion"/>
  </si>
  <si>
    <t>可回收价格</t>
    <phoneticPr fontId="1" type="noConversion"/>
  </si>
  <si>
    <t>出狱价格</t>
    <phoneticPr fontId="1" type="noConversion"/>
  </si>
  <si>
    <t>不可回收价格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</si>
</sst>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4" workbookViewId="0">
      <selection activeCell="B15" sqref="B15:P17"/>
    </sheetView>
  </sheetViews>
  <sheetFormatPr defaultRowHeight="13.5" x14ac:dyDescent="0.15"/>
  <cols>
    <col min="11" max="12" width="12.25" bestFit="1" customWidth="1"/>
  </cols>
  <sheetData>
    <row r="1" spans="1:16" x14ac:dyDescent="0.1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</row>
    <row r="2" spans="1:16" x14ac:dyDescent="0.15">
      <c r="A2" t="s">
        <v>0</v>
      </c>
      <c r="B2">
        <v>179</v>
      </c>
      <c r="C2">
        <v>233</v>
      </c>
      <c r="D2">
        <v>237</v>
      </c>
      <c r="E2">
        <v>265</v>
      </c>
      <c r="F2">
        <v>287.32</v>
      </c>
      <c r="G2">
        <v>290.76</v>
      </c>
      <c r="H2">
        <v>359.3</v>
      </c>
    </row>
    <row r="3" spans="1:16" x14ac:dyDescent="0.15">
      <c r="A3" t="s">
        <v>1</v>
      </c>
      <c r="B3">
        <v>52.85</v>
      </c>
      <c r="C3">
        <v>58.25</v>
      </c>
      <c r="D3">
        <v>69.25</v>
      </c>
      <c r="E3">
        <v>62.25</v>
      </c>
      <c r="F3">
        <v>78.83</v>
      </c>
      <c r="G3">
        <v>82.69</v>
      </c>
      <c r="H3">
        <v>99.84</v>
      </c>
    </row>
    <row r="4" spans="1:16" x14ac:dyDescent="0.15">
      <c r="A4" t="s">
        <v>2</v>
      </c>
      <c r="B4">
        <v>49.75</v>
      </c>
      <c r="C4">
        <v>67.38</v>
      </c>
      <c r="D4">
        <v>80.88</v>
      </c>
      <c r="E4">
        <v>89.38</v>
      </c>
      <c r="F4">
        <v>100.75</v>
      </c>
      <c r="G4">
        <v>104.04</v>
      </c>
      <c r="H4">
        <v>124.7</v>
      </c>
    </row>
    <row r="5" spans="1:16" x14ac:dyDescent="0.15">
      <c r="A5" t="s">
        <v>4</v>
      </c>
      <c r="B5">
        <v>62.13</v>
      </c>
      <c r="C5">
        <v>61.16</v>
      </c>
      <c r="D5">
        <v>62.21</v>
      </c>
      <c r="E5">
        <v>63.56</v>
      </c>
      <c r="F5">
        <v>79.42</v>
      </c>
      <c r="G5">
        <v>79.319999999999993</v>
      </c>
      <c r="H5">
        <v>89.33</v>
      </c>
    </row>
    <row r="6" spans="1:16" x14ac:dyDescent="0.15">
      <c r="A6" t="s">
        <v>3</v>
      </c>
      <c r="B6">
        <v>46.99</v>
      </c>
      <c r="C6">
        <v>46.21</v>
      </c>
      <c r="D6">
        <v>26.66</v>
      </c>
      <c r="E6">
        <v>39.81</v>
      </c>
      <c r="F6">
        <v>42.32</v>
      </c>
      <c r="G6">
        <v>40.71</v>
      </c>
      <c r="H6">
        <v>45.43</v>
      </c>
    </row>
    <row r="7" spans="1:16" x14ac:dyDescent="0.15">
      <c r="A7" t="s">
        <v>5</v>
      </c>
      <c r="B7">
        <f>B3/B2</f>
        <v>0.29525139664804473</v>
      </c>
      <c r="C7">
        <f t="shared" ref="C7:H7" si="0">C3/C2</f>
        <v>0.25</v>
      </c>
      <c r="D7">
        <f t="shared" si="0"/>
        <v>0.2921940928270042</v>
      </c>
      <c r="E7">
        <f t="shared" si="0"/>
        <v>0.23490566037735849</v>
      </c>
      <c r="F7">
        <f t="shared" si="0"/>
        <v>0.27436307949324795</v>
      </c>
      <c r="G7">
        <f t="shared" si="0"/>
        <v>0.28439262622093825</v>
      </c>
      <c r="H7">
        <f t="shared" si="0"/>
        <v>0.27787364319510161</v>
      </c>
      <c r="I7">
        <f>AVERAGE(B7:H7)</f>
        <v>0.27271149982309933</v>
      </c>
    </row>
    <row r="8" spans="1:16" x14ac:dyDescent="0.15">
      <c r="A8" t="s">
        <v>6</v>
      </c>
      <c r="B8">
        <f>B4/B2</f>
        <v>0.27793296089385477</v>
      </c>
      <c r="C8">
        <f t="shared" ref="C8:H8" si="1">C4/C2</f>
        <v>0.28918454935622318</v>
      </c>
      <c r="D8">
        <f t="shared" si="1"/>
        <v>0.3412658227848101</v>
      </c>
      <c r="E8">
        <f t="shared" si="1"/>
        <v>0.3372830188679245</v>
      </c>
      <c r="F8">
        <f t="shared" si="1"/>
        <v>0.35065432270639008</v>
      </c>
      <c r="G8">
        <f t="shared" si="1"/>
        <v>0.35782088320264138</v>
      </c>
      <c r="H8">
        <f t="shared" si="1"/>
        <v>0.34706373504035626</v>
      </c>
      <c r="I8">
        <f t="shared" ref="I8:K12" si="2">AVERAGE(B8:H8)</f>
        <v>0.32874361326460011</v>
      </c>
    </row>
    <row r="9" spans="1:16" x14ac:dyDescent="0.15">
      <c r="A9" t="s">
        <v>7</v>
      </c>
      <c r="B9">
        <f>B5/B2</f>
        <v>0.3470949720670391</v>
      </c>
      <c r="C9">
        <f t="shared" ref="C9:H9" si="3">C5/C2</f>
        <v>0.26248927038626607</v>
      </c>
      <c r="D9">
        <f t="shared" si="3"/>
        <v>0.26248945147679326</v>
      </c>
      <c r="E9">
        <f t="shared" si="3"/>
        <v>0.23984905660377359</v>
      </c>
      <c r="F9">
        <f t="shared" si="3"/>
        <v>0.27641653905053598</v>
      </c>
      <c r="G9">
        <f t="shared" si="3"/>
        <v>0.272802311184482</v>
      </c>
      <c r="H9">
        <f t="shared" si="3"/>
        <v>0.24862232118007235</v>
      </c>
      <c r="I9">
        <f t="shared" si="2"/>
        <v>0.27282341742128036</v>
      </c>
      <c r="K9">
        <v>0.27271149982309933</v>
      </c>
      <c r="L9">
        <v>0.27271149982309933</v>
      </c>
      <c r="M9">
        <v>0.27271149982309933</v>
      </c>
      <c r="N9">
        <v>0.27271149982309933</v>
      </c>
      <c r="O9">
        <v>0.27271149982309933</v>
      </c>
      <c r="P9">
        <v>0.27271149982309933</v>
      </c>
    </row>
    <row r="10" spans="1:16" x14ac:dyDescent="0.15">
      <c r="A10" t="s">
        <v>8</v>
      </c>
      <c r="B10">
        <f>B6/B2</f>
        <v>0.26251396648044695</v>
      </c>
      <c r="C10">
        <f t="shared" ref="C10:H10" si="4">C6/C2</f>
        <v>0.19832618025751073</v>
      </c>
      <c r="D10">
        <f t="shared" si="4"/>
        <v>0.11248945147679325</v>
      </c>
      <c r="E10">
        <f t="shared" si="4"/>
        <v>0.15022641509433962</v>
      </c>
      <c r="F10">
        <f t="shared" si="4"/>
        <v>0.14729221773632187</v>
      </c>
      <c r="G10">
        <f t="shared" si="4"/>
        <v>0.14001238134543956</v>
      </c>
      <c r="H10">
        <f t="shared" si="4"/>
        <v>0.12644030058446981</v>
      </c>
      <c r="I10">
        <f t="shared" si="2"/>
        <v>0.16247155899647453</v>
      </c>
      <c r="K10">
        <v>0.32874361326460011</v>
      </c>
      <c r="L10">
        <v>0.32874361326460011</v>
      </c>
      <c r="M10">
        <v>0.32874361326460011</v>
      </c>
      <c r="N10">
        <v>0.32874361326460011</v>
      </c>
      <c r="O10">
        <v>0.32874361326460011</v>
      </c>
      <c r="P10">
        <v>0.32874361326460011</v>
      </c>
    </row>
    <row r="11" spans="1:16" x14ac:dyDescent="0.15">
      <c r="K11">
        <v>0.27282341742128036</v>
      </c>
      <c r="L11">
        <v>0.27282341742128036</v>
      </c>
      <c r="M11">
        <v>0.27282341742128036</v>
      </c>
      <c r="N11">
        <v>0.27282341742128036</v>
      </c>
      <c r="O11">
        <v>0.27282341742128036</v>
      </c>
      <c r="P11">
        <v>0.27282341742128036</v>
      </c>
    </row>
    <row r="12" spans="1:16" ht="14.25" thickBot="1" x14ac:dyDescent="0.2">
      <c r="K12">
        <v>0.16247155899647453</v>
      </c>
      <c r="L12">
        <v>0.16247155899647453</v>
      </c>
      <c r="M12">
        <v>0.16247155899647453</v>
      </c>
      <c r="N12">
        <v>0.16247155899647453</v>
      </c>
      <c r="O12">
        <v>0.16247155899647453</v>
      </c>
      <c r="P12">
        <v>0.16247155899647453</v>
      </c>
    </row>
    <row r="13" spans="1:16" ht="14.25" thickBot="1" x14ac:dyDescent="0.2">
      <c r="B13" s="3" t="s">
        <v>16</v>
      </c>
      <c r="C13" s="2" t="s">
        <v>15</v>
      </c>
      <c r="D13" s="2" t="s">
        <v>14</v>
      </c>
      <c r="E13" s="2" t="s">
        <v>13</v>
      </c>
      <c r="F13" s="2" t="s">
        <v>12</v>
      </c>
      <c r="G13" s="2" t="s">
        <v>11</v>
      </c>
      <c r="H13" s="2" t="s">
        <v>10</v>
      </c>
      <c r="I13" s="1" t="s">
        <v>9</v>
      </c>
      <c r="K13" s="3" t="s">
        <v>17</v>
      </c>
      <c r="L13" s="4" t="s">
        <v>18</v>
      </c>
      <c r="M13" s="4" t="s">
        <v>19</v>
      </c>
      <c r="N13" s="4" t="s">
        <v>20</v>
      </c>
      <c r="O13" s="4" t="s">
        <v>21</v>
      </c>
      <c r="P13" s="4" t="s">
        <v>22</v>
      </c>
    </row>
    <row r="14" spans="1:16" ht="14.25" thickBot="1" x14ac:dyDescent="0.2">
      <c r="A14" t="s">
        <v>23</v>
      </c>
      <c r="B14" s="3">
        <v>656.1</v>
      </c>
      <c r="C14" s="4">
        <v>633</v>
      </c>
      <c r="D14" s="4">
        <v>634.4</v>
      </c>
      <c r="E14" s="4">
        <v>648.29999999999995</v>
      </c>
      <c r="F14" s="4">
        <v>671.7</v>
      </c>
      <c r="G14" s="4">
        <v>733.8</v>
      </c>
      <c r="H14" s="4">
        <v>790.3</v>
      </c>
      <c r="I14" s="3">
        <v>872.6</v>
      </c>
      <c r="J14" s="2"/>
      <c r="K14" s="3">
        <v>975.5</v>
      </c>
      <c r="L14" s="4">
        <v>1082.9000000000001</v>
      </c>
      <c r="M14" s="4">
        <v>1204</v>
      </c>
      <c r="N14" s="4">
        <v>1328.1</v>
      </c>
      <c r="O14" s="4">
        <v>1468.4</v>
      </c>
      <c r="P14" s="4">
        <v>1623.4</v>
      </c>
    </row>
    <row r="15" spans="1:16" ht="14.25" thickBot="1" x14ac:dyDescent="0.2">
      <c r="A15" t="s">
        <v>1</v>
      </c>
      <c r="B15">
        <f>B14*B7</f>
        <v>193.71444134078214</v>
      </c>
      <c r="C15">
        <f t="shared" ref="C15:I15" si="5">C14*C7</f>
        <v>158.25</v>
      </c>
      <c r="D15">
        <f t="shared" si="5"/>
        <v>185.36793248945145</v>
      </c>
      <c r="E15">
        <f t="shared" si="5"/>
        <v>152.28933962264151</v>
      </c>
      <c r="F15">
        <f t="shared" si="5"/>
        <v>184.28968049561468</v>
      </c>
      <c r="G15">
        <f t="shared" si="5"/>
        <v>208.68730912092448</v>
      </c>
      <c r="H15">
        <f t="shared" si="5"/>
        <v>219.60354021708878</v>
      </c>
      <c r="I15">
        <f t="shared" si="5"/>
        <v>237.96805474563649</v>
      </c>
      <c r="J15" s="4"/>
      <c r="K15" s="4">
        <f>K9*K14</f>
        <v>266.03006807743338</v>
      </c>
      <c r="L15" s="4">
        <f>L9*L14</f>
        <v>295.3192831584343</v>
      </c>
      <c r="M15" s="4">
        <f t="shared" ref="L15:P15" si="6">M9*M14</f>
        <v>328.34464578701159</v>
      </c>
      <c r="N15" s="4">
        <f t="shared" si="6"/>
        <v>362.18814291505822</v>
      </c>
      <c r="O15" s="4">
        <f t="shared" si="6"/>
        <v>400.44956634023907</v>
      </c>
      <c r="P15" s="4">
        <f t="shared" si="6"/>
        <v>442.71984881281946</v>
      </c>
    </row>
    <row r="16" spans="1:16" ht="14.25" thickBot="1" x14ac:dyDescent="0.2">
      <c r="A16" t="s">
        <v>2</v>
      </c>
      <c r="B16">
        <f>B8*B14</f>
        <v>182.35181564245812</v>
      </c>
      <c r="C16">
        <f t="shared" ref="C16:I16" si="7">C8*C14</f>
        <v>183.05381974248928</v>
      </c>
      <c r="D16">
        <f t="shared" si="7"/>
        <v>216.49903797468352</v>
      </c>
      <c r="E16">
        <f t="shared" si="7"/>
        <v>218.66058113207544</v>
      </c>
      <c r="F16">
        <f t="shared" si="7"/>
        <v>235.53450856188223</v>
      </c>
      <c r="G16">
        <f t="shared" si="7"/>
        <v>262.56896409409825</v>
      </c>
      <c r="H16">
        <f t="shared" si="7"/>
        <v>274.28446980239352</v>
      </c>
      <c r="I16">
        <f t="shared" si="7"/>
        <v>286.86167693469008</v>
      </c>
      <c r="K16" s="4">
        <f>K14*K10</f>
        <v>320.6893947396174</v>
      </c>
      <c r="L16" s="4">
        <f t="shared" ref="L16:P16" si="8">L14*L10</f>
        <v>355.99645880423549</v>
      </c>
      <c r="M16" s="4">
        <f t="shared" si="8"/>
        <v>395.80731037057853</v>
      </c>
      <c r="N16" s="4">
        <f t="shared" si="8"/>
        <v>436.60439277671537</v>
      </c>
      <c r="O16" s="4">
        <f t="shared" si="8"/>
        <v>482.72712171773884</v>
      </c>
      <c r="P16" s="4">
        <f t="shared" si="8"/>
        <v>533.6823817737519</v>
      </c>
    </row>
    <row r="17" spans="1:16" ht="14.25" thickBot="1" x14ac:dyDescent="0.2">
      <c r="A17" t="s">
        <v>4</v>
      </c>
      <c r="B17">
        <f>B14*B9</f>
        <v>227.72901117318435</v>
      </c>
      <c r="C17">
        <f t="shared" ref="C17:I17" si="9">C14*C9</f>
        <v>166.15570815450641</v>
      </c>
      <c r="D17">
        <f t="shared" si="9"/>
        <v>166.52330801687765</v>
      </c>
      <c r="E17">
        <f t="shared" si="9"/>
        <v>155.49414339622641</v>
      </c>
      <c r="F17">
        <f t="shared" si="9"/>
        <v>185.66898928024503</v>
      </c>
      <c r="G17">
        <f t="shared" si="9"/>
        <v>200.18233594717287</v>
      </c>
      <c r="H17">
        <f t="shared" si="9"/>
        <v>196.48622042861118</v>
      </c>
      <c r="I17">
        <f t="shared" si="9"/>
        <v>238.06571404180926</v>
      </c>
      <c r="K17" s="4">
        <f>K14*K11</f>
        <v>266.13924369445897</v>
      </c>
      <c r="L17" s="4">
        <f t="shared" ref="L17:P17" si="10">L14*L11</f>
        <v>295.44047872550453</v>
      </c>
      <c r="M17" s="4">
        <f t="shared" si="10"/>
        <v>328.47939457522153</v>
      </c>
      <c r="N17" s="4">
        <f t="shared" si="10"/>
        <v>362.3367806772024</v>
      </c>
      <c r="O17" s="4">
        <f t="shared" si="10"/>
        <v>400.61390614140811</v>
      </c>
      <c r="P17" s="4">
        <f t="shared" si="10"/>
        <v>442.90153584170656</v>
      </c>
    </row>
    <row r="18" spans="1:16" ht="14.25" thickBot="1" x14ac:dyDescent="0.2">
      <c r="A18" t="s">
        <v>3</v>
      </c>
      <c r="B18">
        <f>B14*B10</f>
        <v>172.23541340782126</v>
      </c>
      <c r="C18">
        <f t="shared" ref="C18:I18" si="11">C14*C10</f>
        <v>125.54047210300429</v>
      </c>
      <c r="D18">
        <f t="shared" si="11"/>
        <v>71.363308016877639</v>
      </c>
      <c r="E18">
        <f t="shared" si="11"/>
        <v>97.391784905660373</v>
      </c>
      <c r="F18">
        <f t="shared" si="11"/>
        <v>98.936182653487407</v>
      </c>
      <c r="G18">
        <f t="shared" si="11"/>
        <v>102.74108543128354</v>
      </c>
      <c r="H18">
        <f t="shared" si="11"/>
        <v>99.925769551906484</v>
      </c>
      <c r="I18">
        <f>I14*I10</f>
        <v>141.77268238032369</v>
      </c>
      <c r="K18" s="4">
        <f>K12*K14</f>
        <v>158.49100580106091</v>
      </c>
      <c r="L18" s="4">
        <f t="shared" ref="L18:P18" si="12">L12*L14</f>
        <v>175.94045123728228</v>
      </c>
      <c r="M18" s="4">
        <f t="shared" si="12"/>
        <v>195.61575703175532</v>
      </c>
      <c r="N18" s="4">
        <f t="shared" si="12"/>
        <v>215.7784775032178</v>
      </c>
      <c r="O18" s="4">
        <f t="shared" si="12"/>
        <v>238.57323723042322</v>
      </c>
      <c r="P18" s="4">
        <f t="shared" si="12"/>
        <v>263.75632887487677</v>
      </c>
    </row>
    <row r="19" spans="1:16" ht="14.25" thickBot="1" x14ac:dyDescent="0.2"/>
    <row r="20" spans="1:16" ht="15" thickBot="1" x14ac:dyDescent="0.2">
      <c r="A20" t="s">
        <v>24</v>
      </c>
      <c r="B20">
        <v>1860</v>
      </c>
      <c r="C20">
        <v>1962</v>
      </c>
      <c r="D20">
        <v>2019</v>
      </c>
      <c r="E20">
        <v>2069</v>
      </c>
      <c r="F20">
        <v>2115</v>
      </c>
      <c r="G20">
        <v>2152</v>
      </c>
      <c r="H20">
        <v>2171</v>
      </c>
      <c r="I20">
        <v>2173</v>
      </c>
      <c r="K20" s="5">
        <v>2173</v>
      </c>
      <c r="L20" s="6">
        <v>2175</v>
      </c>
      <c r="M20" s="6">
        <v>2177</v>
      </c>
      <c r="N20" s="6">
        <v>2179</v>
      </c>
      <c r="O20" s="6">
        <v>2181</v>
      </c>
      <c r="P20" s="6">
        <v>2183</v>
      </c>
    </row>
    <row r="21" spans="1:16" x14ac:dyDescent="0.15">
      <c r="A21" t="s">
        <v>25</v>
      </c>
      <c r="B21">
        <f>B14/B20*1000</f>
        <v>352.74193548387103</v>
      </c>
      <c r="C21">
        <f t="shared" ref="C21:P21" si="13">C14/C20*1000</f>
        <v>322.62996941896029</v>
      </c>
      <c r="D21">
        <f t="shared" si="13"/>
        <v>314.21495789995049</v>
      </c>
      <c r="E21">
        <f t="shared" si="13"/>
        <v>313.33977767037214</v>
      </c>
      <c r="F21">
        <f t="shared" si="13"/>
        <v>317.58865248226954</v>
      </c>
      <c r="G21">
        <f t="shared" si="13"/>
        <v>340.98513011152414</v>
      </c>
      <c r="H21">
        <f t="shared" si="13"/>
        <v>364.02579456471665</v>
      </c>
      <c r="I21">
        <f>I14/I20*1000</f>
        <v>401.56465715600552</v>
      </c>
      <c r="K21">
        <f t="shared" si="13"/>
        <v>448.91854578923147</v>
      </c>
      <c r="L21">
        <f t="shared" si="13"/>
        <v>497.88505747126442</v>
      </c>
      <c r="M21">
        <f t="shared" si="13"/>
        <v>553.0546623794213</v>
      </c>
      <c r="N21">
        <f t="shared" si="13"/>
        <v>609.49977053694352</v>
      </c>
      <c r="O21">
        <f t="shared" si="13"/>
        <v>673.2691425951399</v>
      </c>
      <c r="P21">
        <f t="shared" si="13"/>
        <v>743.65551992670646</v>
      </c>
    </row>
    <row r="22" spans="1:16" x14ac:dyDescent="0.15">
      <c r="B22">
        <f>B15/B20*1000</f>
        <v>104.1475491079474</v>
      </c>
      <c r="C22">
        <f t="shared" ref="C22:P22" si="14">C15/C20*1000</f>
        <v>80.657492354740072</v>
      </c>
      <c r="D22">
        <f t="shared" si="14"/>
        <v>91.811754576251332</v>
      </c>
      <c r="E22">
        <f t="shared" si="14"/>
        <v>73.605287396153457</v>
      </c>
      <c r="F22">
        <f t="shared" si="14"/>
        <v>87.134600707146419</v>
      </c>
      <c r="G22">
        <f t="shared" si="14"/>
        <v>96.973656654704683</v>
      </c>
      <c r="H22">
        <f t="shared" si="14"/>
        <v>101.15317375268944</v>
      </c>
      <c r="I22">
        <f t="shared" si="14"/>
        <v>109.51129992896296</v>
      </c>
      <c r="K22">
        <f t="shared" si="14"/>
        <v>122.425249920586</v>
      </c>
      <c r="L22">
        <f t="shared" si="14"/>
        <v>135.77898076249852</v>
      </c>
      <c r="M22">
        <f t="shared" si="14"/>
        <v>150.82436646164979</v>
      </c>
      <c r="N22">
        <f t="shared" si="14"/>
        <v>166.21759656496477</v>
      </c>
      <c r="O22">
        <f t="shared" si="14"/>
        <v>183.60823766173274</v>
      </c>
      <c r="P22">
        <f t="shared" si="14"/>
        <v>202.80341219093884</v>
      </c>
    </row>
    <row r="23" spans="1:16" x14ac:dyDescent="0.15">
      <c r="B23">
        <f>B16/B20*1000</f>
        <v>98.03861056046135</v>
      </c>
      <c r="C23">
        <f t="shared" ref="C23:P23" si="15">C16/C20*1000</f>
        <v>93.299602315234083</v>
      </c>
      <c r="D23">
        <f t="shared" si="15"/>
        <v>107.23082613902106</v>
      </c>
      <c r="E23">
        <f t="shared" si="15"/>
        <v>105.6841861440674</v>
      </c>
      <c r="F23">
        <f t="shared" si="15"/>
        <v>111.36383383540532</v>
      </c>
      <c r="G23">
        <f t="shared" si="15"/>
        <v>122.01160041547317</v>
      </c>
      <c r="H23">
        <f t="shared" si="15"/>
        <v>126.34015191266398</v>
      </c>
      <c r="I23">
        <f t="shared" si="15"/>
        <v>132.01181635282563</v>
      </c>
      <c r="K23">
        <f t="shared" si="15"/>
        <v>147.57910480424178</v>
      </c>
      <c r="L23">
        <f t="shared" si="15"/>
        <v>163.67653278355652</v>
      </c>
      <c r="M23">
        <f t="shared" si="15"/>
        <v>181.81318804344443</v>
      </c>
      <c r="N23">
        <f t="shared" si="15"/>
        <v>200.36915685025946</v>
      </c>
      <c r="O23">
        <f t="shared" si="15"/>
        <v>221.33293063628557</v>
      </c>
      <c r="P23">
        <f t="shared" si="15"/>
        <v>244.47200264487032</v>
      </c>
    </row>
    <row r="24" spans="1:16" x14ac:dyDescent="0.15">
      <c r="B24">
        <f>B17/B20*1000</f>
        <v>122.4349522436475</v>
      </c>
      <c r="C24">
        <f t="shared" ref="C24:P24" si="16">C17/C20*1000</f>
        <v>84.686905277526208</v>
      </c>
      <c r="D24">
        <f t="shared" si="16"/>
        <v>82.478111944961682</v>
      </c>
      <c r="E24">
        <f t="shared" si="16"/>
        <v>75.154250070674919</v>
      </c>
      <c r="F24">
        <f t="shared" si="16"/>
        <v>87.786756160872358</v>
      </c>
      <c r="G24">
        <f t="shared" si="16"/>
        <v>93.021531573965092</v>
      </c>
      <c r="H24">
        <f t="shared" si="16"/>
        <v>90.504938014100034</v>
      </c>
      <c r="I24">
        <f t="shared" si="16"/>
        <v>109.55624208090624</v>
      </c>
      <c r="K24">
        <f t="shared" si="16"/>
        <v>122.47549180600966</v>
      </c>
      <c r="L24">
        <f t="shared" si="16"/>
        <v>135.83470286230093</v>
      </c>
      <c r="M24">
        <f t="shared" si="16"/>
        <v>150.88626301112609</v>
      </c>
      <c r="N24">
        <f t="shared" si="16"/>
        <v>166.28581031537513</v>
      </c>
      <c r="O24">
        <f t="shared" si="16"/>
        <v>183.68358832710138</v>
      </c>
      <c r="P24">
        <f t="shared" si="16"/>
        <v>202.88664033060311</v>
      </c>
    </row>
    <row r="25" spans="1:16" x14ac:dyDescent="0.15">
      <c r="B25">
        <f>B18/B20*1000</f>
        <v>92.599684627860896</v>
      </c>
      <c r="C25">
        <f t="shared" ref="C25:P25" si="17">C18/C20*1000</f>
        <v>63.985969471459889</v>
      </c>
      <c r="D25">
        <f t="shared" si="17"/>
        <v>35.345868259969109</v>
      </c>
      <c r="E25">
        <f t="shared" si="17"/>
        <v>47.071911505877416</v>
      </c>
      <c r="F25">
        <f t="shared" si="17"/>
        <v>46.7783369520035</v>
      </c>
      <c r="G25">
        <f t="shared" si="17"/>
        <v>47.742140070299037</v>
      </c>
      <c r="H25">
        <f t="shared" si="17"/>
        <v>46.027530885263232</v>
      </c>
      <c r="I25">
        <f t="shared" si="17"/>
        <v>65.242835886021012</v>
      </c>
      <c r="K25">
        <f t="shared" si="17"/>
        <v>72.936495996806684</v>
      </c>
      <c r="L25">
        <f t="shared" si="17"/>
        <v>80.892161488405634</v>
      </c>
      <c r="M25">
        <f t="shared" si="17"/>
        <v>89.855653207053436</v>
      </c>
      <c r="N25">
        <f t="shared" si="17"/>
        <v>99.02637792713071</v>
      </c>
      <c r="O25">
        <f t="shared" si="17"/>
        <v>109.3870872216521</v>
      </c>
      <c r="P25">
        <f t="shared" si="17"/>
        <v>120.82287167882583</v>
      </c>
    </row>
    <row r="26" spans="1:16" x14ac:dyDescent="0.15">
      <c r="A26" t="s">
        <v>26</v>
      </c>
      <c r="B26">
        <f>B22*0.16-3.21</f>
        <v>13.453607857271582</v>
      </c>
      <c r="C26">
        <f t="shared" ref="C26:P26" si="18">C22*0.16-3.21</f>
        <v>9.69519877675841</v>
      </c>
      <c r="D26">
        <f t="shared" si="18"/>
        <v>11.479880732200215</v>
      </c>
      <c r="E26">
        <f t="shared" si="18"/>
        <v>8.5668459833845532</v>
      </c>
      <c r="F26">
        <f t="shared" si="18"/>
        <v>10.731536113143427</v>
      </c>
      <c r="G26">
        <f t="shared" si="18"/>
        <v>12.305785064752751</v>
      </c>
      <c r="H26">
        <f t="shared" si="18"/>
        <v>12.97450780043031</v>
      </c>
      <c r="I26">
        <f t="shared" si="18"/>
        <v>14.311807988634072</v>
      </c>
      <c r="K26">
        <f t="shared" si="18"/>
        <v>16.378039987293761</v>
      </c>
      <c r="L26">
        <f t="shared" si="18"/>
        <v>18.514636921999763</v>
      </c>
      <c r="M26">
        <f t="shared" si="18"/>
        <v>20.921898633863965</v>
      </c>
      <c r="N26">
        <f t="shared" si="18"/>
        <v>23.384815450394363</v>
      </c>
      <c r="O26">
        <f t="shared" si="18"/>
        <v>26.16731802587724</v>
      </c>
      <c r="P26">
        <f t="shared" si="18"/>
        <v>29.238545950550211</v>
      </c>
    </row>
    <row r="27" spans="1:16" x14ac:dyDescent="0.15">
      <c r="A27" t="s">
        <v>27</v>
      </c>
      <c r="B27">
        <v>25.7</v>
      </c>
      <c r="C27">
        <v>25.7</v>
      </c>
      <c r="D27">
        <v>25.7</v>
      </c>
      <c r="E27">
        <v>25.7</v>
      </c>
      <c r="F27">
        <v>25.7</v>
      </c>
      <c r="G27">
        <f>G23*0.35-14.9</f>
        <v>27.804060145415605</v>
      </c>
      <c r="H27">
        <f t="shared" ref="H27:P27" si="19">H23*0.35-14.9</f>
        <v>29.319053169432394</v>
      </c>
      <c r="I27">
        <f t="shared" si="19"/>
        <v>31.304135723488969</v>
      </c>
      <c r="K27">
        <f t="shared" si="19"/>
        <v>36.752686681484619</v>
      </c>
      <c r="L27">
        <f t="shared" si="19"/>
        <v>42.386786474244779</v>
      </c>
      <c r="M27">
        <f t="shared" si="19"/>
        <v>48.734615815205544</v>
      </c>
      <c r="N27">
        <f t="shared" si="19"/>
        <v>55.229204897590812</v>
      </c>
      <c r="O27">
        <f t="shared" si="19"/>
        <v>62.566525722699943</v>
      </c>
      <c r="P27">
        <f t="shared" si="19"/>
        <v>70.665200925704596</v>
      </c>
    </row>
    <row r="29" spans="1:16" x14ac:dyDescent="0.15">
      <c r="A29" t="s">
        <v>28</v>
      </c>
      <c r="B29">
        <f>0.36*(B25+B24)-16.33</f>
        <v>61.082469273743015</v>
      </c>
      <c r="C29">
        <f t="shared" ref="C29:P29" si="20">0.36*(C25+C24)-16.33</f>
        <v>37.19223490963499</v>
      </c>
      <c r="D29">
        <f t="shared" si="20"/>
        <v>26.086632873775088</v>
      </c>
      <c r="E29">
        <f t="shared" si="20"/>
        <v>27.671418167558841</v>
      </c>
      <c r="F29">
        <f t="shared" si="20"/>
        <v>32.113433520635304</v>
      </c>
      <c r="G29">
        <f t="shared" si="20"/>
        <v>34.344921791935086</v>
      </c>
      <c r="H29">
        <f t="shared" si="20"/>
        <v>32.821688803770776</v>
      </c>
      <c r="I29">
        <f t="shared" si="20"/>
        <v>46.59766806809381</v>
      </c>
      <c r="K29">
        <f t="shared" si="20"/>
        <v>54.018315609013882</v>
      </c>
      <c r="L29">
        <f t="shared" si="20"/>
        <v>61.691671166254366</v>
      </c>
      <c r="M29">
        <f t="shared" si="20"/>
        <v>70.337089838544628</v>
      </c>
      <c r="N29">
        <f t="shared" si="20"/>
        <v>79.182387767302103</v>
      </c>
      <c r="O29">
        <f t="shared" si="20"/>
        <v>89.175443197551246</v>
      </c>
      <c r="P29">
        <f t="shared" si="20"/>
        <v>100.20542432339442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2018-04-21T07:57:17Z</dcterms:created>
  <dcterms:modified xsi:type="dcterms:W3CDTF">2018-04-21T11:24:51Z</dcterms:modified>
</cp:coreProperties>
</file>