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<sst xmlns="http://schemas.openxmlformats.org/spreadsheetml/2006/main" count="20" uniqueCount="16">
  <si>
    <t>Potential (V)</t>
  </si>
  <si>
    <t>Current (mA)</t>
  </si>
  <si>
    <t>V= IR</t>
  </si>
  <si>
    <t>NOTE I DONT HAVE THE DATA FROM 0V TO 1V</t>
  </si>
  <si>
    <t>Without transistor reverse bias</t>
  </si>
  <si>
    <t>V</t>
  </si>
  <si>
    <t>I (micro amp)</t>
  </si>
  <si>
    <t>With the transitor</t>
  </si>
  <si>
    <t>reverse bias</t>
  </si>
  <si>
    <t>V (V)</t>
  </si>
  <si>
    <t>I adjusted</t>
  </si>
  <si>
    <t>Leakage Current</t>
  </si>
  <si>
    <t>Regression line</t>
  </si>
  <si>
    <t>sigma v</t>
  </si>
  <si>
    <t>sigma i</t>
  </si>
  <si>
    <t>I adjusted twice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</si>
</sst>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forward bias shit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Sheet1!$A$2:$A$27</c:f>
            </c:numRef>
          </c:xVal>
          <c:yVal>
            <c:numRef>
              <c:f>Sheet1!$B$2:$B$27</c:f>
            </c:numRef>
          </c:yVal>
        </c:ser>
        <c:ser>
          <c:idx val="1"/>
          <c:order val="1"/>
          <c:tx>
            <c:strRef>
              <c:f>Sheet1!$C$1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Sheet1!$A$2:$A$27</c:f>
            </c:numRef>
          </c:xVal>
          <c:yVal>
            <c:numRef>
              <c:f>Sheet1!$C$2:$C$27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499935"/>
        <c:axId val="554457808"/>
      </c:scatterChart>
      <c:valAx>
        <c:axId val="16344999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4457808"/>
      </c:valAx>
      <c:valAx>
        <c:axId val="554457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34499935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 and 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Sheet1!$B$28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Sheet1!$A$29:$A$40</c:f>
            </c:numRef>
          </c:xVal>
          <c:yVal>
            <c:numRef>
              <c:f>Sheet1!$B$29:$B$40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724814"/>
        <c:axId val="771165407"/>
      </c:scatterChart>
      <c:valAx>
        <c:axId val="10657248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1165407"/>
      </c:valAx>
      <c:valAx>
        <c:axId val="771165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65724814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 (V), I (micro amp), I adjusted, With the transitor and With the transitor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Sheet1!$B$42:$B$43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Sheet1!$A$44:$A$66</c:f>
            </c:numRef>
          </c:xVal>
          <c:yVal>
            <c:numRef>
              <c:f>Sheet1!$B$44:$B$66</c:f>
            </c:numRef>
          </c:yVal>
        </c:ser>
        <c:ser>
          <c:idx val="1"/>
          <c:order val="1"/>
          <c:tx>
            <c:strRef>
              <c:f>Sheet1!$C$42:$C$43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Sheet1!$A$44:$A$66</c:f>
            </c:numRef>
          </c:xVal>
          <c:yVal>
            <c:numRef>
              <c:f>Sheet1!$C$44:$C$66</c:f>
            </c:numRef>
          </c:yVal>
        </c:ser>
        <c:ser>
          <c:idx val="2"/>
          <c:order val="2"/>
          <c:tx>
            <c:strRef>
              <c:f>Sheet1!$D$42:$D$43</c:f>
            </c:strRef>
          </c:tx>
          <c:spPr>
            <a:ln w="47625"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Sheet1!$A$44:$A$66</c:f>
            </c:numRef>
          </c:xVal>
          <c:yVal>
            <c:numRef>
              <c:f>Sheet1!$D$44:$D$66</c:f>
            </c:numRef>
          </c:yVal>
        </c:ser>
        <c:ser>
          <c:idx val="3"/>
          <c:order val="3"/>
          <c:tx>
            <c:strRef>
              <c:f>Sheet1!$E$42:$E$43</c:f>
            </c:strRef>
          </c:tx>
          <c:spPr>
            <a:ln w="47625"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Sheet1!$A$44:$A$66</c:f>
            </c:numRef>
          </c:xVal>
          <c:yVal>
            <c:numRef>
              <c:f>Sheet1!$E$44:$E$66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70037"/>
        <c:axId val="1115048762"/>
      </c:scatterChart>
      <c:valAx>
        <c:axId val="2891700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15048762"/>
      </c:valAx>
      <c:valAx>
        <c:axId val="1115048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89170037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Leakage Current</a:t>
            </a:r>
          </a:p>
        </c:rich>
      </c:tx>
      <c:overlay val="0"/>
    </c:title>
    <c:plotArea>
      <c:layout>
        <c:manualLayout>
          <c:xMode val="edge"/>
          <c:yMode val="edge"/>
          <c:x val="0.07416666666666667"/>
          <c:y val="0.06617250673854451"/>
          <c:w val="0.8011"/>
          <c:h val="0.8353099730458221"/>
        </c:manualLayout>
      </c:layout>
      <c:scatterChart>
        <c:scatterStyle val="lineMarker"/>
        <c:ser>
          <c:idx val="0"/>
          <c:order val="0"/>
          <c:tx>
            <c:strRef>
              <c:f>Sheet1!$D$70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Sheet1!$A$71:$A$92</c:f>
            </c:numRef>
          </c:xVal>
          <c:yVal>
            <c:numRef>
              <c:f>Sheet1!$D$71:$D$92</c:f>
            </c:numRef>
          </c:yVal>
        </c:ser>
        <c:ser>
          <c:idx val="1"/>
          <c:order val="1"/>
          <c:tx>
            <c:strRef>
              <c:f>Sheet1!$E$70</c:f>
            </c:strRef>
          </c:tx>
          <c:spPr>
            <a:ln w="47625"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Sheet1!$A$71:$A$92</c:f>
            </c:numRef>
          </c:xVal>
          <c:yVal>
            <c:numRef>
              <c:f>Sheet1!$E$71:$E$92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39141"/>
        <c:axId val="1365549937"/>
      </c:scatterChart>
      <c:valAx>
        <c:axId val="1284391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Voltage(V)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65549937"/>
      </c:valAx>
      <c:valAx>
        <c:axId val="1365549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Current(uA)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843914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371475</xdr:colOff>
      <xdr:row>0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76200</xdr:colOff>
      <xdr:row>20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209550</xdr:colOff>
      <xdr:row>41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323850</xdr:colOff>
      <xdr:row>68</xdr:row>
      <xdr:rowOff>38100</xdr:rowOff>
    </xdr:from>
    <xdr:ext cx="687705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G1" s="1" t="s">
        <v>2</v>
      </c>
    </row>
    <row r="2">
      <c r="A2" s="1">
        <v>0.25</v>
      </c>
      <c r="B2" s="1">
        <v>0.0</v>
      </c>
      <c r="C2">
        <f t="shared" ref="C2:C26" si="1">$E$4*A2+$F$4</f>
        <v>-0.341370475</v>
      </c>
    </row>
    <row r="3">
      <c r="A3" s="1">
        <v>0.99</v>
      </c>
      <c r="B3" s="1">
        <v>0.44</v>
      </c>
      <c r="C3">
        <f t="shared" si="1"/>
        <v>0.3970894923</v>
      </c>
      <c r="D3">
        <f t="shared" ref="D3:D26" si="2">100000*A3/(20*B3)-600</f>
        <v>10650</v>
      </c>
      <c r="G3">
        <f t="array" ref="G3:G26">(A3:A26/B3:B26)*1000</f>
        <v>2250</v>
      </c>
    </row>
    <row r="4">
      <c r="A4" s="1">
        <v>1.37</v>
      </c>
      <c r="B4" s="1">
        <v>0.67</v>
      </c>
      <c r="C4">
        <f t="shared" si="1"/>
        <v>0.7762986646</v>
      </c>
      <c r="D4">
        <f t="shared" si="2"/>
        <v>9623.880597</v>
      </c>
      <c r="E4">
        <f t="array" ref="E4:F8">LINEST(B2:B26,A2:A26,true,true)</f>
        <v>0.9979188746</v>
      </c>
      <c r="F4">
        <v>-0.590850193632253</v>
      </c>
      <c r="G4">
        <v>2044.776119402985</v>
      </c>
    </row>
    <row r="5">
      <c r="A5" s="1">
        <v>1.81</v>
      </c>
      <c r="B5" s="1">
        <v>1.2</v>
      </c>
      <c r="C5">
        <f t="shared" si="1"/>
        <v>1.215382969</v>
      </c>
      <c r="D5">
        <f t="shared" si="2"/>
        <v>6941.666667</v>
      </c>
      <c r="E5">
        <v>0.005094569830601947</v>
      </c>
      <c r="F5">
        <v>0.035903214518842624</v>
      </c>
      <c r="G5">
        <v>1508.3333333333335</v>
      </c>
    </row>
    <row r="6">
      <c r="A6" s="1">
        <v>2.23</v>
      </c>
      <c r="B6" s="1">
        <v>1.63</v>
      </c>
      <c r="C6">
        <f t="shared" si="1"/>
        <v>1.634508897</v>
      </c>
      <c r="D6">
        <f t="shared" si="2"/>
        <v>6240.490798</v>
      </c>
      <c r="E6">
        <v>0.9994009099019542</v>
      </c>
      <c r="F6">
        <v>0.08872584637146377</v>
      </c>
      <c r="G6">
        <v>1368.0981595092026</v>
      </c>
    </row>
    <row r="7">
      <c r="A7" s="1">
        <v>2.77</v>
      </c>
      <c r="B7" s="1">
        <v>2.14</v>
      </c>
      <c r="C7">
        <f t="shared" si="1"/>
        <v>2.173385089</v>
      </c>
      <c r="D7">
        <f t="shared" si="2"/>
        <v>5871.962617</v>
      </c>
      <c r="E7">
        <v>38368.554250392175</v>
      </c>
      <c r="F7">
        <v>23.0</v>
      </c>
      <c r="G7">
        <v>1294.392523364486</v>
      </c>
    </row>
    <row r="8">
      <c r="A8" s="1">
        <v>3.22</v>
      </c>
      <c r="B8" s="1">
        <v>2.58</v>
      </c>
      <c r="C8">
        <f t="shared" si="1"/>
        <v>2.622448583</v>
      </c>
      <c r="D8">
        <f t="shared" si="2"/>
        <v>5640.310078</v>
      </c>
      <c r="E8">
        <v>302.0478416562703</v>
      </c>
      <c r="F8">
        <v>0.18106234372964963</v>
      </c>
      <c r="G8">
        <v>1248.062015503876</v>
      </c>
    </row>
    <row r="9">
      <c r="A9" s="1">
        <v>3.94</v>
      </c>
      <c r="B9" s="1">
        <v>3.3</v>
      </c>
      <c r="C9">
        <f t="shared" si="1"/>
        <v>3.340950172</v>
      </c>
      <c r="D9">
        <f t="shared" si="2"/>
        <v>5369.69697</v>
      </c>
      <c r="G9">
        <v>1193.939393939394</v>
      </c>
    </row>
    <row r="10">
      <c r="A10" s="1">
        <v>4.18</v>
      </c>
      <c r="B10" s="1">
        <v>3.48</v>
      </c>
      <c r="C10">
        <f t="shared" si="1"/>
        <v>3.580450702</v>
      </c>
      <c r="D10">
        <f t="shared" si="2"/>
        <v>5405.747126</v>
      </c>
      <c r="G10">
        <v>1201.1494252873563</v>
      </c>
    </row>
    <row r="11">
      <c r="A11" s="1">
        <v>4.77</v>
      </c>
      <c r="B11" s="1">
        <v>4.13</v>
      </c>
      <c r="C11">
        <f t="shared" si="1"/>
        <v>4.169222838</v>
      </c>
      <c r="D11">
        <f t="shared" si="2"/>
        <v>5174.818402</v>
      </c>
      <c r="G11">
        <v>1154.963680387409</v>
      </c>
    </row>
    <row r="12">
      <c r="A12" s="1">
        <v>5.01</v>
      </c>
      <c r="B12" s="1">
        <v>4.38</v>
      </c>
      <c r="C12">
        <f t="shared" si="1"/>
        <v>4.408723368</v>
      </c>
      <c r="D12">
        <f t="shared" si="2"/>
        <v>5119.178082</v>
      </c>
      <c r="G12">
        <v>1143.835616438356</v>
      </c>
    </row>
    <row r="13">
      <c r="A13" s="1">
        <v>5.74</v>
      </c>
      <c r="B13" s="1">
        <v>5.1</v>
      </c>
      <c r="C13">
        <f t="shared" si="1"/>
        <v>5.137204147</v>
      </c>
      <c r="D13">
        <f t="shared" si="2"/>
        <v>5027.45098</v>
      </c>
      <c r="E13" s="2"/>
      <c r="G13">
        <v>1125.4901960784316</v>
      </c>
    </row>
    <row r="14">
      <c r="A14" s="1">
        <v>6.4</v>
      </c>
      <c r="B14" s="1">
        <v>5.76</v>
      </c>
      <c r="C14">
        <f t="shared" si="1"/>
        <v>5.795830604</v>
      </c>
      <c r="D14">
        <f t="shared" si="2"/>
        <v>4955.555556</v>
      </c>
      <c r="G14">
        <v>1111.111111111111</v>
      </c>
    </row>
    <row r="15">
      <c r="A15" s="1">
        <v>6.7</v>
      </c>
      <c r="B15" s="1">
        <v>6.1</v>
      </c>
      <c r="C15">
        <f t="shared" si="1"/>
        <v>6.095206266</v>
      </c>
      <c r="D15">
        <f t="shared" si="2"/>
        <v>4891.803279</v>
      </c>
      <c r="G15">
        <v>1098.360655737705</v>
      </c>
    </row>
    <row r="16">
      <c r="A16" s="1">
        <v>7.08</v>
      </c>
      <c r="B16" s="1">
        <v>6.39</v>
      </c>
      <c r="C16">
        <f t="shared" si="1"/>
        <v>6.474415439</v>
      </c>
      <c r="D16">
        <f t="shared" si="2"/>
        <v>4939.906103</v>
      </c>
      <c r="G16">
        <v>1107.981220657277</v>
      </c>
    </row>
    <row r="17">
      <c r="A17" s="1">
        <v>7.43</v>
      </c>
      <c r="B17" s="1">
        <v>6.78</v>
      </c>
      <c r="C17">
        <f t="shared" si="1"/>
        <v>6.823687045</v>
      </c>
      <c r="D17">
        <f t="shared" si="2"/>
        <v>4879.351032</v>
      </c>
      <c r="G17">
        <v>1095.8702064896754</v>
      </c>
    </row>
    <row r="18">
      <c r="A18" s="1">
        <v>7.77</v>
      </c>
      <c r="B18" s="1">
        <v>7.18</v>
      </c>
      <c r="C18">
        <f t="shared" si="1"/>
        <v>7.162979462</v>
      </c>
      <c r="D18">
        <f t="shared" si="2"/>
        <v>4810.86351</v>
      </c>
      <c r="G18">
        <v>1082.1727019498608</v>
      </c>
    </row>
    <row r="19">
      <c r="A19" s="1">
        <v>8.28</v>
      </c>
      <c r="B19" s="1">
        <v>7.66</v>
      </c>
      <c r="C19">
        <f t="shared" si="1"/>
        <v>7.671918088</v>
      </c>
      <c r="D19">
        <f t="shared" si="2"/>
        <v>4804.699739</v>
      </c>
      <c r="G19">
        <v>1080.9399477806787</v>
      </c>
    </row>
    <row r="20">
      <c r="A20" s="1">
        <v>8.54</v>
      </c>
      <c r="B20" s="1">
        <v>7.92</v>
      </c>
      <c r="C20">
        <f t="shared" si="1"/>
        <v>7.931376996</v>
      </c>
      <c r="D20">
        <f t="shared" si="2"/>
        <v>4791.414141</v>
      </c>
      <c r="G20">
        <v>1078.2828282828282</v>
      </c>
    </row>
    <row r="21">
      <c r="A21" s="1">
        <v>9.04</v>
      </c>
      <c r="B21" s="1">
        <v>8.49</v>
      </c>
      <c r="C21">
        <f t="shared" si="1"/>
        <v>8.430336433</v>
      </c>
      <c r="D21">
        <f t="shared" si="2"/>
        <v>4723.910483</v>
      </c>
      <c r="F21" s="3" t="s">
        <v>3</v>
      </c>
      <c r="G21" s="4">
        <v>1064.7820965842166</v>
      </c>
      <c r="H21" s="4"/>
    </row>
    <row r="22">
      <c r="A22" s="1">
        <v>9.7</v>
      </c>
      <c r="B22" s="1">
        <v>9.08</v>
      </c>
      <c r="C22">
        <f t="shared" si="1"/>
        <v>9.08896289</v>
      </c>
      <c r="D22">
        <f t="shared" si="2"/>
        <v>4741.409692</v>
      </c>
      <c r="G22">
        <v>1068.2819383259912</v>
      </c>
    </row>
    <row r="23">
      <c r="A23" s="1">
        <v>10.44</v>
      </c>
      <c r="B23" s="1">
        <v>9.87</v>
      </c>
      <c r="C23">
        <f t="shared" si="1"/>
        <v>9.827422858</v>
      </c>
      <c r="D23">
        <f t="shared" si="2"/>
        <v>4688.753799</v>
      </c>
      <c r="G23">
        <v>1057.7507598784196</v>
      </c>
    </row>
    <row r="24">
      <c r="A24" s="1">
        <v>11.19</v>
      </c>
      <c r="B24" s="1">
        <v>10.54</v>
      </c>
      <c r="C24">
        <f t="shared" si="1"/>
        <v>10.57586201</v>
      </c>
      <c r="D24">
        <f t="shared" si="2"/>
        <v>4708.349146</v>
      </c>
      <c r="G24">
        <v>1061.6698292220115</v>
      </c>
    </row>
    <row r="25">
      <c r="A25" s="1">
        <v>11.97</v>
      </c>
      <c r="B25" s="1">
        <v>11.43</v>
      </c>
      <c r="C25">
        <f t="shared" si="1"/>
        <v>11.35423874</v>
      </c>
      <c r="D25">
        <f t="shared" si="2"/>
        <v>4636.220472</v>
      </c>
      <c r="G25">
        <v>1047.2440944881891</v>
      </c>
    </row>
    <row r="26">
      <c r="A26" s="1">
        <v>12.34</v>
      </c>
      <c r="B26" s="1">
        <v>11.82</v>
      </c>
      <c r="C26">
        <f t="shared" si="1"/>
        <v>11.72346872</v>
      </c>
      <c r="D26">
        <f t="shared" si="2"/>
        <v>4619.966159</v>
      </c>
      <c r="G26">
        <v>1043.9932318104907</v>
      </c>
    </row>
    <row r="27">
      <c r="A27" s="1" t="s">
        <v>4</v>
      </c>
    </row>
    <row r="28">
      <c r="A28" s="1" t="s">
        <v>5</v>
      </c>
      <c r="B28" s="1" t="s">
        <v>6</v>
      </c>
    </row>
    <row r="29">
      <c r="A29" s="1">
        <v>-0.25</v>
      </c>
      <c r="B29" s="1">
        <v>0.0</v>
      </c>
    </row>
    <row r="30">
      <c r="A30" s="1">
        <v>-1.33</v>
      </c>
      <c r="B30" s="1">
        <v>0.0</v>
      </c>
    </row>
    <row r="31">
      <c r="A31" s="1">
        <v>-3.76</v>
      </c>
      <c r="B31" s="1">
        <v>0.0</v>
      </c>
    </row>
    <row r="32">
      <c r="A32" s="1">
        <v>-4.26</v>
      </c>
      <c r="B32" s="1">
        <v>0.0</v>
      </c>
    </row>
    <row r="33">
      <c r="A33" s="1">
        <v>-5.56</v>
      </c>
      <c r="B33" s="1">
        <v>0.0</v>
      </c>
    </row>
    <row r="34">
      <c r="A34" s="1">
        <v>-5.91</v>
      </c>
      <c r="B34" s="1">
        <v>0.0</v>
      </c>
    </row>
    <row r="35">
      <c r="A35" s="1">
        <v>-6.32</v>
      </c>
      <c r="B35" s="1">
        <v>0.0</v>
      </c>
    </row>
    <row r="36">
      <c r="A36" s="1">
        <v>-7.11</v>
      </c>
      <c r="B36" s="1">
        <v>0.0</v>
      </c>
    </row>
    <row r="37">
      <c r="A37" s="1">
        <v>-8.45</v>
      </c>
      <c r="B37" s="1">
        <v>0.0</v>
      </c>
    </row>
    <row r="38">
      <c r="A38" s="1">
        <v>-10.61</v>
      </c>
      <c r="B38" s="1">
        <v>0.0</v>
      </c>
    </row>
    <row r="39">
      <c r="A39" s="1">
        <v>-11.31</v>
      </c>
      <c r="B39" s="1">
        <v>0.0</v>
      </c>
    </row>
    <row r="40">
      <c r="A40" s="1">
        <v>-12.38</v>
      </c>
      <c r="B40" s="1">
        <v>0.0</v>
      </c>
    </row>
    <row r="42">
      <c r="A42" s="1" t="s">
        <v>7</v>
      </c>
      <c r="B42" s="1" t="s">
        <v>8</v>
      </c>
    </row>
    <row r="43">
      <c r="A43" s="1" t="s">
        <v>9</v>
      </c>
      <c r="B43" s="1" t="s">
        <v>6</v>
      </c>
      <c r="C43" s="1" t="s">
        <v>10</v>
      </c>
    </row>
    <row r="44">
      <c r="A44" s="1">
        <v>0.11</v>
      </c>
      <c r="B44" s="1">
        <v>0.06</v>
      </c>
      <c r="C44">
        <f t="shared" ref="C44:C66" si="3">B44-0.06</f>
        <v>0</v>
      </c>
      <c r="D44">
        <f t="shared" ref="D44:D66" si="4">$F$51*A44+$G$51</f>
        <v>0.05353375673</v>
      </c>
      <c r="E44">
        <f t="shared" ref="E44:E66" si="5">$F$57*A44</f>
        <v>0.0004484684699</v>
      </c>
    </row>
    <row r="45">
      <c r="A45" s="1">
        <v>0.48</v>
      </c>
      <c r="B45" s="1">
        <v>0.06</v>
      </c>
      <c r="C45">
        <f t="shared" si="3"/>
        <v>0</v>
      </c>
      <c r="D45">
        <f t="shared" si="4"/>
        <v>0.05535299558</v>
      </c>
      <c r="E45">
        <f t="shared" si="5"/>
        <v>0.001956953323</v>
      </c>
    </row>
    <row r="46">
      <c r="A46" s="1">
        <v>0.99</v>
      </c>
      <c r="B46" s="1">
        <v>0.06</v>
      </c>
      <c r="C46">
        <f t="shared" si="3"/>
        <v>0</v>
      </c>
      <c r="D46">
        <f t="shared" si="4"/>
        <v>0.05786059507</v>
      </c>
      <c r="E46">
        <f t="shared" si="5"/>
        <v>0.004036216229</v>
      </c>
    </row>
    <row r="47">
      <c r="A47" s="1">
        <v>1.53</v>
      </c>
      <c r="B47" s="1">
        <v>0.06</v>
      </c>
      <c r="C47">
        <f t="shared" si="3"/>
        <v>0</v>
      </c>
      <c r="D47">
        <f t="shared" si="4"/>
        <v>0.06051570041</v>
      </c>
      <c r="E47">
        <f t="shared" si="5"/>
        <v>0.006237788717</v>
      </c>
    </row>
    <row r="48">
      <c r="A48" s="1">
        <v>2.01</v>
      </c>
      <c r="B48" s="1">
        <v>0.06</v>
      </c>
      <c r="C48">
        <f t="shared" si="3"/>
        <v>0</v>
      </c>
      <c r="D48">
        <f t="shared" si="4"/>
        <v>0.06287579405</v>
      </c>
      <c r="E48">
        <f t="shared" si="5"/>
        <v>0.00819474204</v>
      </c>
    </row>
    <row r="49">
      <c r="A49" s="1">
        <v>2.58</v>
      </c>
      <c r="B49" s="1">
        <v>0.06</v>
      </c>
      <c r="C49">
        <f t="shared" si="3"/>
        <v>0</v>
      </c>
      <c r="D49">
        <f t="shared" si="4"/>
        <v>0.06567840524</v>
      </c>
      <c r="E49">
        <f t="shared" si="5"/>
        <v>0.01051862411</v>
      </c>
    </row>
    <row r="50">
      <c r="A50" s="1">
        <v>3.12</v>
      </c>
      <c r="B50" s="1">
        <v>0.07</v>
      </c>
      <c r="C50">
        <f t="shared" si="3"/>
        <v>0.01</v>
      </c>
      <c r="D50">
        <f t="shared" si="4"/>
        <v>0.06833351058</v>
      </c>
      <c r="E50">
        <f t="shared" si="5"/>
        <v>0.0127201966</v>
      </c>
    </row>
    <row r="51">
      <c r="A51" s="1">
        <v>4.08</v>
      </c>
      <c r="B51" s="1">
        <v>0.07</v>
      </c>
      <c r="C51">
        <f t="shared" si="3"/>
        <v>0.01</v>
      </c>
      <c r="D51">
        <f t="shared" si="4"/>
        <v>0.07305369786</v>
      </c>
      <c r="E51">
        <f t="shared" si="5"/>
        <v>0.01663410325</v>
      </c>
      <c r="F51">
        <f t="array" ref="F51:G55">LINEST(B44:B66, A44:A66, 1,1)</f>
        <v>0.004916861744</v>
      </c>
      <c r="G51">
        <v>0.05299290194025449</v>
      </c>
    </row>
    <row r="52">
      <c r="A52" s="1">
        <v>4.82</v>
      </c>
      <c r="B52" s="1">
        <v>0.07</v>
      </c>
      <c r="C52">
        <f t="shared" si="3"/>
        <v>0.01</v>
      </c>
      <c r="D52">
        <f t="shared" si="4"/>
        <v>0.07669217555</v>
      </c>
      <c r="E52">
        <f t="shared" si="5"/>
        <v>0.01965107295</v>
      </c>
      <c r="F52">
        <v>2.1493305691789344E-4</v>
      </c>
      <c r="G52">
        <v>0.001534783852427836</v>
      </c>
    </row>
    <row r="53">
      <c r="A53" s="1">
        <v>5.12</v>
      </c>
      <c r="B53" s="1">
        <v>0.08</v>
      </c>
      <c r="C53">
        <f t="shared" si="3"/>
        <v>0.02</v>
      </c>
      <c r="D53">
        <f t="shared" si="4"/>
        <v>0.07816723407</v>
      </c>
      <c r="E53">
        <f t="shared" si="5"/>
        <v>0.02087416878</v>
      </c>
      <c r="F53">
        <v>0.9614199435001002</v>
      </c>
      <c r="G53">
        <v>0.0038065058857356866</v>
      </c>
    </row>
    <row r="54">
      <c r="A54" s="1">
        <v>5.78</v>
      </c>
      <c r="B54" s="1">
        <v>0.08</v>
      </c>
      <c r="C54">
        <f t="shared" si="3"/>
        <v>0.02</v>
      </c>
      <c r="D54">
        <f t="shared" si="4"/>
        <v>0.08141236282</v>
      </c>
      <c r="E54">
        <f t="shared" si="5"/>
        <v>0.0235649796</v>
      </c>
      <c r="F54">
        <v>523.3226865169192</v>
      </c>
      <c r="G54">
        <v>21.0</v>
      </c>
    </row>
    <row r="55">
      <c r="A55" s="1">
        <v>6.25</v>
      </c>
      <c r="B55" s="1">
        <v>0.08</v>
      </c>
      <c r="C55">
        <f t="shared" si="3"/>
        <v>0.02</v>
      </c>
      <c r="D55">
        <f t="shared" si="4"/>
        <v>0.08372328784</v>
      </c>
      <c r="E55">
        <f t="shared" si="5"/>
        <v>0.02548116306</v>
      </c>
      <c r="F55">
        <v>0.007582677293518179</v>
      </c>
      <c r="G55">
        <v>3.042792282209489E-4</v>
      </c>
    </row>
    <row r="56">
      <c r="A56" s="1">
        <v>7.11</v>
      </c>
      <c r="B56" s="1">
        <v>0.09</v>
      </c>
      <c r="C56">
        <f t="shared" si="3"/>
        <v>0.03</v>
      </c>
      <c r="D56">
        <f t="shared" si="4"/>
        <v>0.08795178894</v>
      </c>
      <c r="E56">
        <f t="shared" si="5"/>
        <v>0.0289873711</v>
      </c>
    </row>
    <row r="57">
      <c r="A57" s="1">
        <v>7.36</v>
      </c>
      <c r="B57" s="1">
        <v>0.09</v>
      </c>
      <c r="C57">
        <f t="shared" si="3"/>
        <v>0.03</v>
      </c>
      <c r="D57">
        <f t="shared" si="4"/>
        <v>0.08918100438</v>
      </c>
      <c r="E57">
        <f t="shared" si="5"/>
        <v>0.03000661762</v>
      </c>
      <c r="F57">
        <f t="array" ref="F57:G61">LINEST(C44:C66, A44:A66, 0,1)</f>
        <v>0.00407698609</v>
      </c>
      <c r="G57">
        <v>0.0</v>
      </c>
    </row>
    <row r="58">
      <c r="A58" s="1">
        <v>7.98</v>
      </c>
      <c r="B58" s="1">
        <v>0.09</v>
      </c>
      <c r="C58">
        <f t="shared" si="3"/>
        <v>0.03</v>
      </c>
      <c r="D58">
        <f t="shared" si="4"/>
        <v>0.09222945866</v>
      </c>
      <c r="E58">
        <f t="shared" si="5"/>
        <v>0.032534349</v>
      </c>
      <c r="F58">
        <v>1.5329361225771757E-4</v>
      </c>
      <c r="G58" t="e">
        <v>#N/A</v>
      </c>
    </row>
    <row r="59">
      <c r="A59" s="1">
        <v>8.41</v>
      </c>
      <c r="B59" s="1">
        <v>0.09</v>
      </c>
      <c r="C59">
        <f t="shared" si="3"/>
        <v>0.03</v>
      </c>
      <c r="D59">
        <f t="shared" si="4"/>
        <v>0.09434370921</v>
      </c>
      <c r="E59">
        <f t="shared" si="5"/>
        <v>0.03428745301</v>
      </c>
      <c r="F59">
        <v>0.9698358850384095</v>
      </c>
      <c r="G59">
        <v>0.005249669733022914</v>
      </c>
    </row>
    <row r="60">
      <c r="A60" s="1">
        <v>8.56</v>
      </c>
      <c r="B60" s="1">
        <v>0.1</v>
      </c>
      <c r="C60">
        <f t="shared" si="3"/>
        <v>0.04</v>
      </c>
      <c r="D60">
        <f t="shared" si="4"/>
        <v>0.09508123847</v>
      </c>
      <c r="E60">
        <f t="shared" si="5"/>
        <v>0.03489900093</v>
      </c>
      <c r="F60">
        <v>707.3434608644623</v>
      </c>
      <c r="G60">
        <v>22.0</v>
      </c>
    </row>
    <row r="61">
      <c r="A61" s="1">
        <v>9.05</v>
      </c>
      <c r="B61" s="1">
        <v>0.1</v>
      </c>
      <c r="C61">
        <f t="shared" si="3"/>
        <v>0.04</v>
      </c>
      <c r="D61">
        <f t="shared" si="4"/>
        <v>0.09749050072</v>
      </c>
      <c r="E61">
        <f t="shared" si="5"/>
        <v>0.03689672411</v>
      </c>
      <c r="F61">
        <v>0.019493701289272032</v>
      </c>
      <c r="G61">
        <v>6.062987107279713E-4</v>
      </c>
    </row>
    <row r="62">
      <c r="A62" s="1">
        <v>9.65</v>
      </c>
      <c r="B62" s="1">
        <v>0.1</v>
      </c>
      <c r="C62">
        <f t="shared" si="3"/>
        <v>0.04</v>
      </c>
      <c r="D62">
        <f t="shared" si="4"/>
        <v>0.1004406178</v>
      </c>
      <c r="E62">
        <f t="shared" si="5"/>
        <v>0.03934291577</v>
      </c>
    </row>
    <row r="63">
      <c r="A63" s="1">
        <v>10.01</v>
      </c>
      <c r="B63" s="1">
        <v>0.1</v>
      </c>
      <c r="C63">
        <f t="shared" si="3"/>
        <v>0.04</v>
      </c>
      <c r="D63">
        <f t="shared" si="4"/>
        <v>0.102210688</v>
      </c>
      <c r="E63">
        <f t="shared" si="5"/>
        <v>0.04081063076</v>
      </c>
    </row>
    <row r="64">
      <c r="A64" s="1">
        <v>11.11</v>
      </c>
      <c r="B64" s="1">
        <v>0.11</v>
      </c>
      <c r="C64">
        <f t="shared" si="3"/>
        <v>0.05</v>
      </c>
      <c r="D64">
        <f t="shared" si="4"/>
        <v>0.1076192359</v>
      </c>
      <c r="E64">
        <f t="shared" si="5"/>
        <v>0.04529531546</v>
      </c>
    </row>
    <row r="65">
      <c r="A65" s="1">
        <v>12.15</v>
      </c>
      <c r="B65" s="1">
        <v>0.11</v>
      </c>
      <c r="C65">
        <f t="shared" si="3"/>
        <v>0.05</v>
      </c>
      <c r="D65">
        <f t="shared" si="4"/>
        <v>0.1127327721</v>
      </c>
      <c r="E65">
        <f t="shared" si="5"/>
        <v>0.04953538099</v>
      </c>
    </row>
    <row r="66">
      <c r="A66" s="1">
        <v>12.31</v>
      </c>
      <c r="B66" s="1">
        <v>0.12</v>
      </c>
      <c r="C66">
        <f t="shared" si="3"/>
        <v>0.06</v>
      </c>
      <c r="D66">
        <f t="shared" si="4"/>
        <v>0.11351947</v>
      </c>
      <c r="E66">
        <f t="shared" si="5"/>
        <v>0.05018769876</v>
      </c>
    </row>
    <row r="69">
      <c r="A69" s="1" t="s">
        <v>9</v>
      </c>
      <c r="B69" s="1" t="s">
        <v>6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14</v>
      </c>
      <c r="H69" s="1" t="s">
        <v>15</v>
      </c>
    </row>
    <row r="70">
      <c r="A70" s="1">
        <v>0.11</v>
      </c>
      <c r="B70" s="1">
        <v>0.06</v>
      </c>
      <c r="C70">
        <f t="shared" ref="C70:C92" si="6">B70-0.06</f>
        <v>0</v>
      </c>
      <c r="D70">
        <f t="shared" ref="D70:D92" si="7">C70:C92/125</f>
        <v>0</v>
      </c>
      <c r="E70">
        <f t="shared" ref="E70:E92" si="8">$J$70*A70+$K$70</f>
        <v>-0.00005172994614</v>
      </c>
      <c r="F70" s="1">
        <f t="shared" ref="F70:F92" si="9">0.005*A70+0.03</f>
        <v>0.03055</v>
      </c>
      <c r="G70">
        <f t="shared" ref="G70:G92" si="10">0.02*C70+0.03</f>
        <v>0.03</v>
      </c>
      <c r="H70">
        <f t="shared" ref="H70:H92" si="11">C70/125</f>
        <v>0</v>
      </c>
      <c r="I70" t="str">
        <f t="shared" ref="I70:I92" si="12">G70/C70*H70</f>
        <v>#DIV/0!</v>
      </c>
      <c r="J70">
        <f t="array" ref="J70:K74">LINEST(D70:D92,A70:A92,1,1)</f>
        <v>0.00003933489395</v>
      </c>
      <c r="K70">
        <v>-5.605678447796461E-5</v>
      </c>
    </row>
    <row r="71">
      <c r="A71" s="1">
        <v>0.48</v>
      </c>
      <c r="B71" s="1">
        <v>0.06</v>
      </c>
      <c r="C71">
        <f t="shared" si="6"/>
        <v>0</v>
      </c>
      <c r="D71">
        <f t="shared" si="7"/>
        <v>0</v>
      </c>
      <c r="E71">
        <f t="shared" si="8"/>
        <v>-0.00003717603538</v>
      </c>
      <c r="F71" s="1">
        <f t="shared" si="9"/>
        <v>0.0324</v>
      </c>
      <c r="G71">
        <f t="shared" si="10"/>
        <v>0.03</v>
      </c>
      <c r="H71">
        <f t="shared" si="11"/>
        <v>0</v>
      </c>
      <c r="I71" t="str">
        <f t="shared" si="12"/>
        <v>#DIV/0!</v>
      </c>
      <c r="J71">
        <v>1.7194644553431476E-6</v>
      </c>
      <c r="K71">
        <v>1.2278270819422689E-5</v>
      </c>
    </row>
    <row r="72">
      <c r="A72" s="1">
        <v>0.99</v>
      </c>
      <c r="B72" s="1">
        <v>0.06</v>
      </c>
      <c r="C72">
        <f t="shared" si="6"/>
        <v>0</v>
      </c>
      <c r="D72">
        <f t="shared" si="7"/>
        <v>0</v>
      </c>
      <c r="E72">
        <f t="shared" si="8"/>
        <v>-0.00001711523946</v>
      </c>
      <c r="F72" s="1">
        <f t="shared" si="9"/>
        <v>0.03495</v>
      </c>
      <c r="G72">
        <f t="shared" si="10"/>
        <v>0.03</v>
      </c>
      <c r="H72">
        <f t="shared" si="11"/>
        <v>0</v>
      </c>
      <c r="I72" t="str">
        <f t="shared" si="12"/>
        <v>#DIV/0!</v>
      </c>
      <c r="J72">
        <v>0.9614199435001002</v>
      </c>
      <c r="K72">
        <v>3.0452047085885496E-5</v>
      </c>
    </row>
    <row r="73">
      <c r="A73" s="1">
        <v>1.53</v>
      </c>
      <c r="B73" s="1">
        <v>0.06</v>
      </c>
      <c r="C73">
        <f t="shared" si="6"/>
        <v>0</v>
      </c>
      <c r="D73">
        <f t="shared" si="7"/>
        <v>0</v>
      </c>
      <c r="E73">
        <f t="shared" si="8"/>
        <v>0.00000412560327</v>
      </c>
      <c r="F73" s="1">
        <f t="shared" si="9"/>
        <v>0.03765</v>
      </c>
      <c r="G73">
        <f t="shared" si="10"/>
        <v>0.03</v>
      </c>
      <c r="H73">
        <f t="shared" si="11"/>
        <v>0</v>
      </c>
      <c r="I73" t="str">
        <f t="shared" si="12"/>
        <v>#DIV/0!</v>
      </c>
      <c r="J73">
        <v>523.3226865169194</v>
      </c>
      <c r="K73">
        <v>21.0</v>
      </c>
    </row>
    <row r="74">
      <c r="A74" s="1">
        <v>2.01</v>
      </c>
      <c r="B74" s="1">
        <v>0.06</v>
      </c>
      <c r="C74">
        <f t="shared" si="6"/>
        <v>0</v>
      </c>
      <c r="D74">
        <f t="shared" si="7"/>
        <v>0</v>
      </c>
      <c r="E74">
        <f t="shared" si="8"/>
        <v>0.00002300635237</v>
      </c>
      <c r="F74" s="1">
        <f t="shared" si="9"/>
        <v>0.04005</v>
      </c>
      <c r="G74">
        <f t="shared" si="10"/>
        <v>0.03</v>
      </c>
      <c r="H74">
        <f t="shared" si="11"/>
        <v>0</v>
      </c>
      <c r="I74" t="str">
        <f t="shared" si="12"/>
        <v>#DIV/0!</v>
      </c>
      <c r="J74">
        <v>4.852913467851636E-7</v>
      </c>
      <c r="K74">
        <v>1.9473870606140732E-8</v>
      </c>
    </row>
    <row r="75">
      <c r="A75" s="1">
        <v>2.58</v>
      </c>
      <c r="B75" s="1">
        <v>0.06</v>
      </c>
      <c r="C75">
        <f t="shared" si="6"/>
        <v>0</v>
      </c>
      <c r="D75">
        <f t="shared" si="7"/>
        <v>0</v>
      </c>
      <c r="E75">
        <f t="shared" si="8"/>
        <v>0.00004542724192</v>
      </c>
      <c r="F75" s="1">
        <f t="shared" si="9"/>
        <v>0.0429</v>
      </c>
      <c r="G75">
        <f t="shared" si="10"/>
        <v>0.03</v>
      </c>
      <c r="H75">
        <f t="shared" si="11"/>
        <v>0</v>
      </c>
      <c r="I75" t="str">
        <f t="shared" si="12"/>
        <v>#DIV/0!</v>
      </c>
    </row>
    <row r="76">
      <c r="A76" s="1">
        <v>3.12</v>
      </c>
      <c r="B76" s="1">
        <v>0.07</v>
      </c>
      <c r="C76">
        <f t="shared" si="6"/>
        <v>0.01</v>
      </c>
      <c r="D76">
        <f t="shared" si="7"/>
        <v>0.00008</v>
      </c>
      <c r="E76">
        <f t="shared" si="8"/>
        <v>0.00006666808466</v>
      </c>
      <c r="F76" s="1">
        <f t="shared" si="9"/>
        <v>0.0456</v>
      </c>
      <c r="G76">
        <f t="shared" si="10"/>
        <v>0.0302</v>
      </c>
      <c r="H76">
        <f t="shared" si="11"/>
        <v>0.00008</v>
      </c>
      <c r="I76">
        <f t="shared" si="12"/>
        <v>0.0002416</v>
      </c>
    </row>
    <row r="77">
      <c r="A77" s="1">
        <v>4.08</v>
      </c>
      <c r="B77" s="1">
        <v>0.07</v>
      </c>
      <c r="C77">
        <f t="shared" si="6"/>
        <v>0.01</v>
      </c>
      <c r="D77">
        <f t="shared" si="7"/>
        <v>0.00008</v>
      </c>
      <c r="E77">
        <f t="shared" si="8"/>
        <v>0.0001044295829</v>
      </c>
      <c r="F77" s="1">
        <f t="shared" si="9"/>
        <v>0.0504</v>
      </c>
      <c r="G77">
        <f t="shared" si="10"/>
        <v>0.0302</v>
      </c>
      <c r="H77">
        <f t="shared" si="11"/>
        <v>0.00008</v>
      </c>
      <c r="I77">
        <f t="shared" si="12"/>
        <v>0.0002416</v>
      </c>
    </row>
    <row r="78">
      <c r="A78" s="1">
        <v>4.82</v>
      </c>
      <c r="B78" s="1">
        <v>0.07</v>
      </c>
      <c r="C78">
        <f t="shared" si="6"/>
        <v>0.01</v>
      </c>
      <c r="D78">
        <f t="shared" si="7"/>
        <v>0.00008</v>
      </c>
      <c r="E78">
        <f t="shared" si="8"/>
        <v>0.0001335374044</v>
      </c>
      <c r="F78" s="1">
        <f t="shared" si="9"/>
        <v>0.0541</v>
      </c>
      <c r="G78">
        <f t="shared" si="10"/>
        <v>0.0302</v>
      </c>
      <c r="H78">
        <f t="shared" si="11"/>
        <v>0.00008</v>
      </c>
      <c r="I78">
        <f t="shared" si="12"/>
        <v>0.0002416</v>
      </c>
    </row>
    <row r="79">
      <c r="A79" s="1">
        <v>5.12</v>
      </c>
      <c r="B79" s="1">
        <v>0.08</v>
      </c>
      <c r="C79">
        <f t="shared" si="6"/>
        <v>0.02</v>
      </c>
      <c r="D79">
        <f t="shared" si="7"/>
        <v>0.00016</v>
      </c>
      <c r="E79">
        <f t="shared" si="8"/>
        <v>0.0001453378726</v>
      </c>
      <c r="F79" s="1">
        <f t="shared" si="9"/>
        <v>0.0556</v>
      </c>
      <c r="G79">
        <f t="shared" si="10"/>
        <v>0.0304</v>
      </c>
      <c r="H79">
        <f t="shared" si="11"/>
        <v>0.00016</v>
      </c>
      <c r="I79">
        <f t="shared" si="12"/>
        <v>0.0002432</v>
      </c>
    </row>
    <row r="80">
      <c r="A80" s="1">
        <v>5.78</v>
      </c>
      <c r="B80" s="1">
        <v>0.08</v>
      </c>
      <c r="C80">
        <f t="shared" si="6"/>
        <v>0.02</v>
      </c>
      <c r="D80">
        <f t="shared" si="7"/>
        <v>0.00016</v>
      </c>
      <c r="E80">
        <f t="shared" si="8"/>
        <v>0.0001712989026</v>
      </c>
      <c r="F80" s="1">
        <f t="shared" si="9"/>
        <v>0.0589</v>
      </c>
      <c r="G80">
        <f t="shared" si="10"/>
        <v>0.0304</v>
      </c>
      <c r="H80">
        <f t="shared" si="11"/>
        <v>0.00016</v>
      </c>
      <c r="I80">
        <f t="shared" si="12"/>
        <v>0.0002432</v>
      </c>
    </row>
    <row r="81">
      <c r="A81" s="1">
        <v>6.25</v>
      </c>
      <c r="B81" s="1">
        <v>0.08</v>
      </c>
      <c r="C81">
        <f t="shared" si="6"/>
        <v>0.02</v>
      </c>
      <c r="D81">
        <f t="shared" si="7"/>
        <v>0.00016</v>
      </c>
      <c r="E81">
        <f t="shared" si="8"/>
        <v>0.0001897863027</v>
      </c>
      <c r="F81" s="1">
        <f t="shared" si="9"/>
        <v>0.06125</v>
      </c>
      <c r="G81">
        <f t="shared" si="10"/>
        <v>0.0304</v>
      </c>
      <c r="H81">
        <f t="shared" si="11"/>
        <v>0.00016</v>
      </c>
      <c r="I81">
        <f t="shared" si="12"/>
        <v>0.0002432</v>
      </c>
    </row>
    <row r="82">
      <c r="A82" s="1">
        <v>7.11</v>
      </c>
      <c r="B82" s="1">
        <v>0.09</v>
      </c>
      <c r="C82">
        <f t="shared" si="6"/>
        <v>0.03</v>
      </c>
      <c r="D82">
        <f t="shared" si="7"/>
        <v>0.00024</v>
      </c>
      <c r="E82">
        <f t="shared" si="8"/>
        <v>0.0002236143115</v>
      </c>
      <c r="F82" s="1">
        <f t="shared" si="9"/>
        <v>0.06555</v>
      </c>
      <c r="G82">
        <f t="shared" si="10"/>
        <v>0.0306</v>
      </c>
      <c r="H82">
        <f t="shared" si="11"/>
        <v>0.00024</v>
      </c>
      <c r="I82">
        <f t="shared" si="12"/>
        <v>0.0002448</v>
      </c>
    </row>
    <row r="83">
      <c r="A83" s="1">
        <v>7.36</v>
      </c>
      <c r="B83" s="1">
        <v>0.09</v>
      </c>
      <c r="C83">
        <f t="shared" si="6"/>
        <v>0.03</v>
      </c>
      <c r="D83">
        <f t="shared" si="7"/>
        <v>0.00024</v>
      </c>
      <c r="E83">
        <f t="shared" si="8"/>
        <v>0.000233448035</v>
      </c>
      <c r="F83" s="1">
        <f t="shared" si="9"/>
        <v>0.0668</v>
      </c>
      <c r="G83">
        <f t="shared" si="10"/>
        <v>0.0306</v>
      </c>
      <c r="H83">
        <f t="shared" si="11"/>
        <v>0.00024</v>
      </c>
      <c r="I83">
        <f t="shared" si="12"/>
        <v>0.0002448</v>
      </c>
    </row>
    <row r="84">
      <c r="A84" s="1">
        <v>7.98</v>
      </c>
      <c r="B84" s="1">
        <v>0.09</v>
      </c>
      <c r="C84">
        <f t="shared" si="6"/>
        <v>0.03</v>
      </c>
      <c r="D84">
        <f t="shared" si="7"/>
        <v>0.00024</v>
      </c>
      <c r="E84">
        <f t="shared" si="8"/>
        <v>0.0002578356693</v>
      </c>
      <c r="F84" s="1">
        <f t="shared" si="9"/>
        <v>0.0699</v>
      </c>
      <c r="G84">
        <f t="shared" si="10"/>
        <v>0.0306</v>
      </c>
      <c r="H84">
        <f t="shared" si="11"/>
        <v>0.00024</v>
      </c>
      <c r="I84">
        <f t="shared" si="12"/>
        <v>0.0002448</v>
      </c>
    </row>
    <row r="85">
      <c r="A85" s="1">
        <v>8.41</v>
      </c>
      <c r="B85" s="1">
        <v>0.09</v>
      </c>
      <c r="C85">
        <f t="shared" si="6"/>
        <v>0.03</v>
      </c>
      <c r="D85">
        <f t="shared" si="7"/>
        <v>0.00024</v>
      </c>
      <c r="E85">
        <f t="shared" si="8"/>
        <v>0.0002747496737</v>
      </c>
      <c r="F85" s="1">
        <f t="shared" si="9"/>
        <v>0.07205</v>
      </c>
      <c r="G85">
        <f t="shared" si="10"/>
        <v>0.0306</v>
      </c>
      <c r="H85">
        <f t="shared" si="11"/>
        <v>0.00024</v>
      </c>
      <c r="I85">
        <f t="shared" si="12"/>
        <v>0.0002448</v>
      </c>
    </row>
    <row r="86">
      <c r="A86" s="1">
        <v>8.56</v>
      </c>
      <c r="B86" s="1">
        <v>0.1</v>
      </c>
      <c r="C86">
        <f t="shared" si="6"/>
        <v>0.04</v>
      </c>
      <c r="D86">
        <f t="shared" si="7"/>
        <v>0.00032</v>
      </c>
      <c r="E86">
        <f t="shared" si="8"/>
        <v>0.0002806499078</v>
      </c>
      <c r="F86" s="1">
        <f t="shared" si="9"/>
        <v>0.0728</v>
      </c>
      <c r="G86">
        <f t="shared" si="10"/>
        <v>0.0308</v>
      </c>
      <c r="H86">
        <f t="shared" si="11"/>
        <v>0.00032</v>
      </c>
      <c r="I86">
        <f t="shared" si="12"/>
        <v>0.0002464</v>
      </c>
    </row>
    <row r="87">
      <c r="A87" s="1">
        <v>9.05</v>
      </c>
      <c r="B87" s="1">
        <v>0.1</v>
      </c>
      <c r="C87">
        <f t="shared" si="6"/>
        <v>0.04</v>
      </c>
      <c r="D87">
        <f t="shared" si="7"/>
        <v>0.00032</v>
      </c>
      <c r="E87">
        <f t="shared" si="8"/>
        <v>0.0002999240058</v>
      </c>
      <c r="F87" s="1">
        <f t="shared" si="9"/>
        <v>0.07525</v>
      </c>
      <c r="G87">
        <f t="shared" si="10"/>
        <v>0.0308</v>
      </c>
      <c r="H87">
        <f t="shared" si="11"/>
        <v>0.00032</v>
      </c>
      <c r="I87">
        <f t="shared" si="12"/>
        <v>0.0002464</v>
      </c>
    </row>
    <row r="88">
      <c r="A88" s="1">
        <v>9.65</v>
      </c>
      <c r="B88" s="1">
        <v>0.1</v>
      </c>
      <c r="C88">
        <f t="shared" si="6"/>
        <v>0.04</v>
      </c>
      <c r="D88">
        <f t="shared" si="7"/>
        <v>0.00032</v>
      </c>
      <c r="E88">
        <f t="shared" si="8"/>
        <v>0.0003235249422</v>
      </c>
      <c r="F88" s="1">
        <f t="shared" si="9"/>
        <v>0.07825</v>
      </c>
      <c r="G88">
        <f t="shared" si="10"/>
        <v>0.0308</v>
      </c>
      <c r="H88">
        <f t="shared" si="11"/>
        <v>0.00032</v>
      </c>
      <c r="I88">
        <f t="shared" si="12"/>
        <v>0.0002464</v>
      </c>
    </row>
    <row r="89">
      <c r="A89" s="1">
        <v>10.01</v>
      </c>
      <c r="B89" s="1">
        <v>0.1</v>
      </c>
      <c r="C89">
        <f t="shared" si="6"/>
        <v>0.04</v>
      </c>
      <c r="D89">
        <f t="shared" si="7"/>
        <v>0.00032</v>
      </c>
      <c r="E89">
        <f t="shared" si="8"/>
        <v>0.000337685504</v>
      </c>
      <c r="F89" s="1">
        <f t="shared" si="9"/>
        <v>0.08005</v>
      </c>
      <c r="G89">
        <f t="shared" si="10"/>
        <v>0.0308</v>
      </c>
      <c r="H89">
        <f t="shared" si="11"/>
        <v>0.00032</v>
      </c>
      <c r="I89">
        <f t="shared" si="12"/>
        <v>0.0002464</v>
      </c>
    </row>
    <row r="90">
      <c r="A90" s="1">
        <v>11.11</v>
      </c>
      <c r="B90" s="1">
        <v>0.11</v>
      </c>
      <c r="C90">
        <f t="shared" si="6"/>
        <v>0.05</v>
      </c>
      <c r="D90">
        <f t="shared" si="7"/>
        <v>0.0004</v>
      </c>
      <c r="E90">
        <f t="shared" si="8"/>
        <v>0.0003809538873</v>
      </c>
      <c r="F90" s="1">
        <f t="shared" si="9"/>
        <v>0.08555</v>
      </c>
      <c r="G90">
        <f t="shared" si="10"/>
        <v>0.031</v>
      </c>
      <c r="H90">
        <f t="shared" si="11"/>
        <v>0.0004</v>
      </c>
      <c r="I90">
        <f t="shared" si="12"/>
        <v>0.000248</v>
      </c>
    </row>
    <row r="91">
      <c r="A91" s="1">
        <v>12.15</v>
      </c>
      <c r="B91" s="1">
        <v>0.11</v>
      </c>
      <c r="C91">
        <f t="shared" si="6"/>
        <v>0.05</v>
      </c>
      <c r="D91">
        <f t="shared" si="7"/>
        <v>0.0004</v>
      </c>
      <c r="E91">
        <f t="shared" si="8"/>
        <v>0.0004218621771</v>
      </c>
      <c r="F91" s="1">
        <f t="shared" si="9"/>
        <v>0.09075</v>
      </c>
      <c r="G91">
        <f t="shared" si="10"/>
        <v>0.031</v>
      </c>
      <c r="H91">
        <f t="shared" si="11"/>
        <v>0.0004</v>
      </c>
      <c r="I91">
        <f t="shared" si="12"/>
        <v>0.000248</v>
      </c>
    </row>
    <row r="92">
      <c r="A92" s="1">
        <v>12.31</v>
      </c>
      <c r="B92" s="1">
        <v>0.12</v>
      </c>
      <c r="C92">
        <f t="shared" si="6"/>
        <v>0.06</v>
      </c>
      <c r="D92">
        <f t="shared" si="7"/>
        <v>0.00048</v>
      </c>
      <c r="E92">
        <f t="shared" si="8"/>
        <v>0.0004281557601</v>
      </c>
      <c r="F92" s="1">
        <f t="shared" si="9"/>
        <v>0.09155</v>
      </c>
      <c r="G92">
        <f t="shared" si="10"/>
        <v>0.0312</v>
      </c>
      <c r="H92">
        <f t="shared" si="11"/>
        <v>0.00048</v>
      </c>
      <c r="I92">
        <f t="shared" si="12"/>
        <v>0.0002496</v>
      </c>
    </row>
  </sheetData>
  <drawing r:id="rId1"/>
</worksheet>
</file>