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AC0E3368-DB8C-4820-9DED-6B7099FFB076}" xr6:coauthVersionLast="47" xr6:coauthVersionMax="47" xr10:uidLastSave="{00000000-0000-0000-0000-000000000000}"/>
  <bookViews>
    <workbookView xWindow="-108" yWindow="-108" windowWidth="23256" windowHeight="13896" tabRatio="718" activeTab="7" xr2:uid="{00000000-000D-0000-FFFF-FFFF00000000}"/>
  </bookViews>
  <sheets>
    <sheet name="СВОД" sheetId="13" r:id="rId1"/>
    <sheet name="данные" sheetId="1" r:id="rId2"/>
    <sheet name="кредит" sheetId="15" r:id="rId3"/>
    <sheet name="Cash Flow" sheetId="9" r:id="rId4"/>
    <sheet name="PL" sheetId="10" r:id="rId5"/>
    <sheet name="BS" sheetId="12" r:id="rId6"/>
    <sheet name="NPV" sheetId="11" r:id="rId7"/>
    <sheet name="чувствительность" sheetId="14" r:id="rId8"/>
  </sheets>
  <definedNames>
    <definedName name="capex">чувствительность!$B$5</definedName>
    <definedName name="cur">данные!$A$2</definedName>
    <definedName name="discont">СВОД!$B$27</definedName>
    <definedName name="fot">СВОД!$B$16</definedName>
    <definedName name="fotmes">СВОД!$C$16</definedName>
    <definedName name="price">чувствительность!$B$7</definedName>
    <definedName name="_xlnm.Print_Area" localSheetId="5">BS!$A$1:$T$24</definedName>
    <definedName name="_xlnm.Print_Area" localSheetId="3">'Cash Flow'!$A$1:$T$38</definedName>
    <definedName name="_xlnm.Print_Area" localSheetId="6">NPV!$A$1:$T$15</definedName>
    <definedName name="_xlnm.Print_Area" localSheetId="4">PL!$A$1:$T$21</definedName>
    <definedName name="_xlnm.Print_Area" localSheetId="1">данные!$A$1:$T$168</definedName>
    <definedName name="_xlnm.Print_Area" localSheetId="2">кредит!$A$1:$T$12</definedName>
    <definedName name="profittax">СВОД!$B$22</definedName>
    <definedName name="proptax">СВОД!$B$24</definedName>
    <definedName name="raw">чувствительность!$B$8</definedName>
    <definedName name="salarytax">СВОД!$B$25</definedName>
    <definedName name="title">данные!$A$1</definedName>
    <definedName name="var">СВОД!$C$3</definedName>
    <definedName name="vat">СВОД!$B$23</definedName>
    <definedName name="volume">чувствительность!$B$6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1" l="1"/>
  <c r="A45" i="1"/>
  <c r="A46" i="1"/>
  <c r="A44" i="1"/>
  <c r="A42" i="1"/>
  <c r="A41" i="1"/>
  <c r="E89" i="1" l="1"/>
  <c r="F89" i="1"/>
  <c r="G89" i="1"/>
  <c r="H89" i="1"/>
  <c r="I89" i="1"/>
  <c r="J89" i="1"/>
  <c r="K89" i="1"/>
  <c r="L89" i="1"/>
  <c r="D89" i="1"/>
  <c r="F19" i="13" l="1"/>
  <c r="C33" i="13" l="1"/>
  <c r="D33" i="13"/>
  <c r="E33" i="13"/>
  <c r="F33" i="13"/>
  <c r="G33" i="13"/>
  <c r="H33" i="13"/>
  <c r="I33" i="13"/>
  <c r="J33" i="13"/>
  <c r="C34" i="13"/>
  <c r="D34" i="13"/>
  <c r="E34" i="13"/>
  <c r="F34" i="13"/>
  <c r="G34" i="13"/>
  <c r="H34" i="13"/>
  <c r="I34" i="13"/>
  <c r="J34" i="13"/>
  <c r="C35" i="13"/>
  <c r="D35" i="13"/>
  <c r="E35" i="13"/>
  <c r="F35" i="13"/>
  <c r="G35" i="13"/>
  <c r="H35" i="13"/>
  <c r="I35" i="13"/>
  <c r="J35" i="13"/>
  <c r="B35" i="13"/>
  <c r="B34" i="13"/>
  <c r="B33" i="13"/>
  <c r="C32" i="13"/>
  <c r="D32" i="13"/>
  <c r="E32" i="13"/>
  <c r="F32" i="13"/>
  <c r="G32" i="13"/>
  <c r="H32" i="13"/>
  <c r="I32" i="13"/>
  <c r="J32" i="13"/>
  <c r="B32" i="13"/>
  <c r="J31" i="13"/>
  <c r="H31" i="13"/>
  <c r="I31" i="13"/>
  <c r="C31" i="13"/>
  <c r="D31" i="13"/>
  <c r="E31" i="13"/>
  <c r="F31" i="13"/>
  <c r="G31" i="13"/>
  <c r="B31" i="13"/>
  <c r="A33" i="13"/>
  <c r="A34" i="13"/>
  <c r="A35" i="13"/>
  <c r="A32" i="13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13" i="1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BD21" i="9"/>
  <c r="BE21" i="9"/>
  <c r="BF21" i="9"/>
  <c r="BG21" i="9"/>
  <c r="BH21" i="9"/>
  <c r="BI21" i="9"/>
  <c r="BJ21" i="9"/>
  <c r="BK21" i="9"/>
  <c r="BL21" i="9"/>
  <c r="BM21" i="9"/>
  <c r="BN21" i="9"/>
  <c r="BO21" i="9"/>
  <c r="BP21" i="9"/>
  <c r="BQ21" i="9"/>
  <c r="BR21" i="9"/>
  <c r="BS21" i="9"/>
  <c r="BT21" i="9"/>
  <c r="BU21" i="9"/>
  <c r="BV21" i="9"/>
  <c r="BW21" i="9"/>
  <c r="BX21" i="9"/>
  <c r="BY21" i="9"/>
  <c r="BZ21" i="9"/>
  <c r="CA21" i="9"/>
  <c r="CB21" i="9"/>
  <c r="CC21" i="9"/>
  <c r="CD21" i="9"/>
  <c r="CE21" i="9"/>
  <c r="CF21" i="9"/>
  <c r="CG21" i="9"/>
  <c r="CH21" i="9"/>
  <c r="CI21" i="9"/>
  <c r="CJ21" i="9"/>
  <c r="CK21" i="9"/>
  <c r="CL21" i="9"/>
  <c r="CM21" i="9"/>
  <c r="CN21" i="9"/>
  <c r="CO21" i="9"/>
  <c r="CP21" i="9"/>
  <c r="CQ21" i="9"/>
  <c r="CR21" i="9"/>
  <c r="CS21" i="9"/>
  <c r="CT21" i="9"/>
  <c r="CU21" i="9"/>
  <c r="CV21" i="9"/>
  <c r="CW21" i="9"/>
  <c r="CX21" i="9"/>
  <c r="CY21" i="9"/>
  <c r="CZ21" i="9"/>
  <c r="DA21" i="9"/>
  <c r="DB21" i="9"/>
  <c r="DC21" i="9"/>
  <c r="DD21" i="9"/>
  <c r="DE21" i="9"/>
  <c r="DF21" i="9"/>
  <c r="DG21" i="9"/>
  <c r="DH21" i="9"/>
  <c r="DI21" i="9"/>
  <c r="DJ21" i="9"/>
  <c r="DK21" i="9"/>
  <c r="DL21" i="9"/>
  <c r="DM21" i="9"/>
  <c r="DN21" i="9"/>
  <c r="DO21" i="9"/>
  <c r="DP21" i="9"/>
  <c r="DQ21" i="9"/>
  <c r="DR21" i="9"/>
  <c r="DS21" i="9"/>
  <c r="DT21" i="9"/>
  <c r="DU21" i="9"/>
  <c r="D21" i="9"/>
  <c r="G68" i="14"/>
  <c r="G56" i="14"/>
  <c r="D38" i="14"/>
  <c r="G35" i="14"/>
  <c r="D24" i="14"/>
  <c r="D71" i="14" l="1"/>
  <c r="Q71" i="14" s="1"/>
  <c r="F69" i="14"/>
  <c r="T68" i="14"/>
  <c r="D65" i="14"/>
  <c r="Q65" i="14" s="1"/>
  <c r="F63" i="14"/>
  <c r="T62" i="14"/>
  <c r="D59" i="14"/>
  <c r="Q59" i="14" s="1"/>
  <c r="F57" i="14"/>
  <c r="T56" i="14"/>
  <c r="F51" i="14"/>
  <c r="T50" i="14"/>
  <c r="Q38" i="14"/>
  <c r="F36" i="14"/>
  <c r="T35" i="14"/>
  <c r="Q24" i="14"/>
  <c r="F22" i="14"/>
  <c r="T21" i="14"/>
  <c r="Q8" i="14"/>
  <c r="T5" i="14"/>
  <c r="L16" i="15" l="1"/>
  <c r="B38" i="10"/>
  <c r="D45" i="9"/>
  <c r="E45" i="9"/>
  <c r="F45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C82" i="9" l="1"/>
  <c r="AI45" i="9" l="1"/>
  <c r="AJ45" i="9"/>
  <c r="AK45" i="9"/>
  <c r="AL45" i="9"/>
  <c r="AM45" i="9"/>
  <c r="AN45" i="9"/>
  <c r="AO45" i="9"/>
  <c r="AP45" i="9"/>
  <c r="AQ45" i="9"/>
  <c r="AR45" i="9"/>
  <c r="AS45" i="9"/>
  <c r="AT45" i="9"/>
  <c r="AU45" i="9"/>
  <c r="AV45" i="9"/>
  <c r="AW45" i="9"/>
  <c r="AX45" i="9"/>
  <c r="AY45" i="9"/>
  <c r="AZ45" i="9"/>
  <c r="BA45" i="9"/>
  <c r="BB45" i="9"/>
  <c r="BC45" i="9"/>
  <c r="BD45" i="9"/>
  <c r="BE45" i="9"/>
  <c r="BF45" i="9"/>
  <c r="BG45" i="9"/>
  <c r="BH45" i="9"/>
  <c r="BI45" i="9"/>
  <c r="BJ45" i="9"/>
  <c r="BK45" i="9"/>
  <c r="BL45" i="9"/>
  <c r="BM45" i="9"/>
  <c r="BN45" i="9"/>
  <c r="BO45" i="9"/>
  <c r="BP45" i="9"/>
  <c r="BQ45" i="9"/>
  <c r="BR45" i="9"/>
  <c r="BS45" i="9"/>
  <c r="BT45" i="9"/>
  <c r="BU45" i="9"/>
  <c r="BV45" i="9"/>
  <c r="BW45" i="9"/>
  <c r="BX45" i="9"/>
  <c r="BY45" i="9"/>
  <c r="BZ45" i="9"/>
  <c r="CA45" i="9"/>
  <c r="CB45" i="9"/>
  <c r="CC45" i="9"/>
  <c r="CD45" i="9"/>
  <c r="CE45" i="9"/>
  <c r="CF45" i="9"/>
  <c r="CG45" i="9"/>
  <c r="CH45" i="9"/>
  <c r="CI45" i="9"/>
  <c r="CJ45" i="9"/>
  <c r="CK45" i="9"/>
  <c r="CL45" i="9"/>
  <c r="CM45" i="9"/>
  <c r="CN45" i="9"/>
  <c r="CO45" i="9"/>
  <c r="CP45" i="9"/>
  <c r="CQ45" i="9"/>
  <c r="CR45" i="9"/>
  <c r="CS45" i="9"/>
  <c r="CT45" i="9"/>
  <c r="CU45" i="9"/>
  <c r="CV45" i="9"/>
  <c r="CW45" i="9"/>
  <c r="CX45" i="9"/>
  <c r="CY45" i="9"/>
  <c r="CZ45" i="9"/>
  <c r="DA45" i="9"/>
  <c r="DB45" i="9"/>
  <c r="DC45" i="9"/>
  <c r="DD45" i="9"/>
  <c r="DE45" i="9"/>
  <c r="DF45" i="9"/>
  <c r="DG45" i="9"/>
  <c r="DH45" i="9"/>
  <c r="DI45" i="9"/>
  <c r="DJ45" i="9"/>
  <c r="DK45" i="9"/>
  <c r="DL45" i="9"/>
  <c r="DM45" i="9"/>
  <c r="DN45" i="9"/>
  <c r="DO45" i="9"/>
  <c r="DP45" i="9"/>
  <c r="DQ45" i="9"/>
  <c r="DR45" i="9"/>
  <c r="DS45" i="9"/>
  <c r="DT45" i="9"/>
  <c r="DU45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AJ47" i="9"/>
  <c r="AK47" i="9"/>
  <c r="AL47" i="9"/>
  <c r="AM47" i="9"/>
  <c r="AN47" i="9"/>
  <c r="AO47" i="9"/>
  <c r="AP47" i="9"/>
  <c r="AQ47" i="9"/>
  <c r="AR47" i="9"/>
  <c r="AS47" i="9"/>
  <c r="AT47" i="9"/>
  <c r="AU47" i="9"/>
  <c r="AV47" i="9"/>
  <c r="AW47" i="9"/>
  <c r="AX47" i="9"/>
  <c r="AY47" i="9"/>
  <c r="AZ47" i="9"/>
  <c r="BA47" i="9"/>
  <c r="BB47" i="9"/>
  <c r="BC47" i="9"/>
  <c r="BD47" i="9"/>
  <c r="BE47" i="9"/>
  <c r="BF47" i="9"/>
  <c r="BG47" i="9"/>
  <c r="BH47" i="9"/>
  <c r="BI47" i="9"/>
  <c r="BJ47" i="9"/>
  <c r="BK47" i="9"/>
  <c r="BL47" i="9"/>
  <c r="BM47" i="9"/>
  <c r="BN47" i="9"/>
  <c r="BO47" i="9"/>
  <c r="BP47" i="9"/>
  <c r="BQ47" i="9"/>
  <c r="BR47" i="9"/>
  <c r="BS47" i="9"/>
  <c r="BT47" i="9"/>
  <c r="BU47" i="9"/>
  <c r="BV47" i="9"/>
  <c r="BW47" i="9"/>
  <c r="BX47" i="9"/>
  <c r="BY47" i="9"/>
  <c r="BZ47" i="9"/>
  <c r="CA47" i="9"/>
  <c r="CB47" i="9"/>
  <c r="CC47" i="9"/>
  <c r="CD47" i="9"/>
  <c r="CE47" i="9"/>
  <c r="CF47" i="9"/>
  <c r="CG47" i="9"/>
  <c r="CH47" i="9"/>
  <c r="CI47" i="9"/>
  <c r="CJ47" i="9"/>
  <c r="CK47" i="9"/>
  <c r="CL47" i="9"/>
  <c r="CM47" i="9"/>
  <c r="CN47" i="9"/>
  <c r="CO47" i="9"/>
  <c r="CP47" i="9"/>
  <c r="CQ47" i="9"/>
  <c r="CR47" i="9"/>
  <c r="CS47" i="9"/>
  <c r="CT47" i="9"/>
  <c r="CU47" i="9"/>
  <c r="CV47" i="9"/>
  <c r="CW47" i="9"/>
  <c r="CX47" i="9"/>
  <c r="CY47" i="9"/>
  <c r="CZ47" i="9"/>
  <c r="DA47" i="9"/>
  <c r="DB47" i="9"/>
  <c r="DC47" i="9"/>
  <c r="DD47" i="9"/>
  <c r="DE47" i="9"/>
  <c r="DF47" i="9"/>
  <c r="DG47" i="9"/>
  <c r="DH47" i="9"/>
  <c r="DI47" i="9"/>
  <c r="DJ47" i="9"/>
  <c r="DK47" i="9"/>
  <c r="DL47" i="9"/>
  <c r="DM47" i="9"/>
  <c r="DN47" i="9"/>
  <c r="DO47" i="9"/>
  <c r="DP47" i="9"/>
  <c r="DQ47" i="9"/>
  <c r="DR47" i="9"/>
  <c r="DS47" i="9"/>
  <c r="DT47" i="9"/>
  <c r="DU47" i="9"/>
  <c r="H47" i="9"/>
  <c r="F47" i="9"/>
  <c r="G47" i="9"/>
  <c r="E47" i="9"/>
  <c r="F10" i="15"/>
  <c r="G10" i="15"/>
  <c r="H10" i="15"/>
  <c r="I10" i="15"/>
  <c r="J10" i="15"/>
  <c r="K10" i="15"/>
  <c r="L10" i="15"/>
  <c r="M10" i="15"/>
  <c r="E10" i="15"/>
  <c r="Y9" i="15"/>
  <c r="Z9" i="15"/>
  <c r="AA9" i="15"/>
  <c r="AB9" i="15"/>
  <c r="AC9" i="15"/>
  <c r="AD9" i="15"/>
  <c r="AE9" i="15"/>
  <c r="AF9" i="15"/>
  <c r="AG9" i="15"/>
  <c r="AH9" i="15"/>
  <c r="AI9" i="15"/>
  <c r="AJ9" i="15"/>
  <c r="AK9" i="15"/>
  <c r="AL9" i="15"/>
  <c r="AM9" i="15"/>
  <c r="AN9" i="15"/>
  <c r="AO9" i="15"/>
  <c r="AP9" i="15"/>
  <c r="AQ9" i="15"/>
  <c r="AR9" i="15"/>
  <c r="AS9" i="15"/>
  <c r="AT9" i="15"/>
  <c r="AU9" i="15"/>
  <c r="AV9" i="15"/>
  <c r="AW9" i="15"/>
  <c r="AX9" i="15"/>
  <c r="AY9" i="15"/>
  <c r="AZ9" i="15"/>
  <c r="BA9" i="15"/>
  <c r="BB9" i="15"/>
  <c r="BC9" i="15"/>
  <c r="BD9" i="15"/>
  <c r="BE9" i="15"/>
  <c r="BF9" i="15"/>
  <c r="BG9" i="15"/>
  <c r="BH9" i="15"/>
  <c r="BI9" i="15"/>
  <c r="BJ9" i="15"/>
  <c r="BK9" i="15"/>
  <c r="BL9" i="15"/>
  <c r="BM9" i="15"/>
  <c r="BN9" i="15"/>
  <c r="BO9" i="15"/>
  <c r="BP9" i="15"/>
  <c r="BQ9" i="15"/>
  <c r="BR9" i="15"/>
  <c r="BS9" i="15"/>
  <c r="BT9" i="15"/>
  <c r="BU9" i="15"/>
  <c r="BV9" i="15"/>
  <c r="BW9" i="15"/>
  <c r="BX9" i="15"/>
  <c r="BY9" i="15"/>
  <c r="BZ9" i="15"/>
  <c r="CA9" i="15"/>
  <c r="CB9" i="15"/>
  <c r="CC9" i="15"/>
  <c r="CD9" i="15"/>
  <c r="CE9" i="15"/>
  <c r="CF9" i="15"/>
  <c r="CG9" i="15"/>
  <c r="CH9" i="15"/>
  <c r="CI9" i="15"/>
  <c r="CJ9" i="15"/>
  <c r="CK9" i="15"/>
  <c r="CL9" i="15"/>
  <c r="CM9" i="15"/>
  <c r="CN9" i="15"/>
  <c r="CO9" i="15"/>
  <c r="CP9" i="15"/>
  <c r="CQ9" i="15"/>
  <c r="CR9" i="15"/>
  <c r="CS9" i="15"/>
  <c r="CT9" i="15"/>
  <c r="CU9" i="15"/>
  <c r="CV9" i="15"/>
  <c r="CW9" i="15"/>
  <c r="CX9" i="15"/>
  <c r="CY9" i="15"/>
  <c r="CZ9" i="15"/>
  <c r="DA9" i="15"/>
  <c r="DB9" i="15"/>
  <c r="DC9" i="15"/>
  <c r="DD9" i="15"/>
  <c r="DE9" i="15"/>
  <c r="DF9" i="15"/>
  <c r="DG9" i="15"/>
  <c r="DH9" i="15"/>
  <c r="DI9" i="15"/>
  <c r="DJ9" i="15"/>
  <c r="DK9" i="15"/>
  <c r="DL9" i="15"/>
  <c r="DM9" i="15"/>
  <c r="DN9" i="15"/>
  <c r="DO9" i="15"/>
  <c r="DP9" i="15"/>
  <c r="DQ9" i="15"/>
  <c r="DR9" i="15"/>
  <c r="DS9" i="15"/>
  <c r="DT9" i="15"/>
  <c r="DU9" i="15"/>
  <c r="R9" i="15"/>
  <c r="S9" i="15"/>
  <c r="T9" i="15"/>
  <c r="U9" i="15"/>
  <c r="V9" i="15"/>
  <c r="W9" i="15"/>
  <c r="X9" i="15"/>
  <c r="E16" i="15"/>
  <c r="F16" i="15"/>
  <c r="G16" i="15"/>
  <c r="H16" i="15"/>
  <c r="I16" i="15"/>
  <c r="J16" i="15"/>
  <c r="K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AG16" i="15"/>
  <c r="AH16" i="15"/>
  <c r="AI16" i="15"/>
  <c r="AJ16" i="15"/>
  <c r="AK16" i="15"/>
  <c r="AL16" i="15"/>
  <c r="AM16" i="15"/>
  <c r="AN16" i="15"/>
  <c r="AO16" i="15"/>
  <c r="AP16" i="15"/>
  <c r="AQ16" i="15"/>
  <c r="AR16" i="15"/>
  <c r="AS16" i="15"/>
  <c r="AT16" i="15"/>
  <c r="AU16" i="15"/>
  <c r="AV16" i="15"/>
  <c r="AW16" i="15"/>
  <c r="AX16" i="15"/>
  <c r="AY16" i="15"/>
  <c r="AZ16" i="15"/>
  <c r="BA16" i="15"/>
  <c r="BB16" i="15"/>
  <c r="BC16" i="15"/>
  <c r="BD16" i="15"/>
  <c r="BE16" i="15"/>
  <c r="BF16" i="15"/>
  <c r="BG16" i="15"/>
  <c r="BH16" i="15"/>
  <c r="BI16" i="15"/>
  <c r="BJ16" i="15"/>
  <c r="BK16" i="15"/>
  <c r="BL16" i="15"/>
  <c r="BM16" i="15"/>
  <c r="BN16" i="15"/>
  <c r="BO16" i="15"/>
  <c r="BP16" i="15"/>
  <c r="BQ16" i="15"/>
  <c r="BR16" i="15"/>
  <c r="BS16" i="15"/>
  <c r="BT16" i="15"/>
  <c r="BU16" i="15"/>
  <c r="BV16" i="15"/>
  <c r="BW16" i="15"/>
  <c r="BX16" i="15"/>
  <c r="BY16" i="15"/>
  <c r="BZ16" i="15"/>
  <c r="CA16" i="15"/>
  <c r="CB16" i="15"/>
  <c r="CC16" i="15"/>
  <c r="CD16" i="15"/>
  <c r="CE16" i="15"/>
  <c r="CF16" i="15"/>
  <c r="CG16" i="15"/>
  <c r="CH16" i="15"/>
  <c r="CI16" i="15"/>
  <c r="CJ16" i="15"/>
  <c r="CK16" i="15"/>
  <c r="CL16" i="15"/>
  <c r="CM16" i="15"/>
  <c r="CN16" i="15"/>
  <c r="CO16" i="15"/>
  <c r="CP16" i="15"/>
  <c r="CQ16" i="15"/>
  <c r="CR16" i="15"/>
  <c r="CS16" i="15"/>
  <c r="CT16" i="15"/>
  <c r="CU16" i="15"/>
  <c r="CV16" i="15"/>
  <c r="CW16" i="15"/>
  <c r="CX16" i="15"/>
  <c r="CY16" i="15"/>
  <c r="CZ16" i="15"/>
  <c r="DA16" i="15"/>
  <c r="DB16" i="15"/>
  <c r="DC16" i="15"/>
  <c r="DD16" i="15"/>
  <c r="DE16" i="15"/>
  <c r="DF16" i="15"/>
  <c r="DG16" i="15"/>
  <c r="DH16" i="15"/>
  <c r="DI16" i="15"/>
  <c r="DJ16" i="15"/>
  <c r="DK16" i="15"/>
  <c r="DL16" i="15"/>
  <c r="DM16" i="15"/>
  <c r="B6" i="15"/>
  <c r="AO7" i="15" s="1"/>
  <c r="D16" i="15"/>
  <c r="D16" i="12"/>
  <c r="E16" i="12" s="1"/>
  <c r="F16" i="12" s="1"/>
  <c r="AZ3" i="12"/>
  <c r="AZ2" i="12" s="1"/>
  <c r="BA3" i="12"/>
  <c r="BA2" i="12" s="1"/>
  <c r="BB3" i="12"/>
  <c r="BB2" i="12" s="1"/>
  <c r="BC3" i="12"/>
  <c r="BC2" i="12" s="1"/>
  <c r="BD3" i="12"/>
  <c r="BD2" i="12" s="1"/>
  <c r="BE3" i="12"/>
  <c r="BE2" i="12" s="1"/>
  <c r="BF3" i="12"/>
  <c r="BF2" i="12" s="1"/>
  <c r="BG3" i="12"/>
  <c r="BG2" i="12" s="1"/>
  <c r="BH3" i="12"/>
  <c r="BH2" i="12" s="1"/>
  <c r="BI3" i="12"/>
  <c r="BI2" i="12" s="1"/>
  <c r="BJ3" i="12"/>
  <c r="BJ2" i="12" s="1"/>
  <c r="BK3" i="12"/>
  <c r="BK2" i="12" s="1"/>
  <c r="BL3" i="12"/>
  <c r="BL2" i="12" s="1"/>
  <c r="BM3" i="12"/>
  <c r="BM2" i="12" s="1"/>
  <c r="BN3" i="12"/>
  <c r="BN2" i="12" s="1"/>
  <c r="BO3" i="12"/>
  <c r="BO2" i="12" s="1"/>
  <c r="BP3" i="12"/>
  <c r="BP2" i="12" s="1"/>
  <c r="BQ3" i="12"/>
  <c r="BQ2" i="12" s="1"/>
  <c r="BR3" i="12"/>
  <c r="BR2" i="12" s="1"/>
  <c r="BS3" i="12"/>
  <c r="BS2" i="12" s="1"/>
  <c r="BT3" i="12"/>
  <c r="BT2" i="12" s="1"/>
  <c r="BU3" i="12"/>
  <c r="BU2" i="12" s="1"/>
  <c r="BV3" i="12"/>
  <c r="BV2" i="12" s="1"/>
  <c r="BW3" i="12"/>
  <c r="BW2" i="12" s="1"/>
  <c r="BX3" i="12"/>
  <c r="BX2" i="12" s="1"/>
  <c r="BY3" i="12"/>
  <c r="BY2" i="12" s="1"/>
  <c r="BZ3" i="12"/>
  <c r="BZ2" i="12" s="1"/>
  <c r="CA3" i="12"/>
  <c r="CA2" i="12" s="1"/>
  <c r="CB3" i="12"/>
  <c r="CB2" i="12" s="1"/>
  <c r="CC3" i="12"/>
  <c r="CC2" i="12" s="1"/>
  <c r="CD3" i="12"/>
  <c r="CD2" i="12" s="1"/>
  <c r="CE3" i="12"/>
  <c r="CE2" i="12" s="1"/>
  <c r="CF3" i="12"/>
  <c r="CF2" i="12" s="1"/>
  <c r="CG3" i="12"/>
  <c r="CG2" i="12" s="1"/>
  <c r="CH3" i="12"/>
  <c r="CH2" i="12" s="1"/>
  <c r="CI3" i="12"/>
  <c r="CI2" i="12" s="1"/>
  <c r="CJ3" i="12"/>
  <c r="CJ2" i="12" s="1"/>
  <c r="CK3" i="12"/>
  <c r="CK2" i="12" s="1"/>
  <c r="CL3" i="12"/>
  <c r="CL2" i="12" s="1"/>
  <c r="CM3" i="12"/>
  <c r="CM2" i="12" s="1"/>
  <c r="CN3" i="12"/>
  <c r="CN2" i="12" s="1"/>
  <c r="CO3" i="12"/>
  <c r="CO2" i="12" s="1"/>
  <c r="CP3" i="12"/>
  <c r="CP2" i="12" s="1"/>
  <c r="CQ3" i="12"/>
  <c r="CQ2" i="12" s="1"/>
  <c r="CR3" i="12"/>
  <c r="CR2" i="12" s="1"/>
  <c r="CS3" i="12"/>
  <c r="CS2" i="12" s="1"/>
  <c r="CT3" i="12"/>
  <c r="CT2" i="12" s="1"/>
  <c r="CU3" i="12"/>
  <c r="CU2" i="12" s="1"/>
  <c r="CV3" i="12"/>
  <c r="CV2" i="12" s="1"/>
  <c r="CW3" i="12"/>
  <c r="CW2" i="12" s="1"/>
  <c r="CX3" i="12"/>
  <c r="CX2" i="12" s="1"/>
  <c r="CY3" i="12"/>
  <c r="CY2" i="12" s="1"/>
  <c r="CZ3" i="12"/>
  <c r="CZ2" i="12" s="1"/>
  <c r="DA3" i="12"/>
  <c r="DA2" i="12" s="1"/>
  <c r="DB3" i="12"/>
  <c r="DB2" i="12" s="1"/>
  <c r="DC3" i="12"/>
  <c r="DC2" i="12" s="1"/>
  <c r="DD3" i="12"/>
  <c r="DD2" i="12" s="1"/>
  <c r="DE3" i="12"/>
  <c r="DE2" i="12" s="1"/>
  <c r="DF3" i="12"/>
  <c r="DF2" i="12" s="1"/>
  <c r="DG3" i="12"/>
  <c r="DG2" i="12" s="1"/>
  <c r="DH3" i="12"/>
  <c r="DH2" i="12" s="1"/>
  <c r="DI3" i="12"/>
  <c r="DI2" i="12" s="1"/>
  <c r="DJ3" i="12"/>
  <c r="DJ2" i="12" s="1"/>
  <c r="DK3" i="12"/>
  <c r="DK2" i="12" s="1"/>
  <c r="DL3" i="12"/>
  <c r="DL2" i="12" s="1"/>
  <c r="DM3" i="12"/>
  <c r="DM2" i="12" s="1"/>
  <c r="DN3" i="12"/>
  <c r="DN2" i="12" s="1"/>
  <c r="DO3" i="12"/>
  <c r="DO2" i="12" s="1"/>
  <c r="DP3" i="12"/>
  <c r="DP2" i="12" s="1"/>
  <c r="DQ3" i="12"/>
  <c r="DQ2" i="12" s="1"/>
  <c r="DR3" i="12"/>
  <c r="DR2" i="12" s="1"/>
  <c r="DS3" i="12"/>
  <c r="DS2" i="12" s="1"/>
  <c r="DT3" i="12"/>
  <c r="DT2" i="12" s="1"/>
  <c r="DU3" i="12"/>
  <c r="DU2" i="12" s="1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AL3" i="12"/>
  <c r="AM3" i="12"/>
  <c r="AN3" i="12"/>
  <c r="AO3" i="12"/>
  <c r="AP3" i="12"/>
  <c r="AQ3" i="12"/>
  <c r="AR3" i="12"/>
  <c r="AS3" i="12"/>
  <c r="AT3" i="12"/>
  <c r="AU3" i="12"/>
  <c r="AV3" i="12"/>
  <c r="AW3" i="12"/>
  <c r="AX3" i="12"/>
  <c r="AY3" i="12"/>
  <c r="D3" i="12"/>
  <c r="A2" i="12"/>
  <c r="K7" i="15" l="1"/>
  <c r="DI7" i="15"/>
  <c r="CS7" i="15"/>
  <c r="CC7" i="15"/>
  <c r="BM7" i="15"/>
  <c r="AW7" i="15"/>
  <c r="DQ7" i="15"/>
  <c r="DA7" i="15"/>
  <c r="CK7" i="15"/>
  <c r="BU7" i="15"/>
  <c r="BE7" i="15"/>
  <c r="AJ7" i="15"/>
  <c r="AL7" i="15"/>
  <c r="AN7" i="15"/>
  <c r="AP7" i="15"/>
  <c r="AR7" i="15"/>
  <c r="AT7" i="15"/>
  <c r="AV7" i="15"/>
  <c r="AX7" i="15"/>
  <c r="AZ7" i="15"/>
  <c r="BB7" i="15"/>
  <c r="BD7" i="15"/>
  <c r="BF7" i="15"/>
  <c r="BH7" i="15"/>
  <c r="BJ7" i="15"/>
  <c r="BL7" i="15"/>
  <c r="BN7" i="15"/>
  <c r="BP7" i="15"/>
  <c r="BR7" i="15"/>
  <c r="BT7" i="15"/>
  <c r="BV7" i="15"/>
  <c r="BX7" i="15"/>
  <c r="BZ7" i="15"/>
  <c r="CB7" i="15"/>
  <c r="CD7" i="15"/>
  <c r="CF7" i="15"/>
  <c r="CH7" i="15"/>
  <c r="CJ7" i="15"/>
  <c r="CL7" i="15"/>
  <c r="CN7" i="15"/>
  <c r="CP7" i="15"/>
  <c r="CR7" i="15"/>
  <c r="CT7" i="15"/>
  <c r="CV7" i="15"/>
  <c r="CX7" i="15"/>
  <c r="CZ7" i="15"/>
  <c r="DB7" i="15"/>
  <c r="DD7" i="15"/>
  <c r="DF7" i="15"/>
  <c r="DH7" i="15"/>
  <c r="DJ7" i="15"/>
  <c r="DL7" i="15"/>
  <c r="DN7" i="15"/>
  <c r="DP7" i="15"/>
  <c r="DR7" i="15"/>
  <c r="DT7" i="15"/>
  <c r="F7" i="15"/>
  <c r="H7" i="15"/>
  <c r="J7" i="15"/>
  <c r="L7" i="15"/>
  <c r="E7" i="15"/>
  <c r="AI7" i="15"/>
  <c r="AM7" i="15"/>
  <c r="AQ7" i="15"/>
  <c r="AU7" i="15"/>
  <c r="AY7" i="15"/>
  <c r="BC7" i="15"/>
  <c r="BG7" i="15"/>
  <c r="BK7" i="15"/>
  <c r="BO7" i="15"/>
  <c r="BS7" i="15"/>
  <c r="BW7" i="15"/>
  <c r="CA7" i="15"/>
  <c r="CE7" i="15"/>
  <c r="CI7" i="15"/>
  <c r="CM7" i="15"/>
  <c r="CQ7" i="15"/>
  <c r="CU7" i="15"/>
  <c r="CY7" i="15"/>
  <c r="DC7" i="15"/>
  <c r="DG7" i="15"/>
  <c r="DK7" i="15"/>
  <c r="DO7" i="15"/>
  <c r="DS7" i="15"/>
  <c r="I7" i="15"/>
  <c r="M7" i="15"/>
  <c r="G7" i="15"/>
  <c r="DU7" i="15"/>
  <c r="DM7" i="15"/>
  <c r="DE7" i="15"/>
  <c r="CW7" i="15"/>
  <c r="CO7" i="15"/>
  <c r="CG7" i="15"/>
  <c r="BY7" i="15"/>
  <c r="BQ7" i="15"/>
  <c r="BI7" i="15"/>
  <c r="BA7" i="15"/>
  <c r="AS7" i="15"/>
  <c r="AK7" i="15"/>
  <c r="G16" i="12"/>
  <c r="H16" i="12" l="1"/>
  <c r="I16" i="12" l="1"/>
  <c r="J16" i="12" l="1"/>
  <c r="K16" i="12" l="1"/>
  <c r="L16" i="12" l="1"/>
  <c r="M16" i="12" l="1"/>
  <c r="N16" i="12" l="1"/>
  <c r="O16" i="12" l="1"/>
  <c r="P16" i="12" l="1"/>
  <c r="Q16" i="12" l="1"/>
  <c r="R16" i="12" l="1"/>
  <c r="S16" i="12" l="1"/>
  <c r="T16" i="12" l="1"/>
  <c r="U16" i="12" l="1"/>
  <c r="V16" i="12" l="1"/>
  <c r="W16" i="12" l="1"/>
  <c r="X16" i="12" l="1"/>
  <c r="Y16" i="12" l="1"/>
  <c r="Z16" i="12" l="1"/>
  <c r="AA16" i="12" l="1"/>
  <c r="AB16" i="12" l="1"/>
  <c r="AC16" i="12" l="1"/>
  <c r="AD16" i="12" l="1"/>
  <c r="AE16" i="12" l="1"/>
  <c r="AF16" i="12" l="1"/>
  <c r="AG16" i="12" l="1"/>
  <c r="AH16" i="12" l="1"/>
  <c r="AI16" i="12" l="1"/>
  <c r="AJ16" i="12" l="1"/>
  <c r="AK16" i="12" l="1"/>
  <c r="AL16" i="12" l="1"/>
  <c r="AM16" i="12" l="1"/>
  <c r="AN16" i="12" l="1"/>
  <c r="AO16" i="12" l="1"/>
  <c r="AP16" i="12" l="1"/>
  <c r="AQ16" i="12" l="1"/>
  <c r="AR16" i="12" l="1"/>
  <c r="AS16" i="12" l="1"/>
  <c r="AT16" i="12" l="1"/>
  <c r="AU16" i="12" l="1"/>
  <c r="AV16" i="12" l="1"/>
  <c r="AW16" i="12" l="1"/>
  <c r="AX16" i="12" l="1"/>
  <c r="AY16" i="12" l="1"/>
  <c r="AZ16" i="12" l="1"/>
  <c r="BA16" i="12" l="1"/>
  <c r="BB16" i="12" l="1"/>
  <c r="BC16" i="12" l="1"/>
  <c r="BD16" i="12" l="1"/>
  <c r="BE16" i="12" l="1"/>
  <c r="BF16" i="12" l="1"/>
  <c r="BG16" i="12" l="1"/>
  <c r="BH16" i="12" l="1"/>
  <c r="BI16" i="12" l="1"/>
  <c r="BJ16" i="12" l="1"/>
  <c r="BK16" i="12" l="1"/>
  <c r="BL16" i="12" l="1"/>
  <c r="BM16" i="12" l="1"/>
  <c r="BN16" i="12" l="1"/>
  <c r="BO16" i="12" l="1"/>
  <c r="BP16" i="12" l="1"/>
  <c r="BQ16" i="12" l="1"/>
  <c r="BR16" i="12" l="1"/>
  <c r="BS16" i="12" l="1"/>
  <c r="BT16" i="12" l="1"/>
  <c r="BU16" i="12" l="1"/>
  <c r="BV16" i="12" l="1"/>
  <c r="BW16" i="12" l="1"/>
  <c r="BX16" i="12" l="1"/>
  <c r="BY16" i="12" l="1"/>
  <c r="BZ16" i="12" l="1"/>
  <c r="CA16" i="12" l="1"/>
  <c r="CB16" i="12" l="1"/>
  <c r="CC16" i="12" l="1"/>
  <c r="CD16" i="12" l="1"/>
  <c r="CE16" i="12" l="1"/>
  <c r="CF16" i="12" l="1"/>
  <c r="CG16" i="12" l="1"/>
  <c r="CH16" i="12" l="1"/>
  <c r="CI16" i="12" l="1"/>
  <c r="CJ16" i="12" l="1"/>
  <c r="CK16" i="12" l="1"/>
  <c r="CL16" i="12" l="1"/>
  <c r="CM16" i="12" l="1"/>
  <c r="CN16" i="12" l="1"/>
  <c r="CO16" i="12" l="1"/>
  <c r="CP16" i="12" l="1"/>
  <c r="CQ16" i="12" l="1"/>
  <c r="CR16" i="12" l="1"/>
  <c r="CS16" i="12" l="1"/>
  <c r="CT16" i="12" l="1"/>
  <c r="CU16" i="12" l="1"/>
  <c r="CV16" i="12" l="1"/>
  <c r="CW16" i="12" l="1"/>
  <c r="CX16" i="12" l="1"/>
  <c r="CY16" i="12" l="1"/>
  <c r="CZ16" i="12" l="1"/>
  <c r="DA16" i="12" l="1"/>
  <c r="DB16" i="12" l="1"/>
  <c r="DC16" i="12" l="1"/>
  <c r="DD16" i="12" l="1"/>
  <c r="DE16" i="12" l="1"/>
  <c r="DF16" i="12" l="1"/>
  <c r="DG16" i="12" l="1"/>
  <c r="DH16" i="12" l="1"/>
  <c r="DI16" i="12" l="1"/>
  <c r="DJ16" i="12" l="1"/>
  <c r="DK16" i="12" l="1"/>
  <c r="DL16" i="12" l="1"/>
  <c r="DM16" i="12" l="1"/>
  <c r="DN16" i="12" l="1"/>
  <c r="DO16" i="12" l="1"/>
  <c r="DP16" i="12" l="1"/>
  <c r="DQ16" i="12" l="1"/>
  <c r="DR16" i="12" l="1"/>
  <c r="DS16" i="12" l="1"/>
  <c r="DT16" i="12" l="1"/>
  <c r="DU16" i="12" l="1"/>
  <c r="D47" i="9" l="1"/>
  <c r="C47" i="9" s="1"/>
  <c r="F30" i="9" l="1"/>
  <c r="G30" i="9"/>
  <c r="H30" i="9"/>
  <c r="I30" i="9"/>
  <c r="J30" i="9"/>
  <c r="K30" i="9"/>
  <c r="L30" i="9"/>
  <c r="M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D30" i="9"/>
  <c r="BE30" i="9"/>
  <c r="BF30" i="9"/>
  <c r="BG30" i="9"/>
  <c r="BH30" i="9"/>
  <c r="BI30" i="9"/>
  <c r="BJ30" i="9"/>
  <c r="BK30" i="9"/>
  <c r="BL30" i="9"/>
  <c r="BM30" i="9"/>
  <c r="BN30" i="9"/>
  <c r="BO30" i="9"/>
  <c r="BP30" i="9"/>
  <c r="BQ30" i="9"/>
  <c r="BR30" i="9"/>
  <c r="BS30" i="9"/>
  <c r="BT30" i="9"/>
  <c r="BU30" i="9"/>
  <c r="BV30" i="9"/>
  <c r="BW30" i="9"/>
  <c r="BX30" i="9"/>
  <c r="BY30" i="9"/>
  <c r="BZ30" i="9"/>
  <c r="CA30" i="9"/>
  <c r="CB30" i="9"/>
  <c r="CC30" i="9"/>
  <c r="CD30" i="9"/>
  <c r="CE30" i="9"/>
  <c r="CF30" i="9"/>
  <c r="CG30" i="9"/>
  <c r="CH30" i="9"/>
  <c r="CI30" i="9"/>
  <c r="CJ30" i="9"/>
  <c r="CK30" i="9"/>
  <c r="CL30" i="9"/>
  <c r="CM30" i="9"/>
  <c r="CN30" i="9"/>
  <c r="CO30" i="9"/>
  <c r="CP30" i="9"/>
  <c r="CQ30" i="9"/>
  <c r="CR30" i="9"/>
  <c r="CS30" i="9"/>
  <c r="CT30" i="9"/>
  <c r="CU30" i="9"/>
  <c r="CV30" i="9"/>
  <c r="CW30" i="9"/>
  <c r="CX30" i="9"/>
  <c r="CY30" i="9"/>
  <c r="CZ30" i="9"/>
  <c r="DA30" i="9"/>
  <c r="DB30" i="9"/>
  <c r="DC30" i="9"/>
  <c r="DD30" i="9"/>
  <c r="DE30" i="9"/>
  <c r="DF30" i="9"/>
  <c r="DG30" i="9"/>
  <c r="DH30" i="9"/>
  <c r="DI30" i="9"/>
  <c r="DJ30" i="9"/>
  <c r="DK30" i="9"/>
  <c r="DL30" i="9"/>
  <c r="DM30" i="9"/>
  <c r="DN30" i="9"/>
  <c r="DO30" i="9"/>
  <c r="DP30" i="9"/>
  <c r="DQ30" i="9"/>
  <c r="DR30" i="9"/>
  <c r="DS30" i="9"/>
  <c r="DT30" i="9"/>
  <c r="DU30" i="9"/>
  <c r="F31" i="9"/>
  <c r="G31" i="9"/>
  <c r="H31" i="9"/>
  <c r="I31" i="9"/>
  <c r="J31" i="9"/>
  <c r="K31" i="9"/>
  <c r="L31" i="9"/>
  <c r="M31" i="9"/>
  <c r="E30" i="9"/>
  <c r="E31" i="9"/>
  <c r="D31" i="9"/>
  <c r="D30" i="9"/>
  <c r="E22" i="9"/>
  <c r="F22" i="9"/>
  <c r="G22" i="9"/>
  <c r="H22" i="9"/>
  <c r="I22" i="9"/>
  <c r="I23" i="9" s="1"/>
  <c r="I22" i="11" s="1"/>
  <c r="J22" i="9"/>
  <c r="K22" i="9"/>
  <c r="L22" i="9"/>
  <c r="M22" i="9"/>
  <c r="M23" i="9" s="1"/>
  <c r="M22" i="11" s="1"/>
  <c r="N22" i="9"/>
  <c r="O22" i="9"/>
  <c r="P22" i="9"/>
  <c r="Q22" i="9"/>
  <c r="Q23" i="9" s="1"/>
  <c r="Q22" i="11" s="1"/>
  <c r="R22" i="9"/>
  <c r="S22" i="9"/>
  <c r="T22" i="9"/>
  <c r="U22" i="9"/>
  <c r="U23" i="9" s="1"/>
  <c r="U22" i="11" s="1"/>
  <c r="V22" i="9"/>
  <c r="W22" i="9"/>
  <c r="X22" i="9"/>
  <c r="Y22" i="9"/>
  <c r="Y23" i="9" s="1"/>
  <c r="Y22" i="11" s="1"/>
  <c r="Z22" i="9"/>
  <c r="AA22" i="9"/>
  <c r="AB22" i="9"/>
  <c r="AC22" i="9"/>
  <c r="AC23" i="9" s="1"/>
  <c r="AC22" i="11" s="1"/>
  <c r="AD22" i="9"/>
  <c r="AE22" i="9"/>
  <c r="AF22" i="9"/>
  <c r="AG22" i="9"/>
  <c r="AG23" i="9" s="1"/>
  <c r="AG22" i="11" s="1"/>
  <c r="AH22" i="9"/>
  <c r="AI22" i="9"/>
  <c r="AJ22" i="9"/>
  <c r="AK22" i="9"/>
  <c r="AK23" i="9" s="1"/>
  <c r="AK22" i="11" s="1"/>
  <c r="AL22" i="9"/>
  <c r="AM22" i="9"/>
  <c r="AN22" i="9"/>
  <c r="AO22" i="9"/>
  <c r="AO23" i="9" s="1"/>
  <c r="AO22" i="11" s="1"/>
  <c r="AP22" i="9"/>
  <c r="AQ22" i="9"/>
  <c r="AR22" i="9"/>
  <c r="AS22" i="9"/>
  <c r="AS23" i="9" s="1"/>
  <c r="AS22" i="11" s="1"/>
  <c r="AT22" i="9"/>
  <c r="AU22" i="9"/>
  <c r="AV22" i="9"/>
  <c r="AW22" i="9"/>
  <c r="AW23" i="9" s="1"/>
  <c r="AW22" i="11" s="1"/>
  <c r="AX22" i="9"/>
  <c r="AY22" i="9"/>
  <c r="AZ22" i="9"/>
  <c r="BA22" i="9"/>
  <c r="BA23" i="9" s="1"/>
  <c r="BA22" i="11" s="1"/>
  <c r="BB22" i="9"/>
  <c r="BC22" i="9"/>
  <c r="BD22" i="9"/>
  <c r="BE22" i="9"/>
  <c r="BE23" i="9" s="1"/>
  <c r="BE22" i="11" s="1"/>
  <c r="BF22" i="9"/>
  <c r="BG22" i="9"/>
  <c r="BH22" i="9"/>
  <c r="BI22" i="9"/>
  <c r="BI23" i="9" s="1"/>
  <c r="BI22" i="11" s="1"/>
  <c r="BJ22" i="9"/>
  <c r="BK22" i="9"/>
  <c r="BL22" i="9"/>
  <c r="BM22" i="9"/>
  <c r="BM23" i="9" s="1"/>
  <c r="BM22" i="11" s="1"/>
  <c r="BN22" i="9"/>
  <c r="BO22" i="9"/>
  <c r="BP22" i="9"/>
  <c r="BQ22" i="9"/>
  <c r="BQ23" i="9" s="1"/>
  <c r="BQ22" i="11" s="1"/>
  <c r="BR22" i="9"/>
  <c r="BS22" i="9"/>
  <c r="BT22" i="9"/>
  <c r="BU22" i="9"/>
  <c r="BU23" i="9" s="1"/>
  <c r="BU22" i="11" s="1"/>
  <c r="BV22" i="9"/>
  <c r="BW22" i="9"/>
  <c r="BX22" i="9"/>
  <c r="BY22" i="9"/>
  <c r="BY23" i="9" s="1"/>
  <c r="BY22" i="11" s="1"/>
  <c r="BZ22" i="9"/>
  <c r="CA22" i="9"/>
  <c r="CB22" i="9"/>
  <c r="CC22" i="9"/>
  <c r="CC23" i="9" s="1"/>
  <c r="CC22" i="11" s="1"/>
  <c r="CD22" i="9"/>
  <c r="CE22" i="9"/>
  <c r="CF22" i="9"/>
  <c r="CG22" i="9"/>
  <c r="CG23" i="9" s="1"/>
  <c r="CG22" i="11" s="1"/>
  <c r="CH22" i="9"/>
  <c r="CI22" i="9"/>
  <c r="CJ22" i="9"/>
  <c r="CK22" i="9"/>
  <c r="CK23" i="9" s="1"/>
  <c r="CK22" i="11" s="1"/>
  <c r="CL22" i="9"/>
  <c r="CM22" i="9"/>
  <c r="CN22" i="9"/>
  <c r="CO22" i="9"/>
  <c r="CO23" i="9" s="1"/>
  <c r="CO22" i="11" s="1"/>
  <c r="CP22" i="9"/>
  <c r="CQ22" i="9"/>
  <c r="CR22" i="9"/>
  <c r="CS22" i="9"/>
  <c r="CS23" i="9" s="1"/>
  <c r="CS22" i="11" s="1"/>
  <c r="CT22" i="9"/>
  <c r="CU22" i="9"/>
  <c r="CV22" i="9"/>
  <c r="CW22" i="9"/>
  <c r="CW23" i="9" s="1"/>
  <c r="CW22" i="11" s="1"/>
  <c r="CX22" i="9"/>
  <c r="CY22" i="9"/>
  <c r="CZ22" i="9"/>
  <c r="DA22" i="9"/>
  <c r="DA23" i="9" s="1"/>
  <c r="DA22" i="11" s="1"/>
  <c r="DB22" i="9"/>
  <c r="DC22" i="9"/>
  <c r="DD22" i="9"/>
  <c r="DE22" i="9"/>
  <c r="DE23" i="9" s="1"/>
  <c r="DE22" i="11" s="1"/>
  <c r="DF22" i="9"/>
  <c r="DG22" i="9"/>
  <c r="DH22" i="9"/>
  <c r="DI22" i="9"/>
  <c r="DI23" i="9" s="1"/>
  <c r="DI22" i="11" s="1"/>
  <c r="DJ22" i="9"/>
  <c r="DK22" i="9"/>
  <c r="DL22" i="9"/>
  <c r="DM22" i="9"/>
  <c r="DM23" i="9" s="1"/>
  <c r="DM22" i="11" s="1"/>
  <c r="DN22" i="9"/>
  <c r="DO22" i="9"/>
  <c r="DP22" i="9"/>
  <c r="DQ22" i="9"/>
  <c r="DQ23" i="9" s="1"/>
  <c r="DQ22" i="11" s="1"/>
  <c r="DR22" i="9"/>
  <c r="DS22" i="9"/>
  <c r="DT22" i="9"/>
  <c r="DU22" i="9"/>
  <c r="DU23" i="9" s="1"/>
  <c r="DU22" i="11" s="1"/>
  <c r="D22" i="9"/>
  <c r="E16" i="10"/>
  <c r="F16" i="10"/>
  <c r="G16" i="10"/>
  <c r="H16" i="10"/>
  <c r="I16" i="10"/>
  <c r="J16" i="10"/>
  <c r="K16" i="10"/>
  <c r="L16" i="10"/>
  <c r="M16" i="10"/>
  <c r="D16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AM12" i="10"/>
  <c r="AN12" i="10"/>
  <c r="AO12" i="10"/>
  <c r="AP12" i="10"/>
  <c r="AQ12" i="10"/>
  <c r="AR12" i="10"/>
  <c r="AS12" i="10"/>
  <c r="AT12" i="10"/>
  <c r="AU12" i="10"/>
  <c r="AV12" i="10"/>
  <c r="AW12" i="10"/>
  <c r="AX12" i="10"/>
  <c r="AY12" i="10"/>
  <c r="AZ12" i="10"/>
  <c r="BA12" i="10"/>
  <c r="BB12" i="10"/>
  <c r="BC12" i="10"/>
  <c r="BD12" i="10"/>
  <c r="BE12" i="10"/>
  <c r="BF12" i="10"/>
  <c r="BG12" i="10"/>
  <c r="BH12" i="10"/>
  <c r="BI12" i="10"/>
  <c r="BJ12" i="10"/>
  <c r="BK12" i="10"/>
  <c r="BL12" i="10"/>
  <c r="BM12" i="10"/>
  <c r="BN12" i="10"/>
  <c r="BO12" i="10"/>
  <c r="BP12" i="10"/>
  <c r="BQ12" i="10"/>
  <c r="BR12" i="10"/>
  <c r="BS12" i="10"/>
  <c r="BT12" i="10"/>
  <c r="BU12" i="10"/>
  <c r="BV12" i="10"/>
  <c r="BW12" i="10"/>
  <c r="BX12" i="10"/>
  <c r="BY12" i="10"/>
  <c r="BZ12" i="10"/>
  <c r="CA12" i="10"/>
  <c r="CB12" i="10"/>
  <c r="CC12" i="10"/>
  <c r="CD12" i="10"/>
  <c r="CE12" i="10"/>
  <c r="CF12" i="10"/>
  <c r="CG12" i="10"/>
  <c r="CH12" i="10"/>
  <c r="CI12" i="10"/>
  <c r="CJ12" i="10"/>
  <c r="CK12" i="10"/>
  <c r="CL12" i="10"/>
  <c r="CM12" i="10"/>
  <c r="CN12" i="10"/>
  <c r="CO12" i="10"/>
  <c r="CP12" i="10"/>
  <c r="CQ12" i="10"/>
  <c r="CR12" i="10"/>
  <c r="CS12" i="10"/>
  <c r="CT12" i="10"/>
  <c r="CU12" i="10"/>
  <c r="CV12" i="10"/>
  <c r="CW12" i="10"/>
  <c r="CX12" i="10"/>
  <c r="CY12" i="10"/>
  <c r="CZ12" i="10"/>
  <c r="DA12" i="10"/>
  <c r="DB12" i="10"/>
  <c r="DC12" i="10"/>
  <c r="DD12" i="10"/>
  <c r="DE12" i="10"/>
  <c r="DF12" i="10"/>
  <c r="DG12" i="10"/>
  <c r="DH12" i="10"/>
  <c r="DI12" i="10"/>
  <c r="DJ12" i="10"/>
  <c r="DK12" i="10"/>
  <c r="DL12" i="10"/>
  <c r="DM12" i="10"/>
  <c r="DN12" i="10"/>
  <c r="DO12" i="10"/>
  <c r="DP12" i="10"/>
  <c r="DQ12" i="10"/>
  <c r="DR12" i="10"/>
  <c r="DS12" i="10"/>
  <c r="DT12" i="10"/>
  <c r="DU12" i="10"/>
  <c r="F12" i="10"/>
  <c r="E12" i="10"/>
  <c r="D12" i="10"/>
  <c r="N9" i="10"/>
  <c r="P9" i="10"/>
  <c r="Q9" i="10"/>
  <c r="S9" i="10"/>
  <c r="T9" i="10"/>
  <c r="V9" i="10"/>
  <c r="W9" i="10"/>
  <c r="Y9" i="10"/>
  <c r="Z9" i="10"/>
  <c r="AB9" i="10"/>
  <c r="AC9" i="10"/>
  <c r="AE9" i="10"/>
  <c r="AF9" i="10"/>
  <c r="AH9" i="10"/>
  <c r="AI9" i="10"/>
  <c r="AK9" i="10"/>
  <c r="AL9" i="10"/>
  <c r="AN9" i="10"/>
  <c r="AO9" i="10"/>
  <c r="AQ9" i="10"/>
  <c r="AR9" i="10"/>
  <c r="AT9" i="10"/>
  <c r="AU9" i="10"/>
  <c r="AW9" i="10"/>
  <c r="AX9" i="10"/>
  <c r="AZ9" i="10"/>
  <c r="BA9" i="10"/>
  <c r="BC9" i="10"/>
  <c r="BD9" i="10"/>
  <c r="BF9" i="10"/>
  <c r="BG9" i="10"/>
  <c r="BI9" i="10"/>
  <c r="BJ9" i="10"/>
  <c r="BL9" i="10"/>
  <c r="BM9" i="10"/>
  <c r="BO9" i="10"/>
  <c r="BP9" i="10"/>
  <c r="BR9" i="10"/>
  <c r="BS9" i="10"/>
  <c r="BU9" i="10"/>
  <c r="BV9" i="10"/>
  <c r="BX9" i="10"/>
  <c r="BY9" i="10"/>
  <c r="CA9" i="10"/>
  <c r="CB9" i="10"/>
  <c r="CD9" i="10"/>
  <c r="CE9" i="10"/>
  <c r="CG9" i="10"/>
  <c r="CH9" i="10"/>
  <c r="CJ9" i="10"/>
  <c r="CK9" i="10"/>
  <c r="CM9" i="10"/>
  <c r="CN9" i="10"/>
  <c r="CP9" i="10"/>
  <c r="CQ9" i="10"/>
  <c r="CS9" i="10"/>
  <c r="CT9" i="10"/>
  <c r="CV9" i="10"/>
  <c r="CW9" i="10"/>
  <c r="CY9" i="10"/>
  <c r="CZ9" i="10"/>
  <c r="DB9" i="10"/>
  <c r="DC9" i="10"/>
  <c r="DE9" i="10"/>
  <c r="DF9" i="10"/>
  <c r="DH9" i="10"/>
  <c r="DI9" i="10"/>
  <c r="DK9" i="10"/>
  <c r="DL9" i="10"/>
  <c r="DN9" i="10"/>
  <c r="DO9" i="10"/>
  <c r="DQ9" i="10"/>
  <c r="DR9" i="10"/>
  <c r="DT9" i="10"/>
  <c r="DU9" i="10"/>
  <c r="E9" i="10"/>
  <c r="F9" i="10"/>
  <c r="G9" i="10"/>
  <c r="J9" i="10"/>
  <c r="K9" i="10"/>
  <c r="M9" i="10"/>
  <c r="D9" i="10"/>
  <c r="D119" i="1"/>
  <c r="E119" i="1"/>
  <c r="F119" i="1"/>
  <c r="G119" i="1"/>
  <c r="H119" i="1"/>
  <c r="I119" i="1"/>
  <c r="J119" i="1"/>
  <c r="K119" i="1"/>
  <c r="L119" i="1"/>
  <c r="M119" i="1"/>
  <c r="B35" i="1"/>
  <c r="B18" i="10"/>
  <c r="C11" i="10"/>
  <c r="A2" i="10"/>
  <c r="F15" i="9"/>
  <c r="G15" i="9"/>
  <c r="J15" i="9"/>
  <c r="K15" i="9"/>
  <c r="M15" i="9"/>
  <c r="N15" i="9"/>
  <c r="P15" i="9"/>
  <c r="Q15" i="9"/>
  <c r="S15" i="9"/>
  <c r="T15" i="9"/>
  <c r="V15" i="9"/>
  <c r="W15" i="9"/>
  <c r="Y15" i="9"/>
  <c r="Z15" i="9"/>
  <c r="AB15" i="9"/>
  <c r="AC15" i="9"/>
  <c r="AE15" i="9"/>
  <c r="AF15" i="9"/>
  <c r="AH15" i="9"/>
  <c r="AI15" i="9"/>
  <c r="AK15" i="9"/>
  <c r="AL15" i="9"/>
  <c r="AN15" i="9"/>
  <c r="AO15" i="9"/>
  <c r="AQ15" i="9"/>
  <c r="AR15" i="9"/>
  <c r="AT15" i="9"/>
  <c r="AU15" i="9"/>
  <c r="AW15" i="9"/>
  <c r="AX15" i="9"/>
  <c r="AZ15" i="9"/>
  <c r="BA15" i="9"/>
  <c r="BC15" i="9"/>
  <c r="BD15" i="9"/>
  <c r="BF15" i="9"/>
  <c r="BG15" i="9"/>
  <c r="BI15" i="9"/>
  <c r="BJ15" i="9"/>
  <c r="BL15" i="9"/>
  <c r="BM15" i="9"/>
  <c r="BO15" i="9"/>
  <c r="BP15" i="9"/>
  <c r="BR15" i="9"/>
  <c r="BS15" i="9"/>
  <c r="BU15" i="9"/>
  <c r="BV15" i="9"/>
  <c r="BX15" i="9"/>
  <c r="BY15" i="9"/>
  <c r="CA15" i="9"/>
  <c r="CB15" i="9"/>
  <c r="CD15" i="9"/>
  <c r="CE15" i="9"/>
  <c r="CG15" i="9"/>
  <c r="CH15" i="9"/>
  <c r="CJ15" i="9"/>
  <c r="CK15" i="9"/>
  <c r="CM15" i="9"/>
  <c r="CN15" i="9"/>
  <c r="CP15" i="9"/>
  <c r="CQ15" i="9"/>
  <c r="CS15" i="9"/>
  <c r="CT15" i="9"/>
  <c r="CV15" i="9"/>
  <c r="CW15" i="9"/>
  <c r="CY15" i="9"/>
  <c r="CZ15" i="9"/>
  <c r="DB15" i="9"/>
  <c r="DC15" i="9"/>
  <c r="DE15" i="9"/>
  <c r="DF15" i="9"/>
  <c r="DH15" i="9"/>
  <c r="DI15" i="9"/>
  <c r="DK15" i="9"/>
  <c r="DL15" i="9"/>
  <c r="DN15" i="9"/>
  <c r="DO15" i="9"/>
  <c r="DQ15" i="9"/>
  <c r="DR15" i="9"/>
  <c r="DT15" i="9"/>
  <c r="DU15" i="9"/>
  <c r="E15" i="9"/>
  <c r="D15" i="9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G159" i="1"/>
  <c r="DH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M116" i="1"/>
  <c r="M117" i="1" s="1"/>
  <c r="M118" i="1" s="1"/>
  <c r="M7" i="10" s="1"/>
  <c r="C20" i="9"/>
  <c r="C26" i="9"/>
  <c r="C27" i="9"/>
  <c r="C32" i="9"/>
  <c r="AZ3" i="9"/>
  <c r="BA3" i="9"/>
  <c r="BB3" i="9"/>
  <c r="BC3" i="9"/>
  <c r="BD3" i="9"/>
  <c r="BE3" i="9"/>
  <c r="BF3" i="9"/>
  <c r="BG3" i="9"/>
  <c r="BH3" i="9"/>
  <c r="BI3" i="9"/>
  <c r="BJ3" i="9"/>
  <c r="BK3" i="9"/>
  <c r="BL3" i="9"/>
  <c r="BM3" i="9"/>
  <c r="BN3" i="9"/>
  <c r="BO3" i="9"/>
  <c r="BP3" i="9"/>
  <c r="BQ3" i="9"/>
  <c r="BR3" i="9"/>
  <c r="BS3" i="9"/>
  <c r="BT3" i="9"/>
  <c r="BU3" i="9"/>
  <c r="BV3" i="9"/>
  <c r="BW3" i="9"/>
  <c r="BX3" i="9"/>
  <c r="BY3" i="9"/>
  <c r="BZ3" i="9"/>
  <c r="CA3" i="9"/>
  <c r="CB3" i="9"/>
  <c r="CC3" i="9"/>
  <c r="CD3" i="9"/>
  <c r="CE3" i="9"/>
  <c r="CF3" i="9"/>
  <c r="CG3" i="9"/>
  <c r="CH3" i="9"/>
  <c r="CI3" i="9"/>
  <c r="CJ3" i="9"/>
  <c r="CK3" i="9"/>
  <c r="CL3" i="9"/>
  <c r="CM3" i="9"/>
  <c r="CN3" i="9"/>
  <c r="CO3" i="9"/>
  <c r="CP3" i="9"/>
  <c r="CQ3" i="9"/>
  <c r="CR3" i="9"/>
  <c r="CS3" i="9"/>
  <c r="CT3" i="9"/>
  <c r="CU3" i="9"/>
  <c r="CV3" i="9"/>
  <c r="CW3" i="9"/>
  <c r="CX3" i="9"/>
  <c r="CY3" i="9"/>
  <c r="CZ3" i="9"/>
  <c r="DA3" i="9"/>
  <c r="DB3" i="9"/>
  <c r="DC3" i="9"/>
  <c r="DD3" i="9"/>
  <c r="DE3" i="9"/>
  <c r="DF3" i="9"/>
  <c r="DG3" i="9"/>
  <c r="DH3" i="9"/>
  <c r="DI3" i="9"/>
  <c r="DJ3" i="9"/>
  <c r="DK3" i="9"/>
  <c r="DL3" i="9"/>
  <c r="DM3" i="9"/>
  <c r="DN3" i="9"/>
  <c r="DO3" i="9"/>
  <c r="DP3" i="9"/>
  <c r="DQ3" i="9"/>
  <c r="DR3" i="9"/>
  <c r="DS3" i="9"/>
  <c r="DT3" i="9"/>
  <c r="DU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E3" i="9"/>
  <c r="D3" i="9"/>
  <c r="A2" i="9"/>
  <c r="DR3" i="11"/>
  <c r="DR2" i="11" s="1"/>
  <c r="DS3" i="11"/>
  <c r="DS2" i="11" s="1"/>
  <c r="DT3" i="11"/>
  <c r="DT2" i="11" s="1"/>
  <c r="DU3" i="11"/>
  <c r="DU2" i="11" s="1"/>
  <c r="AZ3" i="11"/>
  <c r="AZ2" i="11" s="1"/>
  <c r="BA3" i="11"/>
  <c r="BA2" i="11" s="1"/>
  <c r="BB3" i="11"/>
  <c r="BB2" i="11" s="1"/>
  <c r="BC3" i="11"/>
  <c r="BC2" i="11" s="1"/>
  <c r="BD3" i="11"/>
  <c r="BD2" i="11" s="1"/>
  <c r="BE3" i="11"/>
  <c r="BE2" i="11" s="1"/>
  <c r="BF3" i="11"/>
  <c r="BF2" i="11" s="1"/>
  <c r="BG3" i="11"/>
  <c r="BG2" i="11" s="1"/>
  <c r="BH3" i="11"/>
  <c r="BH2" i="11" s="1"/>
  <c r="BI3" i="11"/>
  <c r="BI2" i="11" s="1"/>
  <c r="BJ3" i="11"/>
  <c r="BJ2" i="11" s="1"/>
  <c r="BK3" i="11"/>
  <c r="BK2" i="11" s="1"/>
  <c r="BL3" i="11"/>
  <c r="BL2" i="11" s="1"/>
  <c r="BM3" i="11"/>
  <c r="BM2" i="11" s="1"/>
  <c r="BN3" i="11"/>
  <c r="BN2" i="11" s="1"/>
  <c r="BO3" i="11"/>
  <c r="BO2" i="11" s="1"/>
  <c r="BP3" i="11"/>
  <c r="BP2" i="11" s="1"/>
  <c r="BQ3" i="11"/>
  <c r="BQ2" i="11" s="1"/>
  <c r="BR3" i="11"/>
  <c r="BR2" i="11" s="1"/>
  <c r="BS3" i="11"/>
  <c r="BS2" i="11" s="1"/>
  <c r="BT3" i="11"/>
  <c r="BT2" i="11" s="1"/>
  <c r="BU3" i="11"/>
  <c r="BU2" i="11" s="1"/>
  <c r="BV3" i="11"/>
  <c r="BV2" i="11" s="1"/>
  <c r="BW3" i="11"/>
  <c r="BW2" i="11" s="1"/>
  <c r="BX3" i="11"/>
  <c r="BX2" i="11" s="1"/>
  <c r="BY3" i="11"/>
  <c r="BY2" i="11" s="1"/>
  <c r="BZ3" i="11"/>
  <c r="BZ2" i="11" s="1"/>
  <c r="CA3" i="11"/>
  <c r="CA2" i="11" s="1"/>
  <c r="CB3" i="11"/>
  <c r="CB2" i="11" s="1"/>
  <c r="CC3" i="11"/>
  <c r="CC2" i="11" s="1"/>
  <c r="CD3" i="11"/>
  <c r="CD2" i="11" s="1"/>
  <c r="CE3" i="11"/>
  <c r="CE2" i="11" s="1"/>
  <c r="CF3" i="11"/>
  <c r="CF2" i="11" s="1"/>
  <c r="CG3" i="11"/>
  <c r="CG2" i="11" s="1"/>
  <c r="CH3" i="11"/>
  <c r="CH2" i="11" s="1"/>
  <c r="CI3" i="11"/>
  <c r="CI2" i="11" s="1"/>
  <c r="CJ3" i="11"/>
  <c r="CJ2" i="11" s="1"/>
  <c r="CK3" i="11"/>
  <c r="CK2" i="11" s="1"/>
  <c r="CL3" i="11"/>
  <c r="CL2" i="11" s="1"/>
  <c r="CM3" i="11"/>
  <c r="CM2" i="11" s="1"/>
  <c r="CN3" i="11"/>
  <c r="CN2" i="11" s="1"/>
  <c r="CO3" i="11"/>
  <c r="CO2" i="11" s="1"/>
  <c r="CP3" i="11"/>
  <c r="CP2" i="11" s="1"/>
  <c r="CQ3" i="11"/>
  <c r="CQ2" i="11" s="1"/>
  <c r="CR3" i="11"/>
  <c r="CR2" i="11" s="1"/>
  <c r="CS3" i="11"/>
  <c r="CS2" i="11" s="1"/>
  <c r="CT3" i="11"/>
  <c r="CT2" i="11" s="1"/>
  <c r="CU3" i="11"/>
  <c r="CU2" i="11" s="1"/>
  <c r="CV3" i="11"/>
  <c r="CV2" i="11" s="1"/>
  <c r="CW3" i="11"/>
  <c r="CW2" i="11" s="1"/>
  <c r="CX3" i="11"/>
  <c r="CX2" i="11" s="1"/>
  <c r="CY3" i="11"/>
  <c r="CY2" i="11" s="1"/>
  <c r="CZ3" i="11"/>
  <c r="CZ2" i="11" s="1"/>
  <c r="DA3" i="11"/>
  <c r="DA2" i="11" s="1"/>
  <c r="DB3" i="11"/>
  <c r="DB2" i="11" s="1"/>
  <c r="DC3" i="11"/>
  <c r="DC2" i="11" s="1"/>
  <c r="DD3" i="11"/>
  <c r="DD2" i="11" s="1"/>
  <c r="DE3" i="11"/>
  <c r="DE2" i="11" s="1"/>
  <c r="DF3" i="11"/>
  <c r="DF2" i="11" s="1"/>
  <c r="DG3" i="11"/>
  <c r="DG2" i="11" s="1"/>
  <c r="DH3" i="11"/>
  <c r="DH2" i="11" s="1"/>
  <c r="DI3" i="11"/>
  <c r="DI2" i="11" s="1"/>
  <c r="DJ3" i="11"/>
  <c r="DJ2" i="11" s="1"/>
  <c r="DK3" i="11"/>
  <c r="DK2" i="11" s="1"/>
  <c r="DL3" i="11"/>
  <c r="DL2" i="11" s="1"/>
  <c r="DM3" i="11"/>
  <c r="DM2" i="11" s="1"/>
  <c r="DN3" i="11"/>
  <c r="DN2" i="11" s="1"/>
  <c r="DO3" i="11"/>
  <c r="DO2" i="11" s="1"/>
  <c r="DP3" i="11"/>
  <c r="DP2" i="11" s="1"/>
  <c r="DQ3" i="11"/>
  <c r="DQ2" i="11" s="1"/>
  <c r="E3" i="11"/>
  <c r="E2" i="11" s="1"/>
  <c r="F3" i="11"/>
  <c r="F2" i="11" s="1"/>
  <c r="G3" i="11"/>
  <c r="G2" i="11" s="1"/>
  <c r="H3" i="11"/>
  <c r="H2" i="11" s="1"/>
  <c r="I3" i="11"/>
  <c r="I2" i="11" s="1"/>
  <c r="J3" i="11"/>
  <c r="J2" i="11" s="1"/>
  <c r="K3" i="11"/>
  <c r="K2" i="11" s="1"/>
  <c r="L3" i="11"/>
  <c r="L2" i="11" s="1"/>
  <c r="M3" i="11"/>
  <c r="M2" i="11" s="1"/>
  <c r="N3" i="11"/>
  <c r="N2" i="11" s="1"/>
  <c r="O3" i="11"/>
  <c r="O2" i="11" s="1"/>
  <c r="P3" i="11"/>
  <c r="P2" i="11" s="1"/>
  <c r="Q3" i="11"/>
  <c r="Q2" i="11" s="1"/>
  <c r="R3" i="11"/>
  <c r="R2" i="11" s="1"/>
  <c r="S3" i="11"/>
  <c r="S2" i="11" s="1"/>
  <c r="T3" i="11"/>
  <c r="T2" i="11" s="1"/>
  <c r="U3" i="11"/>
  <c r="U2" i="11" s="1"/>
  <c r="V3" i="11"/>
  <c r="V2" i="11" s="1"/>
  <c r="W3" i="11"/>
  <c r="W2" i="11" s="1"/>
  <c r="X3" i="11"/>
  <c r="X2" i="11" s="1"/>
  <c r="Y3" i="11"/>
  <c r="Y2" i="11" s="1"/>
  <c r="Z3" i="11"/>
  <c r="Z2" i="11" s="1"/>
  <c r="AA3" i="11"/>
  <c r="AA2" i="11" s="1"/>
  <c r="AB3" i="11"/>
  <c r="AB2" i="11" s="1"/>
  <c r="AC3" i="11"/>
  <c r="AC2" i="11" s="1"/>
  <c r="AD3" i="11"/>
  <c r="AD2" i="11" s="1"/>
  <c r="AE3" i="11"/>
  <c r="AE2" i="11" s="1"/>
  <c r="AF3" i="11"/>
  <c r="AF2" i="11" s="1"/>
  <c r="AG3" i="11"/>
  <c r="AG2" i="11" s="1"/>
  <c r="AH3" i="11"/>
  <c r="AH2" i="11" s="1"/>
  <c r="AI3" i="11"/>
  <c r="AI2" i="11" s="1"/>
  <c r="AJ3" i="11"/>
  <c r="AJ2" i="11" s="1"/>
  <c r="AK3" i="11"/>
  <c r="AK2" i="11" s="1"/>
  <c r="AL3" i="11"/>
  <c r="AL2" i="11" s="1"/>
  <c r="AM3" i="11"/>
  <c r="AM2" i="11" s="1"/>
  <c r="AN3" i="11"/>
  <c r="AN2" i="11" s="1"/>
  <c r="AO3" i="11"/>
  <c r="AO2" i="11" s="1"/>
  <c r="AP3" i="11"/>
  <c r="AP2" i="11" s="1"/>
  <c r="AQ3" i="11"/>
  <c r="AQ2" i="11" s="1"/>
  <c r="AR3" i="11"/>
  <c r="AR2" i="11" s="1"/>
  <c r="AS3" i="11"/>
  <c r="AS2" i="11" s="1"/>
  <c r="AT3" i="11"/>
  <c r="AT2" i="11" s="1"/>
  <c r="AU3" i="11"/>
  <c r="AU2" i="11" s="1"/>
  <c r="AV3" i="11"/>
  <c r="AV2" i="11" s="1"/>
  <c r="AW3" i="11"/>
  <c r="AW2" i="11" s="1"/>
  <c r="AX3" i="11"/>
  <c r="AX2" i="11" s="1"/>
  <c r="AY3" i="11"/>
  <c r="AY2" i="11" s="1"/>
  <c r="D3" i="11"/>
  <c r="D2" i="11" s="1"/>
  <c r="A2" i="1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W153" i="1"/>
  <c r="CX153" i="1"/>
  <c r="CY153" i="1"/>
  <c r="CZ153" i="1"/>
  <c r="DA153" i="1"/>
  <c r="DB153" i="1"/>
  <c r="DC153" i="1"/>
  <c r="DD153" i="1"/>
  <c r="DE153" i="1"/>
  <c r="DF153" i="1"/>
  <c r="DG153" i="1"/>
  <c r="DH153" i="1"/>
  <c r="DI153" i="1"/>
  <c r="DJ153" i="1"/>
  <c r="DK153" i="1"/>
  <c r="DL153" i="1"/>
  <c r="DM153" i="1"/>
  <c r="DN153" i="1"/>
  <c r="DO153" i="1"/>
  <c r="DP153" i="1"/>
  <c r="DQ153" i="1"/>
  <c r="DR153" i="1"/>
  <c r="DS153" i="1"/>
  <c r="DT153" i="1"/>
  <c r="DU153" i="1"/>
  <c r="AZ3" i="15"/>
  <c r="AZ2" i="15" s="1"/>
  <c r="BA3" i="15"/>
  <c r="BA2" i="15" s="1"/>
  <c r="BB3" i="15"/>
  <c r="BB2" i="15" s="1"/>
  <c r="BC3" i="15"/>
  <c r="BC2" i="15" s="1"/>
  <c r="BD3" i="15"/>
  <c r="BD2" i="15" s="1"/>
  <c r="BE3" i="15"/>
  <c r="BE2" i="15" s="1"/>
  <c r="BF3" i="15"/>
  <c r="BF2" i="15" s="1"/>
  <c r="BG3" i="15"/>
  <c r="BG2" i="15" s="1"/>
  <c r="BH3" i="15"/>
  <c r="BH2" i="15" s="1"/>
  <c r="BI3" i="15"/>
  <c r="BI2" i="15" s="1"/>
  <c r="BJ3" i="15"/>
  <c r="BJ2" i="15" s="1"/>
  <c r="BK3" i="15"/>
  <c r="BK2" i="15" s="1"/>
  <c r="BL3" i="15"/>
  <c r="BL2" i="15" s="1"/>
  <c r="BM3" i="15"/>
  <c r="BM2" i="15" s="1"/>
  <c r="BN3" i="15"/>
  <c r="BN2" i="15" s="1"/>
  <c r="BO3" i="15"/>
  <c r="BO2" i="15" s="1"/>
  <c r="BP3" i="15"/>
  <c r="BP2" i="15" s="1"/>
  <c r="BQ3" i="15"/>
  <c r="BQ2" i="15" s="1"/>
  <c r="BR3" i="15"/>
  <c r="BR2" i="15" s="1"/>
  <c r="BS3" i="15"/>
  <c r="BS2" i="15" s="1"/>
  <c r="BT3" i="15"/>
  <c r="BT2" i="15" s="1"/>
  <c r="BU3" i="15"/>
  <c r="BU2" i="15" s="1"/>
  <c r="BV3" i="15"/>
  <c r="BV2" i="15" s="1"/>
  <c r="BW3" i="15"/>
  <c r="BW2" i="15" s="1"/>
  <c r="BX3" i="15"/>
  <c r="BX2" i="15" s="1"/>
  <c r="BY3" i="15"/>
  <c r="BY2" i="15" s="1"/>
  <c r="BZ3" i="15"/>
  <c r="BZ2" i="15" s="1"/>
  <c r="CA3" i="15"/>
  <c r="CA2" i="15" s="1"/>
  <c r="CB3" i="15"/>
  <c r="CB2" i="15" s="1"/>
  <c r="CC3" i="15"/>
  <c r="CC2" i="15" s="1"/>
  <c r="CD3" i="15"/>
  <c r="CD2" i="15" s="1"/>
  <c r="CE3" i="15"/>
  <c r="CE2" i="15" s="1"/>
  <c r="CF3" i="15"/>
  <c r="CF2" i="15" s="1"/>
  <c r="CG3" i="15"/>
  <c r="CG2" i="15" s="1"/>
  <c r="CH3" i="15"/>
  <c r="CH2" i="15" s="1"/>
  <c r="CI3" i="15"/>
  <c r="CI2" i="15" s="1"/>
  <c r="CJ3" i="15"/>
  <c r="CJ2" i="15" s="1"/>
  <c r="CK3" i="15"/>
  <c r="CK2" i="15" s="1"/>
  <c r="CL3" i="15"/>
  <c r="CL2" i="15" s="1"/>
  <c r="CM3" i="15"/>
  <c r="CM2" i="15" s="1"/>
  <c r="CN3" i="15"/>
  <c r="CN2" i="15" s="1"/>
  <c r="CO3" i="15"/>
  <c r="CO2" i="15" s="1"/>
  <c r="CP3" i="15"/>
  <c r="CP2" i="15" s="1"/>
  <c r="CQ3" i="15"/>
  <c r="CQ2" i="15" s="1"/>
  <c r="CR3" i="15"/>
  <c r="CR2" i="15" s="1"/>
  <c r="CS3" i="15"/>
  <c r="CS2" i="15" s="1"/>
  <c r="CT3" i="15"/>
  <c r="CT2" i="15" s="1"/>
  <c r="CU3" i="15"/>
  <c r="CU2" i="15" s="1"/>
  <c r="CV3" i="15"/>
  <c r="CV2" i="15" s="1"/>
  <c r="CW3" i="15"/>
  <c r="CW2" i="15" s="1"/>
  <c r="CX3" i="15"/>
  <c r="CX2" i="15" s="1"/>
  <c r="CY3" i="15"/>
  <c r="CY2" i="15" s="1"/>
  <c r="CZ3" i="15"/>
  <c r="CZ2" i="15" s="1"/>
  <c r="DA3" i="15"/>
  <c r="DA2" i="15" s="1"/>
  <c r="DB3" i="15"/>
  <c r="DB2" i="15" s="1"/>
  <c r="DC3" i="15"/>
  <c r="DC2" i="15" s="1"/>
  <c r="DD3" i="15"/>
  <c r="DD2" i="15" s="1"/>
  <c r="DE3" i="15"/>
  <c r="DE2" i="15" s="1"/>
  <c r="DF3" i="15"/>
  <c r="DF2" i="15" s="1"/>
  <c r="DG3" i="15"/>
  <c r="DG2" i="15" s="1"/>
  <c r="DH3" i="15"/>
  <c r="DH2" i="15" s="1"/>
  <c r="DI3" i="15"/>
  <c r="DI2" i="15" s="1"/>
  <c r="DJ3" i="15"/>
  <c r="DJ2" i="15" s="1"/>
  <c r="DK3" i="15"/>
  <c r="DK2" i="15" s="1"/>
  <c r="DL3" i="15"/>
  <c r="DL2" i="15" s="1"/>
  <c r="DM3" i="15"/>
  <c r="DM2" i="15" s="1"/>
  <c r="DN3" i="15"/>
  <c r="DN2" i="15" s="1"/>
  <c r="DO3" i="15"/>
  <c r="DO2" i="15" s="1"/>
  <c r="DP3" i="15"/>
  <c r="DP2" i="15" s="1"/>
  <c r="DQ3" i="15"/>
  <c r="DQ2" i="15" s="1"/>
  <c r="DR3" i="15"/>
  <c r="DR2" i="15" s="1"/>
  <c r="DS3" i="15"/>
  <c r="DS2" i="15" s="1"/>
  <c r="DT3" i="15"/>
  <c r="DT2" i="15" s="1"/>
  <c r="DU3" i="15"/>
  <c r="DU2" i="15" s="1"/>
  <c r="E3" i="15"/>
  <c r="E2" i="15" s="1"/>
  <c r="F3" i="15"/>
  <c r="F2" i="15" s="1"/>
  <c r="G3" i="15"/>
  <c r="G2" i="15" s="1"/>
  <c r="H3" i="15"/>
  <c r="H2" i="15" s="1"/>
  <c r="I3" i="15"/>
  <c r="I2" i="15" s="1"/>
  <c r="J3" i="15"/>
  <c r="J2" i="15" s="1"/>
  <c r="K3" i="15"/>
  <c r="K2" i="15" s="1"/>
  <c r="L3" i="15"/>
  <c r="L2" i="15" s="1"/>
  <c r="M3" i="15"/>
  <c r="M2" i="15" s="1"/>
  <c r="N3" i="15"/>
  <c r="N2" i="15" s="1"/>
  <c r="O3" i="15"/>
  <c r="O2" i="15" s="1"/>
  <c r="P3" i="15"/>
  <c r="P2" i="15" s="1"/>
  <c r="Q3" i="15"/>
  <c r="Q2" i="15" s="1"/>
  <c r="R3" i="15"/>
  <c r="R2" i="15" s="1"/>
  <c r="S3" i="15"/>
  <c r="S2" i="15" s="1"/>
  <c r="T3" i="15"/>
  <c r="T2" i="15" s="1"/>
  <c r="U3" i="15"/>
  <c r="U2" i="15" s="1"/>
  <c r="V3" i="15"/>
  <c r="V2" i="15" s="1"/>
  <c r="W3" i="15"/>
  <c r="W2" i="15" s="1"/>
  <c r="X3" i="15"/>
  <c r="X2" i="15" s="1"/>
  <c r="Y3" i="15"/>
  <c r="Y2" i="15" s="1"/>
  <c r="Z3" i="15"/>
  <c r="Z2" i="15" s="1"/>
  <c r="AA3" i="15"/>
  <c r="AA2" i="15" s="1"/>
  <c r="AB3" i="15"/>
  <c r="AB2" i="15" s="1"/>
  <c r="AC3" i="15"/>
  <c r="AC2" i="15" s="1"/>
  <c r="AD3" i="15"/>
  <c r="AD2" i="15" s="1"/>
  <c r="AE3" i="15"/>
  <c r="AE2" i="15" s="1"/>
  <c r="AF3" i="15"/>
  <c r="AF2" i="15" s="1"/>
  <c r="AG3" i="15"/>
  <c r="AG2" i="15" s="1"/>
  <c r="AH3" i="15"/>
  <c r="AH2" i="15" s="1"/>
  <c r="AI3" i="15"/>
  <c r="AI2" i="15" s="1"/>
  <c r="AJ3" i="15"/>
  <c r="AJ2" i="15" s="1"/>
  <c r="AK3" i="15"/>
  <c r="AK2" i="15" s="1"/>
  <c r="AL3" i="15"/>
  <c r="AL2" i="15" s="1"/>
  <c r="AM3" i="15"/>
  <c r="AM2" i="15" s="1"/>
  <c r="AN3" i="15"/>
  <c r="AN2" i="15" s="1"/>
  <c r="AO3" i="15"/>
  <c r="AO2" i="15" s="1"/>
  <c r="AP3" i="15"/>
  <c r="AP2" i="15" s="1"/>
  <c r="AQ3" i="15"/>
  <c r="AQ2" i="15" s="1"/>
  <c r="AR3" i="15"/>
  <c r="AR2" i="15" s="1"/>
  <c r="AS3" i="15"/>
  <c r="AS2" i="15" s="1"/>
  <c r="AT3" i="15"/>
  <c r="AT2" i="15" s="1"/>
  <c r="AU3" i="15"/>
  <c r="AU2" i="15" s="1"/>
  <c r="AV3" i="15"/>
  <c r="AV2" i="15" s="1"/>
  <c r="AW3" i="15"/>
  <c r="AW2" i="15" s="1"/>
  <c r="AX3" i="15"/>
  <c r="AX2" i="15" s="1"/>
  <c r="AY3" i="15"/>
  <c r="AY2" i="15" s="1"/>
  <c r="D3" i="15"/>
  <c r="D2" i="15" s="1"/>
  <c r="A2" i="15"/>
  <c r="O147" i="1"/>
  <c r="O3" i="10" s="1"/>
  <c r="O2" i="10" s="1"/>
  <c r="P147" i="1"/>
  <c r="P3" i="10" s="1"/>
  <c r="P2" i="10" s="1"/>
  <c r="Q147" i="1"/>
  <c r="Q3" i="10" s="1"/>
  <c r="Q2" i="10" s="1"/>
  <c r="R147" i="1"/>
  <c r="R3" i="10" s="1"/>
  <c r="R2" i="10" s="1"/>
  <c r="S147" i="1"/>
  <c r="S3" i="10" s="1"/>
  <c r="S2" i="10" s="1"/>
  <c r="T147" i="1"/>
  <c r="T3" i="10" s="1"/>
  <c r="T2" i="10" s="1"/>
  <c r="U147" i="1"/>
  <c r="U3" i="10" s="1"/>
  <c r="U2" i="10" s="1"/>
  <c r="V147" i="1"/>
  <c r="V3" i="10" s="1"/>
  <c r="V2" i="10" s="1"/>
  <c r="W147" i="1"/>
  <c r="W3" i="10" s="1"/>
  <c r="W2" i="10" s="1"/>
  <c r="X147" i="1"/>
  <c r="X3" i="10" s="1"/>
  <c r="X2" i="10" s="1"/>
  <c r="Y147" i="1"/>
  <c r="Y3" i="10" s="1"/>
  <c r="Y2" i="10" s="1"/>
  <c r="Z147" i="1"/>
  <c r="Z3" i="10" s="1"/>
  <c r="Z2" i="10" s="1"/>
  <c r="AA147" i="1"/>
  <c r="AA3" i="10" s="1"/>
  <c r="AA2" i="10" s="1"/>
  <c r="AB147" i="1"/>
  <c r="AB3" i="10" s="1"/>
  <c r="AB2" i="10" s="1"/>
  <c r="AC147" i="1"/>
  <c r="AC3" i="10" s="1"/>
  <c r="AC2" i="10" s="1"/>
  <c r="AD147" i="1"/>
  <c r="AD3" i="10" s="1"/>
  <c r="AD2" i="10" s="1"/>
  <c r="AE147" i="1"/>
  <c r="AE3" i="10" s="1"/>
  <c r="AE2" i="10" s="1"/>
  <c r="AF147" i="1"/>
  <c r="AF3" i="10" s="1"/>
  <c r="AF2" i="10" s="1"/>
  <c r="AG147" i="1"/>
  <c r="AG3" i="10" s="1"/>
  <c r="AG2" i="10" s="1"/>
  <c r="AH147" i="1"/>
  <c r="AH3" i="10" s="1"/>
  <c r="AH2" i="10" s="1"/>
  <c r="AI147" i="1"/>
  <c r="AI3" i="10" s="1"/>
  <c r="AI2" i="10" s="1"/>
  <c r="AJ147" i="1"/>
  <c r="AJ3" i="10" s="1"/>
  <c r="AJ2" i="10" s="1"/>
  <c r="AK147" i="1"/>
  <c r="AK3" i="10" s="1"/>
  <c r="AK2" i="10" s="1"/>
  <c r="AL147" i="1"/>
  <c r="AL3" i="10" s="1"/>
  <c r="AL2" i="10" s="1"/>
  <c r="AM147" i="1"/>
  <c r="AM3" i="10" s="1"/>
  <c r="AM2" i="10" s="1"/>
  <c r="AN147" i="1"/>
  <c r="AN3" i="10" s="1"/>
  <c r="AN2" i="10" s="1"/>
  <c r="AO147" i="1"/>
  <c r="AO3" i="10" s="1"/>
  <c r="AO2" i="10" s="1"/>
  <c r="AP147" i="1"/>
  <c r="AP3" i="10" s="1"/>
  <c r="AP2" i="10" s="1"/>
  <c r="AQ147" i="1"/>
  <c r="AQ3" i="10" s="1"/>
  <c r="AQ2" i="10" s="1"/>
  <c r="AR147" i="1"/>
  <c r="AR3" i="10" s="1"/>
  <c r="AR2" i="10" s="1"/>
  <c r="AS147" i="1"/>
  <c r="AS3" i="10" s="1"/>
  <c r="AS2" i="10" s="1"/>
  <c r="AT147" i="1"/>
  <c r="AT3" i="10" s="1"/>
  <c r="AT2" i="10" s="1"/>
  <c r="AU147" i="1"/>
  <c r="AU3" i="10" s="1"/>
  <c r="AU2" i="10" s="1"/>
  <c r="AV147" i="1"/>
  <c r="AV3" i="10" s="1"/>
  <c r="AV2" i="10" s="1"/>
  <c r="AW147" i="1"/>
  <c r="AW3" i="10" s="1"/>
  <c r="AW2" i="10" s="1"/>
  <c r="AX147" i="1"/>
  <c r="AX3" i="10" s="1"/>
  <c r="AX2" i="10" s="1"/>
  <c r="AY147" i="1"/>
  <c r="AY3" i="10" s="1"/>
  <c r="AY2" i="10" s="1"/>
  <c r="AZ147" i="1"/>
  <c r="AZ3" i="10" s="1"/>
  <c r="AZ2" i="10" s="1"/>
  <c r="BA147" i="1"/>
  <c r="BA3" i="10" s="1"/>
  <c r="BA2" i="10" s="1"/>
  <c r="BB147" i="1"/>
  <c r="BB3" i="10" s="1"/>
  <c r="BB2" i="10" s="1"/>
  <c r="BC147" i="1"/>
  <c r="BC3" i="10" s="1"/>
  <c r="BC2" i="10" s="1"/>
  <c r="BD147" i="1"/>
  <c r="BD3" i="10" s="1"/>
  <c r="BD2" i="10" s="1"/>
  <c r="BE147" i="1"/>
  <c r="BE3" i="10" s="1"/>
  <c r="BE2" i="10" s="1"/>
  <c r="BF147" i="1"/>
  <c r="BF3" i="10" s="1"/>
  <c r="BF2" i="10" s="1"/>
  <c r="BG147" i="1"/>
  <c r="BG3" i="10" s="1"/>
  <c r="BG2" i="10" s="1"/>
  <c r="BH147" i="1"/>
  <c r="BH3" i="10" s="1"/>
  <c r="BH2" i="10" s="1"/>
  <c r="BI147" i="1"/>
  <c r="BI3" i="10" s="1"/>
  <c r="BI2" i="10" s="1"/>
  <c r="BJ147" i="1"/>
  <c r="BJ3" i="10" s="1"/>
  <c r="BJ2" i="10" s="1"/>
  <c r="BK147" i="1"/>
  <c r="BK3" i="10" s="1"/>
  <c r="BK2" i="10" s="1"/>
  <c r="BL147" i="1"/>
  <c r="BL3" i="10" s="1"/>
  <c r="BL2" i="10" s="1"/>
  <c r="BM147" i="1"/>
  <c r="BM3" i="10" s="1"/>
  <c r="BM2" i="10" s="1"/>
  <c r="BN147" i="1"/>
  <c r="BN3" i="10" s="1"/>
  <c r="BN2" i="10" s="1"/>
  <c r="BO147" i="1"/>
  <c r="BO3" i="10" s="1"/>
  <c r="BO2" i="10" s="1"/>
  <c r="BP147" i="1"/>
  <c r="BP3" i="10" s="1"/>
  <c r="BP2" i="10" s="1"/>
  <c r="BQ147" i="1"/>
  <c r="BQ3" i="10" s="1"/>
  <c r="BQ2" i="10" s="1"/>
  <c r="BR147" i="1"/>
  <c r="BR3" i="10" s="1"/>
  <c r="BR2" i="10" s="1"/>
  <c r="BS147" i="1"/>
  <c r="BS3" i="10" s="1"/>
  <c r="BS2" i="10" s="1"/>
  <c r="BT147" i="1"/>
  <c r="BT3" i="10" s="1"/>
  <c r="BT2" i="10" s="1"/>
  <c r="BU147" i="1"/>
  <c r="BU3" i="10" s="1"/>
  <c r="BU2" i="10" s="1"/>
  <c r="BV147" i="1"/>
  <c r="BV3" i="10" s="1"/>
  <c r="BV2" i="10" s="1"/>
  <c r="BW147" i="1"/>
  <c r="BW3" i="10" s="1"/>
  <c r="BW2" i="10" s="1"/>
  <c r="BX147" i="1"/>
  <c r="BX3" i="10" s="1"/>
  <c r="BX2" i="10" s="1"/>
  <c r="BY147" i="1"/>
  <c r="BY3" i="10" s="1"/>
  <c r="BY2" i="10" s="1"/>
  <c r="BZ147" i="1"/>
  <c r="BZ3" i="10" s="1"/>
  <c r="BZ2" i="10" s="1"/>
  <c r="CA147" i="1"/>
  <c r="CA3" i="10" s="1"/>
  <c r="CA2" i="10" s="1"/>
  <c r="CB147" i="1"/>
  <c r="CB3" i="10" s="1"/>
  <c r="CB2" i="10" s="1"/>
  <c r="CC147" i="1"/>
  <c r="CC3" i="10" s="1"/>
  <c r="CC2" i="10" s="1"/>
  <c r="CD147" i="1"/>
  <c r="CD3" i="10" s="1"/>
  <c r="CD2" i="10" s="1"/>
  <c r="CE147" i="1"/>
  <c r="CE3" i="10" s="1"/>
  <c r="CE2" i="10" s="1"/>
  <c r="CF147" i="1"/>
  <c r="CF3" i="10" s="1"/>
  <c r="CF2" i="10" s="1"/>
  <c r="CG147" i="1"/>
  <c r="CG3" i="10" s="1"/>
  <c r="CG2" i="10" s="1"/>
  <c r="CH147" i="1"/>
  <c r="CH3" i="10" s="1"/>
  <c r="CH2" i="10" s="1"/>
  <c r="CI147" i="1"/>
  <c r="CI3" i="10" s="1"/>
  <c r="CI2" i="10" s="1"/>
  <c r="CJ147" i="1"/>
  <c r="CJ3" i="10" s="1"/>
  <c r="CJ2" i="10" s="1"/>
  <c r="CK147" i="1"/>
  <c r="CK3" i="10" s="1"/>
  <c r="CK2" i="10" s="1"/>
  <c r="CL147" i="1"/>
  <c r="CL3" i="10" s="1"/>
  <c r="CL2" i="10" s="1"/>
  <c r="CM147" i="1"/>
  <c r="CM3" i="10" s="1"/>
  <c r="CM2" i="10" s="1"/>
  <c r="CN147" i="1"/>
  <c r="CN3" i="10" s="1"/>
  <c r="CN2" i="10" s="1"/>
  <c r="CO147" i="1"/>
  <c r="CO3" i="10" s="1"/>
  <c r="CO2" i="10" s="1"/>
  <c r="CP147" i="1"/>
  <c r="CP3" i="10" s="1"/>
  <c r="CP2" i="10" s="1"/>
  <c r="CQ147" i="1"/>
  <c r="CQ3" i="10" s="1"/>
  <c r="CQ2" i="10" s="1"/>
  <c r="CR147" i="1"/>
  <c r="CR3" i="10" s="1"/>
  <c r="CR2" i="10" s="1"/>
  <c r="CS147" i="1"/>
  <c r="CS3" i="10" s="1"/>
  <c r="CS2" i="10" s="1"/>
  <c r="CT147" i="1"/>
  <c r="CT3" i="10" s="1"/>
  <c r="CT2" i="10" s="1"/>
  <c r="CU147" i="1"/>
  <c r="CU3" i="10" s="1"/>
  <c r="CU2" i="10" s="1"/>
  <c r="CV147" i="1"/>
  <c r="CV3" i="10" s="1"/>
  <c r="CV2" i="10" s="1"/>
  <c r="CW147" i="1"/>
  <c r="CW3" i="10" s="1"/>
  <c r="CW2" i="10" s="1"/>
  <c r="CX147" i="1"/>
  <c r="CX3" i="10" s="1"/>
  <c r="CX2" i="10" s="1"/>
  <c r="CY147" i="1"/>
  <c r="CY3" i="10" s="1"/>
  <c r="CY2" i="10" s="1"/>
  <c r="CZ147" i="1"/>
  <c r="CZ3" i="10" s="1"/>
  <c r="CZ2" i="10" s="1"/>
  <c r="DA147" i="1"/>
  <c r="DA3" i="10" s="1"/>
  <c r="DA2" i="10" s="1"/>
  <c r="DB147" i="1"/>
  <c r="DB3" i="10" s="1"/>
  <c r="DB2" i="10" s="1"/>
  <c r="DC147" i="1"/>
  <c r="DC3" i="10" s="1"/>
  <c r="DC2" i="10" s="1"/>
  <c r="DD147" i="1"/>
  <c r="DD3" i="10" s="1"/>
  <c r="DD2" i="10" s="1"/>
  <c r="DE147" i="1"/>
  <c r="DE3" i="10" s="1"/>
  <c r="DE2" i="10" s="1"/>
  <c r="DF147" i="1"/>
  <c r="DF3" i="10" s="1"/>
  <c r="DF2" i="10" s="1"/>
  <c r="DG147" i="1"/>
  <c r="DG3" i="10" s="1"/>
  <c r="DG2" i="10" s="1"/>
  <c r="DH147" i="1"/>
  <c r="DH3" i="10" s="1"/>
  <c r="DH2" i="10" s="1"/>
  <c r="DI147" i="1"/>
  <c r="DI3" i="10" s="1"/>
  <c r="DI2" i="10" s="1"/>
  <c r="DJ147" i="1"/>
  <c r="DJ3" i="10" s="1"/>
  <c r="DJ2" i="10" s="1"/>
  <c r="DK147" i="1"/>
  <c r="DK3" i="10" s="1"/>
  <c r="DK2" i="10" s="1"/>
  <c r="DL147" i="1"/>
  <c r="DL3" i="10" s="1"/>
  <c r="DL2" i="10" s="1"/>
  <c r="DM147" i="1"/>
  <c r="DM3" i="10" s="1"/>
  <c r="DM2" i="10" s="1"/>
  <c r="DN147" i="1"/>
  <c r="DN3" i="10" s="1"/>
  <c r="DN2" i="10" s="1"/>
  <c r="DO147" i="1"/>
  <c r="DO3" i="10" s="1"/>
  <c r="DO2" i="10" s="1"/>
  <c r="DP147" i="1"/>
  <c r="DP3" i="10" s="1"/>
  <c r="DP2" i="10" s="1"/>
  <c r="DQ147" i="1"/>
  <c r="DQ3" i="10" s="1"/>
  <c r="DQ2" i="10" s="1"/>
  <c r="DR147" i="1"/>
  <c r="DR3" i="10" s="1"/>
  <c r="DR2" i="10" s="1"/>
  <c r="DS147" i="1"/>
  <c r="DS3" i="10" s="1"/>
  <c r="DS2" i="10" s="1"/>
  <c r="DT147" i="1"/>
  <c r="DT3" i="10" s="1"/>
  <c r="DT2" i="10" s="1"/>
  <c r="DU147" i="1"/>
  <c r="DU3" i="10" s="1"/>
  <c r="DU2" i="10" s="1"/>
  <c r="E147" i="1"/>
  <c r="E3" i="10" s="1"/>
  <c r="E2" i="10" s="1"/>
  <c r="F147" i="1"/>
  <c r="F3" i="10" s="1"/>
  <c r="F2" i="10" s="1"/>
  <c r="G147" i="1"/>
  <c r="G3" i="10" s="1"/>
  <c r="G2" i="10" s="1"/>
  <c r="H147" i="1"/>
  <c r="H3" i="10" s="1"/>
  <c r="H2" i="10" s="1"/>
  <c r="I147" i="1"/>
  <c r="I3" i="10" s="1"/>
  <c r="I2" i="10" s="1"/>
  <c r="J147" i="1"/>
  <c r="J3" i="10" s="1"/>
  <c r="J2" i="10" s="1"/>
  <c r="K147" i="1"/>
  <c r="K3" i="10" s="1"/>
  <c r="K2" i="10" s="1"/>
  <c r="L147" i="1"/>
  <c r="L3" i="10" s="1"/>
  <c r="L2" i="10" s="1"/>
  <c r="M147" i="1"/>
  <c r="M3" i="10" s="1"/>
  <c r="M2" i="10" s="1"/>
  <c r="N147" i="1"/>
  <c r="N3" i="10" s="1"/>
  <c r="N2" i="10" s="1"/>
  <c r="B149" i="1"/>
  <c r="D147" i="1"/>
  <c r="D3" i="10" s="1"/>
  <c r="D2" i="10" s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CW140" i="1"/>
  <c r="CX140" i="1"/>
  <c r="CY140" i="1"/>
  <c r="CZ140" i="1"/>
  <c r="DA140" i="1"/>
  <c r="DB140" i="1"/>
  <c r="DC140" i="1"/>
  <c r="DD140" i="1"/>
  <c r="DE140" i="1"/>
  <c r="DF140" i="1"/>
  <c r="DG140" i="1"/>
  <c r="DH140" i="1"/>
  <c r="DI140" i="1"/>
  <c r="DJ140" i="1"/>
  <c r="DK140" i="1"/>
  <c r="DL140" i="1"/>
  <c r="DM140" i="1"/>
  <c r="DN140" i="1"/>
  <c r="DO140" i="1"/>
  <c r="DP140" i="1"/>
  <c r="DQ140" i="1"/>
  <c r="DR140" i="1"/>
  <c r="DS140" i="1"/>
  <c r="DT140" i="1"/>
  <c r="DU140" i="1"/>
  <c r="B83" i="1"/>
  <c r="B88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CX101" i="1"/>
  <c r="CY101" i="1"/>
  <c r="CZ101" i="1"/>
  <c r="DA101" i="1"/>
  <c r="DB101" i="1"/>
  <c r="DC101" i="1"/>
  <c r="DD101" i="1"/>
  <c r="DE101" i="1"/>
  <c r="DF101" i="1"/>
  <c r="DG101" i="1"/>
  <c r="DH101" i="1"/>
  <c r="DI101" i="1"/>
  <c r="DJ101" i="1"/>
  <c r="DK101" i="1"/>
  <c r="DL101" i="1"/>
  <c r="DM101" i="1"/>
  <c r="DN101" i="1"/>
  <c r="DO101" i="1"/>
  <c r="DP101" i="1"/>
  <c r="DQ101" i="1"/>
  <c r="DR101" i="1"/>
  <c r="DS101" i="1"/>
  <c r="DT101" i="1"/>
  <c r="DU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D116" i="1"/>
  <c r="D117" i="1" s="1"/>
  <c r="E116" i="1"/>
  <c r="E117" i="1" s="1"/>
  <c r="E118" i="1" s="1"/>
  <c r="E165" i="1" s="1"/>
  <c r="F116" i="1"/>
  <c r="F117" i="1" s="1"/>
  <c r="G116" i="1"/>
  <c r="G117" i="1" s="1"/>
  <c r="H116" i="1"/>
  <c r="H117" i="1" s="1"/>
  <c r="H118" i="1" s="1"/>
  <c r="H165" i="1" s="1"/>
  <c r="I116" i="1"/>
  <c r="I117" i="1" s="1"/>
  <c r="I118" i="1" s="1"/>
  <c r="I7" i="10" s="1"/>
  <c r="J116" i="1"/>
  <c r="J117" i="1" s="1"/>
  <c r="K116" i="1"/>
  <c r="K117" i="1" s="1"/>
  <c r="L116" i="1"/>
  <c r="L117" i="1" s="1"/>
  <c r="L118" i="1" s="1"/>
  <c r="L165" i="1" s="1"/>
  <c r="C16" i="13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D140" i="1"/>
  <c r="N103" i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AE103" i="1" s="1"/>
  <c r="AF103" i="1" s="1"/>
  <c r="AG103" i="1" s="1"/>
  <c r="AH103" i="1" s="1"/>
  <c r="AI103" i="1" s="1"/>
  <c r="AJ103" i="1" s="1"/>
  <c r="AK103" i="1" s="1"/>
  <c r="AL103" i="1" s="1"/>
  <c r="AM103" i="1" s="1"/>
  <c r="AN103" i="1" s="1"/>
  <c r="AO103" i="1" s="1"/>
  <c r="AP103" i="1" s="1"/>
  <c r="AQ103" i="1" s="1"/>
  <c r="AR103" i="1" s="1"/>
  <c r="AS103" i="1" s="1"/>
  <c r="AT103" i="1" s="1"/>
  <c r="AU103" i="1" s="1"/>
  <c r="AV103" i="1" s="1"/>
  <c r="AW103" i="1" s="1"/>
  <c r="AX103" i="1" s="1"/>
  <c r="AY103" i="1" s="1"/>
  <c r="AZ103" i="1" s="1"/>
  <c r="BA103" i="1" s="1"/>
  <c r="BB103" i="1" s="1"/>
  <c r="BC103" i="1" s="1"/>
  <c r="BD103" i="1" s="1"/>
  <c r="BE103" i="1" s="1"/>
  <c r="BF103" i="1" s="1"/>
  <c r="BG103" i="1" s="1"/>
  <c r="BH103" i="1" s="1"/>
  <c r="BI103" i="1" s="1"/>
  <c r="BJ103" i="1" s="1"/>
  <c r="BK103" i="1" s="1"/>
  <c r="BL103" i="1" s="1"/>
  <c r="BM103" i="1" s="1"/>
  <c r="BN103" i="1" s="1"/>
  <c r="BO103" i="1" s="1"/>
  <c r="BP103" i="1" s="1"/>
  <c r="BQ103" i="1" s="1"/>
  <c r="BR103" i="1" s="1"/>
  <c r="BS103" i="1" s="1"/>
  <c r="BT103" i="1" s="1"/>
  <c r="BU103" i="1" s="1"/>
  <c r="BV103" i="1" s="1"/>
  <c r="BW103" i="1" s="1"/>
  <c r="BX103" i="1" s="1"/>
  <c r="BY103" i="1" s="1"/>
  <c r="BZ103" i="1" s="1"/>
  <c r="CA103" i="1" s="1"/>
  <c r="CB103" i="1" s="1"/>
  <c r="CC103" i="1" s="1"/>
  <c r="CD103" i="1" s="1"/>
  <c r="CE103" i="1" s="1"/>
  <c r="CF103" i="1" s="1"/>
  <c r="CG103" i="1" s="1"/>
  <c r="CH103" i="1" s="1"/>
  <c r="CI103" i="1" s="1"/>
  <c r="CJ103" i="1" s="1"/>
  <c r="CK103" i="1" s="1"/>
  <c r="CL103" i="1" s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DC103" i="1" s="1"/>
  <c r="DD103" i="1" s="1"/>
  <c r="DE103" i="1" s="1"/>
  <c r="DF103" i="1" s="1"/>
  <c r="DG103" i="1" s="1"/>
  <c r="DH103" i="1" s="1"/>
  <c r="DI103" i="1" s="1"/>
  <c r="DJ103" i="1" s="1"/>
  <c r="DK103" i="1" s="1"/>
  <c r="DL103" i="1" s="1"/>
  <c r="DM103" i="1" s="1"/>
  <c r="DN103" i="1" s="1"/>
  <c r="DO103" i="1" s="1"/>
  <c r="DP103" i="1" s="1"/>
  <c r="DQ103" i="1" s="1"/>
  <c r="DR103" i="1" s="1"/>
  <c r="DS103" i="1" s="1"/>
  <c r="DT103" i="1" s="1"/>
  <c r="DU103" i="1" s="1"/>
  <c r="N104" i="1"/>
  <c r="O104" i="1" s="1"/>
  <c r="P104" i="1" s="1"/>
  <c r="Q104" i="1" s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AB104" i="1" s="1"/>
  <c r="AC104" i="1" s="1"/>
  <c r="AD104" i="1" s="1"/>
  <c r="AE104" i="1" s="1"/>
  <c r="AF104" i="1" s="1"/>
  <c r="AG104" i="1" s="1"/>
  <c r="AH104" i="1" s="1"/>
  <c r="AI104" i="1" s="1"/>
  <c r="AJ104" i="1" s="1"/>
  <c r="AK104" i="1" s="1"/>
  <c r="AL104" i="1" s="1"/>
  <c r="AM104" i="1" s="1"/>
  <c r="AN104" i="1" s="1"/>
  <c r="AO104" i="1" s="1"/>
  <c r="AP104" i="1" s="1"/>
  <c r="AQ104" i="1" s="1"/>
  <c r="AR104" i="1" s="1"/>
  <c r="AS104" i="1" s="1"/>
  <c r="AT104" i="1" s="1"/>
  <c r="AU104" i="1" s="1"/>
  <c r="AV104" i="1" s="1"/>
  <c r="AW104" i="1" s="1"/>
  <c r="AX104" i="1" s="1"/>
  <c r="AY104" i="1" s="1"/>
  <c r="AZ104" i="1" s="1"/>
  <c r="BA104" i="1" s="1"/>
  <c r="BB104" i="1" s="1"/>
  <c r="BC104" i="1" s="1"/>
  <c r="BD104" i="1" s="1"/>
  <c r="BE104" i="1" s="1"/>
  <c r="BF104" i="1" s="1"/>
  <c r="BG104" i="1" s="1"/>
  <c r="BH104" i="1" s="1"/>
  <c r="BI104" i="1" s="1"/>
  <c r="BJ104" i="1" s="1"/>
  <c r="BK104" i="1" s="1"/>
  <c r="BL104" i="1" s="1"/>
  <c r="BM104" i="1" s="1"/>
  <c r="BN104" i="1" s="1"/>
  <c r="BO104" i="1" s="1"/>
  <c r="BP104" i="1" s="1"/>
  <c r="BQ104" i="1" s="1"/>
  <c r="BR104" i="1" s="1"/>
  <c r="BS104" i="1" s="1"/>
  <c r="BT104" i="1" s="1"/>
  <c r="BU104" i="1" s="1"/>
  <c r="BV104" i="1" s="1"/>
  <c r="BW104" i="1" s="1"/>
  <c r="BX104" i="1" s="1"/>
  <c r="BY104" i="1" s="1"/>
  <c r="BZ104" i="1" s="1"/>
  <c r="CA104" i="1" s="1"/>
  <c r="CB104" i="1" s="1"/>
  <c r="CC104" i="1" s="1"/>
  <c r="CD104" i="1" s="1"/>
  <c r="CE104" i="1" s="1"/>
  <c r="CF104" i="1" s="1"/>
  <c r="CG104" i="1" s="1"/>
  <c r="CH104" i="1" s="1"/>
  <c r="CI104" i="1" s="1"/>
  <c r="CJ104" i="1" s="1"/>
  <c r="CK104" i="1" s="1"/>
  <c r="CL104" i="1" s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DC104" i="1" s="1"/>
  <c r="DD104" i="1" s="1"/>
  <c r="DE104" i="1" s="1"/>
  <c r="DF104" i="1" s="1"/>
  <c r="DG104" i="1" s="1"/>
  <c r="DH104" i="1" s="1"/>
  <c r="DI104" i="1" s="1"/>
  <c r="DJ104" i="1" s="1"/>
  <c r="DK104" i="1" s="1"/>
  <c r="DL104" i="1" s="1"/>
  <c r="DM104" i="1" s="1"/>
  <c r="DN104" i="1" s="1"/>
  <c r="DO104" i="1" s="1"/>
  <c r="DP104" i="1" s="1"/>
  <c r="DQ104" i="1" s="1"/>
  <c r="DR104" i="1" s="1"/>
  <c r="DS104" i="1" s="1"/>
  <c r="DT104" i="1" s="1"/>
  <c r="DU104" i="1" s="1"/>
  <c r="N105" i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AB105" i="1" s="1"/>
  <c r="AC105" i="1" s="1"/>
  <c r="AD105" i="1" s="1"/>
  <c r="AE105" i="1" s="1"/>
  <c r="AF105" i="1" s="1"/>
  <c r="AG105" i="1" s="1"/>
  <c r="AH105" i="1" s="1"/>
  <c r="AI105" i="1" s="1"/>
  <c r="AJ105" i="1" s="1"/>
  <c r="AK105" i="1" s="1"/>
  <c r="AL105" i="1" s="1"/>
  <c r="AM105" i="1" s="1"/>
  <c r="AN105" i="1" s="1"/>
  <c r="AO105" i="1" s="1"/>
  <c r="AP105" i="1" s="1"/>
  <c r="AQ105" i="1" s="1"/>
  <c r="AR105" i="1" s="1"/>
  <c r="AS105" i="1" s="1"/>
  <c r="AT105" i="1" s="1"/>
  <c r="AU105" i="1" s="1"/>
  <c r="AV105" i="1" s="1"/>
  <c r="AW105" i="1" s="1"/>
  <c r="AX105" i="1" s="1"/>
  <c r="AY105" i="1" s="1"/>
  <c r="AZ105" i="1" s="1"/>
  <c r="BA105" i="1" s="1"/>
  <c r="BB105" i="1" s="1"/>
  <c r="BC105" i="1" s="1"/>
  <c r="BD105" i="1" s="1"/>
  <c r="BE105" i="1" s="1"/>
  <c r="BF105" i="1" s="1"/>
  <c r="BG105" i="1" s="1"/>
  <c r="BH105" i="1" s="1"/>
  <c r="BI105" i="1" s="1"/>
  <c r="BJ105" i="1" s="1"/>
  <c r="BK105" i="1" s="1"/>
  <c r="BL105" i="1" s="1"/>
  <c r="BM105" i="1" s="1"/>
  <c r="BN105" i="1" s="1"/>
  <c r="BO105" i="1" s="1"/>
  <c r="BP105" i="1" s="1"/>
  <c r="BQ105" i="1" s="1"/>
  <c r="BR105" i="1" s="1"/>
  <c r="BS105" i="1" s="1"/>
  <c r="BT105" i="1" s="1"/>
  <c r="BU105" i="1" s="1"/>
  <c r="BV105" i="1" s="1"/>
  <c r="BW105" i="1" s="1"/>
  <c r="BX105" i="1" s="1"/>
  <c r="BY105" i="1" s="1"/>
  <c r="BZ105" i="1" s="1"/>
  <c r="CA105" i="1" s="1"/>
  <c r="CB105" i="1" s="1"/>
  <c r="CC105" i="1" s="1"/>
  <c r="CD105" i="1" s="1"/>
  <c r="CE105" i="1" s="1"/>
  <c r="CF105" i="1" s="1"/>
  <c r="CG105" i="1" s="1"/>
  <c r="CH105" i="1" s="1"/>
  <c r="CI105" i="1" s="1"/>
  <c r="CJ105" i="1" s="1"/>
  <c r="CK105" i="1" s="1"/>
  <c r="CL105" i="1" s="1"/>
  <c r="CM105" i="1" s="1"/>
  <c r="CN105" i="1" s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DB105" i="1" s="1"/>
  <c r="DC105" i="1" s="1"/>
  <c r="DD105" i="1" s="1"/>
  <c r="DE105" i="1" s="1"/>
  <c r="DF105" i="1" s="1"/>
  <c r="DG105" i="1" s="1"/>
  <c r="DH105" i="1" s="1"/>
  <c r="DI105" i="1" s="1"/>
  <c r="DJ105" i="1" s="1"/>
  <c r="DK105" i="1" s="1"/>
  <c r="DL105" i="1" s="1"/>
  <c r="DM105" i="1" s="1"/>
  <c r="DN105" i="1" s="1"/>
  <c r="DO105" i="1" s="1"/>
  <c r="DP105" i="1" s="1"/>
  <c r="DQ105" i="1" s="1"/>
  <c r="DR105" i="1" s="1"/>
  <c r="DS105" i="1" s="1"/>
  <c r="DT105" i="1" s="1"/>
  <c r="DU105" i="1" s="1"/>
  <c r="N106" i="1"/>
  <c r="O106" i="1" s="1"/>
  <c r="P106" i="1" s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AB106" i="1" s="1"/>
  <c r="AC106" i="1" s="1"/>
  <c r="AD106" i="1" s="1"/>
  <c r="AE106" i="1" s="1"/>
  <c r="AF106" i="1" s="1"/>
  <c r="AG106" i="1" s="1"/>
  <c r="AH106" i="1" s="1"/>
  <c r="AI106" i="1" s="1"/>
  <c r="AJ106" i="1" s="1"/>
  <c r="AK106" i="1" s="1"/>
  <c r="AL106" i="1" s="1"/>
  <c r="AM106" i="1" s="1"/>
  <c r="AN106" i="1" s="1"/>
  <c r="AO106" i="1" s="1"/>
  <c r="AP106" i="1" s="1"/>
  <c r="AQ106" i="1" s="1"/>
  <c r="AR106" i="1" s="1"/>
  <c r="AS106" i="1" s="1"/>
  <c r="AT106" i="1" s="1"/>
  <c r="AU106" i="1" s="1"/>
  <c r="AV106" i="1" s="1"/>
  <c r="AW106" i="1" s="1"/>
  <c r="AX106" i="1" s="1"/>
  <c r="AY106" i="1" s="1"/>
  <c r="AZ106" i="1" s="1"/>
  <c r="BA106" i="1" s="1"/>
  <c r="BB106" i="1" s="1"/>
  <c r="BC106" i="1" s="1"/>
  <c r="BD106" i="1" s="1"/>
  <c r="BE106" i="1" s="1"/>
  <c r="BF106" i="1" s="1"/>
  <c r="BG106" i="1" s="1"/>
  <c r="BH106" i="1" s="1"/>
  <c r="BI106" i="1" s="1"/>
  <c r="BJ106" i="1" s="1"/>
  <c r="BK106" i="1" s="1"/>
  <c r="BL106" i="1" s="1"/>
  <c r="BM106" i="1" s="1"/>
  <c r="BN106" i="1" s="1"/>
  <c r="BO106" i="1" s="1"/>
  <c r="BP106" i="1" s="1"/>
  <c r="BQ106" i="1" s="1"/>
  <c r="BR106" i="1" s="1"/>
  <c r="BS106" i="1" s="1"/>
  <c r="BT106" i="1" s="1"/>
  <c r="BU106" i="1" s="1"/>
  <c r="BV106" i="1" s="1"/>
  <c r="BW106" i="1" s="1"/>
  <c r="BX106" i="1" s="1"/>
  <c r="BY106" i="1" s="1"/>
  <c r="BZ106" i="1" s="1"/>
  <c r="CA106" i="1" s="1"/>
  <c r="CB106" i="1" s="1"/>
  <c r="CC106" i="1" s="1"/>
  <c r="CD106" i="1" s="1"/>
  <c r="CE106" i="1" s="1"/>
  <c r="CF106" i="1" s="1"/>
  <c r="CG106" i="1" s="1"/>
  <c r="CH106" i="1" s="1"/>
  <c r="CI106" i="1" s="1"/>
  <c r="CJ106" i="1" s="1"/>
  <c r="CK106" i="1" s="1"/>
  <c r="CL106" i="1" s="1"/>
  <c r="CM106" i="1" s="1"/>
  <c r="CN106" i="1" s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DB106" i="1" s="1"/>
  <c r="DC106" i="1" s="1"/>
  <c r="DD106" i="1" s="1"/>
  <c r="DE106" i="1" s="1"/>
  <c r="DF106" i="1" s="1"/>
  <c r="DG106" i="1" s="1"/>
  <c r="DH106" i="1" s="1"/>
  <c r="DI106" i="1" s="1"/>
  <c r="DJ106" i="1" s="1"/>
  <c r="DK106" i="1" s="1"/>
  <c r="DL106" i="1" s="1"/>
  <c r="DM106" i="1" s="1"/>
  <c r="DN106" i="1" s="1"/>
  <c r="DO106" i="1" s="1"/>
  <c r="DP106" i="1" s="1"/>
  <c r="DQ106" i="1" s="1"/>
  <c r="DR106" i="1" s="1"/>
  <c r="DS106" i="1" s="1"/>
  <c r="DT106" i="1" s="1"/>
  <c r="DU106" i="1" s="1"/>
  <c r="N107" i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AB107" i="1" s="1"/>
  <c r="AC107" i="1" s="1"/>
  <c r="AD107" i="1" s="1"/>
  <c r="AE107" i="1" s="1"/>
  <c r="AF107" i="1" s="1"/>
  <c r="AG107" i="1" s="1"/>
  <c r="AH107" i="1" s="1"/>
  <c r="AI107" i="1" s="1"/>
  <c r="AJ107" i="1" s="1"/>
  <c r="AK107" i="1" s="1"/>
  <c r="AL107" i="1" s="1"/>
  <c r="AM107" i="1" s="1"/>
  <c r="AN107" i="1" s="1"/>
  <c r="AO107" i="1" s="1"/>
  <c r="AP107" i="1" s="1"/>
  <c r="AQ107" i="1" s="1"/>
  <c r="AR107" i="1" s="1"/>
  <c r="AS107" i="1" s="1"/>
  <c r="AT107" i="1" s="1"/>
  <c r="AU107" i="1" s="1"/>
  <c r="AV107" i="1" s="1"/>
  <c r="AW107" i="1" s="1"/>
  <c r="AX107" i="1" s="1"/>
  <c r="AY107" i="1" s="1"/>
  <c r="AZ107" i="1" s="1"/>
  <c r="BA107" i="1" s="1"/>
  <c r="BB107" i="1" s="1"/>
  <c r="BC107" i="1" s="1"/>
  <c r="BD107" i="1" s="1"/>
  <c r="BE107" i="1" s="1"/>
  <c r="BF107" i="1" s="1"/>
  <c r="BG107" i="1" s="1"/>
  <c r="BH107" i="1" s="1"/>
  <c r="BI107" i="1" s="1"/>
  <c r="BJ107" i="1" s="1"/>
  <c r="BK107" i="1" s="1"/>
  <c r="BL107" i="1" s="1"/>
  <c r="BM107" i="1" s="1"/>
  <c r="BN107" i="1" s="1"/>
  <c r="BO107" i="1" s="1"/>
  <c r="BP107" i="1" s="1"/>
  <c r="BQ107" i="1" s="1"/>
  <c r="BR107" i="1" s="1"/>
  <c r="BS107" i="1" s="1"/>
  <c r="BT107" i="1" s="1"/>
  <c r="BU107" i="1" s="1"/>
  <c r="BV107" i="1" s="1"/>
  <c r="BW107" i="1" s="1"/>
  <c r="BX107" i="1" s="1"/>
  <c r="BY107" i="1" s="1"/>
  <c r="BZ107" i="1" s="1"/>
  <c r="CA107" i="1" s="1"/>
  <c r="CB107" i="1" s="1"/>
  <c r="CC107" i="1" s="1"/>
  <c r="CD107" i="1" s="1"/>
  <c r="CE107" i="1" s="1"/>
  <c r="CF107" i="1" s="1"/>
  <c r="CG107" i="1" s="1"/>
  <c r="CH107" i="1" s="1"/>
  <c r="CI107" i="1" s="1"/>
  <c r="CJ107" i="1" s="1"/>
  <c r="CK107" i="1" s="1"/>
  <c r="CL107" i="1" s="1"/>
  <c r="CM107" i="1" s="1"/>
  <c r="CN107" i="1" s="1"/>
  <c r="CO107" i="1" s="1"/>
  <c r="CP107" i="1" s="1"/>
  <c r="CQ107" i="1" s="1"/>
  <c r="CR107" i="1" s="1"/>
  <c r="CS107" i="1" s="1"/>
  <c r="CT107" i="1" s="1"/>
  <c r="CU107" i="1" s="1"/>
  <c r="CV107" i="1" s="1"/>
  <c r="CW107" i="1" s="1"/>
  <c r="CX107" i="1" s="1"/>
  <c r="CY107" i="1" s="1"/>
  <c r="CZ107" i="1" s="1"/>
  <c r="DA107" i="1" s="1"/>
  <c r="DB107" i="1" s="1"/>
  <c r="DC107" i="1" s="1"/>
  <c r="DD107" i="1" s="1"/>
  <c r="DE107" i="1" s="1"/>
  <c r="DF107" i="1" s="1"/>
  <c r="DG107" i="1" s="1"/>
  <c r="DH107" i="1" s="1"/>
  <c r="DI107" i="1" s="1"/>
  <c r="DJ107" i="1" s="1"/>
  <c r="DK107" i="1" s="1"/>
  <c r="DL107" i="1" s="1"/>
  <c r="DM107" i="1" s="1"/>
  <c r="DN107" i="1" s="1"/>
  <c r="DO107" i="1" s="1"/>
  <c r="DP107" i="1" s="1"/>
  <c r="DQ107" i="1" s="1"/>
  <c r="DR107" i="1" s="1"/>
  <c r="DS107" i="1" s="1"/>
  <c r="DT107" i="1" s="1"/>
  <c r="DU107" i="1" s="1"/>
  <c r="N108" i="1"/>
  <c r="O108" i="1" s="1"/>
  <c r="P108" i="1" s="1"/>
  <c r="Q108" i="1" s="1"/>
  <c r="R108" i="1" s="1"/>
  <c r="S108" i="1" s="1"/>
  <c r="T108" i="1" s="1"/>
  <c r="U108" i="1" s="1"/>
  <c r="V108" i="1" s="1"/>
  <c r="W108" i="1" s="1"/>
  <c r="X108" i="1" s="1"/>
  <c r="Y108" i="1" s="1"/>
  <c r="Z108" i="1" s="1"/>
  <c r="AA108" i="1" s="1"/>
  <c r="AB108" i="1" s="1"/>
  <c r="AC108" i="1" s="1"/>
  <c r="AD108" i="1" s="1"/>
  <c r="AE108" i="1" s="1"/>
  <c r="AF108" i="1" s="1"/>
  <c r="AG108" i="1" s="1"/>
  <c r="AH108" i="1" s="1"/>
  <c r="AI108" i="1" s="1"/>
  <c r="AJ108" i="1" s="1"/>
  <c r="AK108" i="1" s="1"/>
  <c r="AL108" i="1" s="1"/>
  <c r="AM108" i="1" s="1"/>
  <c r="AN108" i="1" s="1"/>
  <c r="AO108" i="1" s="1"/>
  <c r="AP108" i="1" s="1"/>
  <c r="AQ108" i="1" s="1"/>
  <c r="AR108" i="1" s="1"/>
  <c r="AS108" i="1" s="1"/>
  <c r="AT108" i="1" s="1"/>
  <c r="AU108" i="1" s="1"/>
  <c r="AV108" i="1" s="1"/>
  <c r="AW108" i="1" s="1"/>
  <c r="AX108" i="1" s="1"/>
  <c r="AY108" i="1" s="1"/>
  <c r="AZ108" i="1" s="1"/>
  <c r="BA108" i="1" s="1"/>
  <c r="BB108" i="1" s="1"/>
  <c r="BC108" i="1" s="1"/>
  <c r="BD108" i="1" s="1"/>
  <c r="BE108" i="1" s="1"/>
  <c r="BF108" i="1" s="1"/>
  <c r="BG108" i="1" s="1"/>
  <c r="BH108" i="1" s="1"/>
  <c r="BI108" i="1" s="1"/>
  <c r="BJ108" i="1" s="1"/>
  <c r="BK108" i="1" s="1"/>
  <c r="BL108" i="1" s="1"/>
  <c r="BM108" i="1" s="1"/>
  <c r="BN108" i="1" s="1"/>
  <c r="BO108" i="1" s="1"/>
  <c r="BP108" i="1" s="1"/>
  <c r="BQ108" i="1" s="1"/>
  <c r="BR108" i="1" s="1"/>
  <c r="BS108" i="1" s="1"/>
  <c r="BT108" i="1" s="1"/>
  <c r="BU108" i="1" s="1"/>
  <c r="BV108" i="1" s="1"/>
  <c r="BW108" i="1" s="1"/>
  <c r="BX108" i="1" s="1"/>
  <c r="BY108" i="1" s="1"/>
  <c r="BZ108" i="1" s="1"/>
  <c r="CA108" i="1" s="1"/>
  <c r="CB108" i="1" s="1"/>
  <c r="CC108" i="1" s="1"/>
  <c r="CD108" i="1" s="1"/>
  <c r="CE108" i="1" s="1"/>
  <c r="CF108" i="1" s="1"/>
  <c r="CG108" i="1" s="1"/>
  <c r="CH108" i="1" s="1"/>
  <c r="CI108" i="1" s="1"/>
  <c r="CJ108" i="1" s="1"/>
  <c r="CK108" i="1" s="1"/>
  <c r="CL108" i="1" s="1"/>
  <c r="CM108" i="1" s="1"/>
  <c r="CN108" i="1" s="1"/>
  <c r="CO108" i="1" s="1"/>
  <c r="CP108" i="1" s="1"/>
  <c r="CQ108" i="1" s="1"/>
  <c r="CR108" i="1" s="1"/>
  <c r="CS108" i="1" s="1"/>
  <c r="CT108" i="1" s="1"/>
  <c r="CU108" i="1" s="1"/>
  <c r="CV108" i="1" s="1"/>
  <c r="CW108" i="1" s="1"/>
  <c r="CX108" i="1" s="1"/>
  <c r="CY108" i="1" s="1"/>
  <c r="CZ108" i="1" s="1"/>
  <c r="DA108" i="1" s="1"/>
  <c r="DB108" i="1" s="1"/>
  <c r="DC108" i="1" s="1"/>
  <c r="DD108" i="1" s="1"/>
  <c r="DE108" i="1" s="1"/>
  <c r="DF108" i="1" s="1"/>
  <c r="DG108" i="1" s="1"/>
  <c r="DH108" i="1" s="1"/>
  <c r="DI108" i="1" s="1"/>
  <c r="DJ108" i="1" s="1"/>
  <c r="DK108" i="1" s="1"/>
  <c r="DL108" i="1" s="1"/>
  <c r="DM108" i="1" s="1"/>
  <c r="DN108" i="1" s="1"/>
  <c r="DO108" i="1" s="1"/>
  <c r="DP108" i="1" s="1"/>
  <c r="DQ108" i="1" s="1"/>
  <c r="DR108" i="1" s="1"/>
  <c r="DS108" i="1" s="1"/>
  <c r="DT108" i="1" s="1"/>
  <c r="DU108" i="1" s="1"/>
  <c r="N109" i="1"/>
  <c r="O109" i="1" s="1"/>
  <c r="P109" i="1" s="1"/>
  <c r="Q109" i="1" s="1"/>
  <c r="R109" i="1" s="1"/>
  <c r="S109" i="1" s="1"/>
  <c r="T109" i="1" s="1"/>
  <c r="U109" i="1" s="1"/>
  <c r="V109" i="1" s="1"/>
  <c r="W109" i="1" s="1"/>
  <c r="X109" i="1" s="1"/>
  <c r="Y109" i="1" s="1"/>
  <c r="Z109" i="1" s="1"/>
  <c r="AA109" i="1" s="1"/>
  <c r="AB109" i="1" s="1"/>
  <c r="AC109" i="1" s="1"/>
  <c r="AD109" i="1" s="1"/>
  <c r="AE109" i="1" s="1"/>
  <c r="AF109" i="1" s="1"/>
  <c r="AG109" i="1" s="1"/>
  <c r="AH109" i="1" s="1"/>
  <c r="AI109" i="1" s="1"/>
  <c r="AJ109" i="1" s="1"/>
  <c r="AK109" i="1" s="1"/>
  <c r="AL109" i="1" s="1"/>
  <c r="AM109" i="1" s="1"/>
  <c r="AN109" i="1" s="1"/>
  <c r="AO109" i="1" s="1"/>
  <c r="AP109" i="1" s="1"/>
  <c r="AQ109" i="1" s="1"/>
  <c r="AR109" i="1" s="1"/>
  <c r="AS109" i="1" s="1"/>
  <c r="AT109" i="1" s="1"/>
  <c r="AU109" i="1" s="1"/>
  <c r="AV109" i="1" s="1"/>
  <c r="AW109" i="1" s="1"/>
  <c r="AX109" i="1" s="1"/>
  <c r="AY109" i="1" s="1"/>
  <c r="AZ109" i="1" s="1"/>
  <c r="BA109" i="1" s="1"/>
  <c r="BB109" i="1" s="1"/>
  <c r="BC109" i="1" s="1"/>
  <c r="BD109" i="1" s="1"/>
  <c r="BE109" i="1" s="1"/>
  <c r="BF109" i="1" s="1"/>
  <c r="BG109" i="1" s="1"/>
  <c r="BH109" i="1" s="1"/>
  <c r="BI109" i="1" s="1"/>
  <c r="BJ109" i="1" s="1"/>
  <c r="BK109" i="1" s="1"/>
  <c r="BL109" i="1" s="1"/>
  <c r="BM109" i="1" s="1"/>
  <c r="BN109" i="1" s="1"/>
  <c r="BO109" i="1" s="1"/>
  <c r="BP109" i="1" s="1"/>
  <c r="BQ109" i="1" s="1"/>
  <c r="BR109" i="1" s="1"/>
  <c r="BS109" i="1" s="1"/>
  <c r="BT109" i="1" s="1"/>
  <c r="BU109" i="1" s="1"/>
  <c r="BV109" i="1" s="1"/>
  <c r="BW109" i="1" s="1"/>
  <c r="BX109" i="1" s="1"/>
  <c r="BY109" i="1" s="1"/>
  <c r="BZ109" i="1" s="1"/>
  <c r="CA109" i="1" s="1"/>
  <c r="CB109" i="1" s="1"/>
  <c r="CC109" i="1" s="1"/>
  <c r="CD109" i="1" s="1"/>
  <c r="CE109" i="1" s="1"/>
  <c r="CF109" i="1" s="1"/>
  <c r="CG109" i="1" s="1"/>
  <c r="CH109" i="1" s="1"/>
  <c r="CI109" i="1" s="1"/>
  <c r="CJ109" i="1" s="1"/>
  <c r="CK109" i="1" s="1"/>
  <c r="CL109" i="1" s="1"/>
  <c r="CM109" i="1" s="1"/>
  <c r="CN109" i="1" s="1"/>
  <c r="CO109" i="1" s="1"/>
  <c r="CP109" i="1" s="1"/>
  <c r="CQ109" i="1" s="1"/>
  <c r="CR109" i="1" s="1"/>
  <c r="CS109" i="1" s="1"/>
  <c r="CT109" i="1" s="1"/>
  <c r="CU109" i="1" s="1"/>
  <c r="CV109" i="1" s="1"/>
  <c r="CW109" i="1" s="1"/>
  <c r="CX109" i="1" s="1"/>
  <c r="CY109" i="1" s="1"/>
  <c r="CZ109" i="1" s="1"/>
  <c r="DA109" i="1" s="1"/>
  <c r="DB109" i="1" s="1"/>
  <c r="DC109" i="1" s="1"/>
  <c r="DD109" i="1" s="1"/>
  <c r="DE109" i="1" s="1"/>
  <c r="DF109" i="1" s="1"/>
  <c r="DG109" i="1" s="1"/>
  <c r="DH109" i="1" s="1"/>
  <c r="DI109" i="1" s="1"/>
  <c r="DJ109" i="1" s="1"/>
  <c r="DK109" i="1" s="1"/>
  <c r="DL109" i="1" s="1"/>
  <c r="DM109" i="1" s="1"/>
  <c r="DN109" i="1" s="1"/>
  <c r="DO109" i="1" s="1"/>
  <c r="DP109" i="1" s="1"/>
  <c r="DQ109" i="1" s="1"/>
  <c r="DR109" i="1" s="1"/>
  <c r="DS109" i="1" s="1"/>
  <c r="DT109" i="1" s="1"/>
  <c r="DU109" i="1" s="1"/>
  <c r="N110" i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AB110" i="1" s="1"/>
  <c r="AC110" i="1" s="1"/>
  <c r="AD110" i="1" s="1"/>
  <c r="AE110" i="1" s="1"/>
  <c r="AF110" i="1" s="1"/>
  <c r="AG110" i="1" s="1"/>
  <c r="AH110" i="1" s="1"/>
  <c r="AI110" i="1" s="1"/>
  <c r="AJ110" i="1" s="1"/>
  <c r="AK110" i="1" s="1"/>
  <c r="AL110" i="1" s="1"/>
  <c r="AM110" i="1" s="1"/>
  <c r="AN110" i="1" s="1"/>
  <c r="AO110" i="1" s="1"/>
  <c r="AP110" i="1" s="1"/>
  <c r="AQ110" i="1" s="1"/>
  <c r="AR110" i="1" s="1"/>
  <c r="AS110" i="1" s="1"/>
  <c r="AT110" i="1" s="1"/>
  <c r="AU110" i="1" s="1"/>
  <c r="AV110" i="1" s="1"/>
  <c r="AW110" i="1" s="1"/>
  <c r="AX110" i="1" s="1"/>
  <c r="AY110" i="1" s="1"/>
  <c r="AZ110" i="1" s="1"/>
  <c r="BA110" i="1" s="1"/>
  <c r="BB110" i="1" s="1"/>
  <c r="BC110" i="1" s="1"/>
  <c r="BD110" i="1" s="1"/>
  <c r="BE110" i="1" s="1"/>
  <c r="BF110" i="1" s="1"/>
  <c r="BG110" i="1" s="1"/>
  <c r="BH110" i="1" s="1"/>
  <c r="BI110" i="1" s="1"/>
  <c r="BJ110" i="1" s="1"/>
  <c r="BK110" i="1" s="1"/>
  <c r="BL110" i="1" s="1"/>
  <c r="BM110" i="1" s="1"/>
  <c r="BN110" i="1" s="1"/>
  <c r="BO110" i="1" s="1"/>
  <c r="BP110" i="1" s="1"/>
  <c r="BQ110" i="1" s="1"/>
  <c r="BR110" i="1" s="1"/>
  <c r="BS110" i="1" s="1"/>
  <c r="BT110" i="1" s="1"/>
  <c r="BU110" i="1" s="1"/>
  <c r="BV110" i="1" s="1"/>
  <c r="BW110" i="1" s="1"/>
  <c r="BX110" i="1" s="1"/>
  <c r="BY110" i="1" s="1"/>
  <c r="BZ110" i="1" s="1"/>
  <c r="CA110" i="1" s="1"/>
  <c r="CB110" i="1" s="1"/>
  <c r="CC110" i="1" s="1"/>
  <c r="CD110" i="1" s="1"/>
  <c r="CE110" i="1" s="1"/>
  <c r="CF110" i="1" s="1"/>
  <c r="CG110" i="1" s="1"/>
  <c r="CH110" i="1" s="1"/>
  <c r="CI110" i="1" s="1"/>
  <c r="CJ110" i="1" s="1"/>
  <c r="CK110" i="1" s="1"/>
  <c r="CL110" i="1" s="1"/>
  <c r="CM110" i="1" s="1"/>
  <c r="CN110" i="1" s="1"/>
  <c r="CO110" i="1" s="1"/>
  <c r="CP110" i="1" s="1"/>
  <c r="CQ110" i="1" s="1"/>
  <c r="CR110" i="1" s="1"/>
  <c r="CS110" i="1" s="1"/>
  <c r="CT110" i="1" s="1"/>
  <c r="CU110" i="1" s="1"/>
  <c r="CV110" i="1" s="1"/>
  <c r="CW110" i="1" s="1"/>
  <c r="CX110" i="1" s="1"/>
  <c r="CY110" i="1" s="1"/>
  <c r="CZ110" i="1" s="1"/>
  <c r="DA110" i="1" s="1"/>
  <c r="DB110" i="1" s="1"/>
  <c r="DC110" i="1" s="1"/>
  <c r="DD110" i="1" s="1"/>
  <c r="DE110" i="1" s="1"/>
  <c r="DF110" i="1" s="1"/>
  <c r="DG110" i="1" s="1"/>
  <c r="DH110" i="1" s="1"/>
  <c r="DI110" i="1" s="1"/>
  <c r="DJ110" i="1" s="1"/>
  <c r="DK110" i="1" s="1"/>
  <c r="DL110" i="1" s="1"/>
  <c r="DM110" i="1" s="1"/>
  <c r="DN110" i="1" s="1"/>
  <c r="DO110" i="1" s="1"/>
  <c r="DP110" i="1" s="1"/>
  <c r="DQ110" i="1" s="1"/>
  <c r="DR110" i="1" s="1"/>
  <c r="DS110" i="1" s="1"/>
  <c r="DT110" i="1" s="1"/>
  <c r="DU110" i="1" s="1"/>
  <c r="N111" i="1"/>
  <c r="O111" i="1" s="1"/>
  <c r="P111" i="1" s="1"/>
  <c r="Q111" i="1" s="1"/>
  <c r="R111" i="1" s="1"/>
  <c r="S111" i="1" s="1"/>
  <c r="T111" i="1" s="1"/>
  <c r="U111" i="1" s="1"/>
  <c r="V111" i="1" s="1"/>
  <c r="W111" i="1" s="1"/>
  <c r="X111" i="1" s="1"/>
  <c r="Y111" i="1" s="1"/>
  <c r="Z111" i="1" s="1"/>
  <c r="AA111" i="1" s="1"/>
  <c r="AB111" i="1" s="1"/>
  <c r="AC111" i="1" s="1"/>
  <c r="AD111" i="1" s="1"/>
  <c r="AE111" i="1" s="1"/>
  <c r="AF111" i="1" s="1"/>
  <c r="AG111" i="1" s="1"/>
  <c r="AH111" i="1" s="1"/>
  <c r="AI111" i="1" s="1"/>
  <c r="AJ111" i="1" s="1"/>
  <c r="AK111" i="1" s="1"/>
  <c r="AL111" i="1" s="1"/>
  <c r="AM111" i="1" s="1"/>
  <c r="AN111" i="1" s="1"/>
  <c r="AO111" i="1" s="1"/>
  <c r="AP111" i="1" s="1"/>
  <c r="AQ111" i="1" s="1"/>
  <c r="AR111" i="1" s="1"/>
  <c r="AS111" i="1" s="1"/>
  <c r="AT111" i="1" s="1"/>
  <c r="AU111" i="1" s="1"/>
  <c r="AV111" i="1" s="1"/>
  <c r="AW111" i="1" s="1"/>
  <c r="AX111" i="1" s="1"/>
  <c r="AY111" i="1" s="1"/>
  <c r="AZ111" i="1" s="1"/>
  <c r="BA111" i="1" s="1"/>
  <c r="BB111" i="1" s="1"/>
  <c r="BC111" i="1" s="1"/>
  <c r="BD111" i="1" s="1"/>
  <c r="BE111" i="1" s="1"/>
  <c r="BF111" i="1" s="1"/>
  <c r="BG111" i="1" s="1"/>
  <c r="BH111" i="1" s="1"/>
  <c r="BI111" i="1" s="1"/>
  <c r="BJ111" i="1" s="1"/>
  <c r="BK111" i="1" s="1"/>
  <c r="BL111" i="1" s="1"/>
  <c r="BM111" i="1" s="1"/>
  <c r="BN111" i="1" s="1"/>
  <c r="BO111" i="1" s="1"/>
  <c r="BP111" i="1" s="1"/>
  <c r="BQ111" i="1" s="1"/>
  <c r="BR111" i="1" s="1"/>
  <c r="BS111" i="1" s="1"/>
  <c r="BT111" i="1" s="1"/>
  <c r="BU111" i="1" s="1"/>
  <c r="BV111" i="1" s="1"/>
  <c r="BW111" i="1" s="1"/>
  <c r="BX111" i="1" s="1"/>
  <c r="BY111" i="1" s="1"/>
  <c r="BZ111" i="1" s="1"/>
  <c r="CA111" i="1" s="1"/>
  <c r="CB111" i="1" s="1"/>
  <c r="CC111" i="1" s="1"/>
  <c r="CD111" i="1" s="1"/>
  <c r="CE111" i="1" s="1"/>
  <c r="CF111" i="1" s="1"/>
  <c r="CG111" i="1" s="1"/>
  <c r="CH111" i="1" s="1"/>
  <c r="CI111" i="1" s="1"/>
  <c r="CJ111" i="1" s="1"/>
  <c r="CK111" i="1" s="1"/>
  <c r="CL111" i="1" s="1"/>
  <c r="CM111" i="1" s="1"/>
  <c r="CN111" i="1" s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DC111" i="1" s="1"/>
  <c r="DD111" i="1" s="1"/>
  <c r="DE111" i="1" s="1"/>
  <c r="DF111" i="1" s="1"/>
  <c r="DG111" i="1" s="1"/>
  <c r="DH111" i="1" s="1"/>
  <c r="DI111" i="1" s="1"/>
  <c r="DJ111" i="1" s="1"/>
  <c r="DK111" i="1" s="1"/>
  <c r="DL111" i="1" s="1"/>
  <c r="DM111" i="1" s="1"/>
  <c r="DN111" i="1" s="1"/>
  <c r="DO111" i="1" s="1"/>
  <c r="DP111" i="1" s="1"/>
  <c r="DQ111" i="1" s="1"/>
  <c r="DR111" i="1" s="1"/>
  <c r="DS111" i="1" s="1"/>
  <c r="DT111" i="1" s="1"/>
  <c r="DU111" i="1" s="1"/>
  <c r="N112" i="1"/>
  <c r="O112" i="1" s="1"/>
  <c r="P112" i="1" s="1"/>
  <c r="Q112" i="1" s="1"/>
  <c r="N113" i="1"/>
  <c r="O113" i="1" s="1"/>
  <c r="P113" i="1" s="1"/>
  <c r="Q113" i="1" s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AB113" i="1" s="1"/>
  <c r="AC113" i="1" s="1"/>
  <c r="AD113" i="1" s="1"/>
  <c r="AE113" i="1" s="1"/>
  <c r="AF113" i="1" s="1"/>
  <c r="AG113" i="1" s="1"/>
  <c r="AH113" i="1" s="1"/>
  <c r="AI113" i="1" s="1"/>
  <c r="AJ113" i="1" s="1"/>
  <c r="AK113" i="1" s="1"/>
  <c r="AL113" i="1" s="1"/>
  <c r="AM113" i="1" s="1"/>
  <c r="AN113" i="1" s="1"/>
  <c r="AO113" i="1" s="1"/>
  <c r="AP113" i="1" s="1"/>
  <c r="AQ113" i="1" s="1"/>
  <c r="AR113" i="1" s="1"/>
  <c r="AS113" i="1" s="1"/>
  <c r="AT113" i="1" s="1"/>
  <c r="AU113" i="1" s="1"/>
  <c r="AV113" i="1" s="1"/>
  <c r="AW113" i="1" s="1"/>
  <c r="AX113" i="1" s="1"/>
  <c r="AY113" i="1" s="1"/>
  <c r="AZ113" i="1" s="1"/>
  <c r="BA113" i="1" s="1"/>
  <c r="BB113" i="1" s="1"/>
  <c r="BC113" i="1" s="1"/>
  <c r="BD113" i="1" s="1"/>
  <c r="BE113" i="1" s="1"/>
  <c r="BF113" i="1" s="1"/>
  <c r="BG113" i="1" s="1"/>
  <c r="BH113" i="1" s="1"/>
  <c r="BI113" i="1" s="1"/>
  <c r="BJ113" i="1" s="1"/>
  <c r="BK113" i="1" s="1"/>
  <c r="BL113" i="1" s="1"/>
  <c r="BM113" i="1" s="1"/>
  <c r="BN113" i="1" s="1"/>
  <c r="BO113" i="1" s="1"/>
  <c r="BP113" i="1" s="1"/>
  <c r="BQ113" i="1" s="1"/>
  <c r="BR113" i="1" s="1"/>
  <c r="BS113" i="1" s="1"/>
  <c r="BT113" i="1" s="1"/>
  <c r="BU113" i="1" s="1"/>
  <c r="BV113" i="1" s="1"/>
  <c r="BW113" i="1" s="1"/>
  <c r="BX113" i="1" s="1"/>
  <c r="BY113" i="1" s="1"/>
  <c r="BZ113" i="1" s="1"/>
  <c r="CA113" i="1" s="1"/>
  <c r="CB113" i="1" s="1"/>
  <c r="CC113" i="1" s="1"/>
  <c r="CD113" i="1" s="1"/>
  <c r="CE113" i="1" s="1"/>
  <c r="CF113" i="1" s="1"/>
  <c r="CG113" i="1" s="1"/>
  <c r="CH113" i="1" s="1"/>
  <c r="CI113" i="1" s="1"/>
  <c r="CJ113" i="1" s="1"/>
  <c r="CK113" i="1" s="1"/>
  <c r="CL113" i="1" s="1"/>
  <c r="CM113" i="1" s="1"/>
  <c r="CN113" i="1" s="1"/>
  <c r="CO113" i="1" s="1"/>
  <c r="CP113" i="1" s="1"/>
  <c r="CQ113" i="1" s="1"/>
  <c r="CR113" i="1" s="1"/>
  <c r="CS113" i="1" s="1"/>
  <c r="CT113" i="1" s="1"/>
  <c r="CU113" i="1" s="1"/>
  <c r="CV113" i="1" s="1"/>
  <c r="CW113" i="1" s="1"/>
  <c r="CX113" i="1" s="1"/>
  <c r="CY113" i="1" s="1"/>
  <c r="CZ113" i="1" s="1"/>
  <c r="DA113" i="1" s="1"/>
  <c r="DB113" i="1" s="1"/>
  <c r="DC113" i="1" s="1"/>
  <c r="DD113" i="1" s="1"/>
  <c r="DE113" i="1" s="1"/>
  <c r="DF113" i="1" s="1"/>
  <c r="DG113" i="1" s="1"/>
  <c r="DH113" i="1" s="1"/>
  <c r="DI113" i="1" s="1"/>
  <c r="DJ113" i="1" s="1"/>
  <c r="DK113" i="1" s="1"/>
  <c r="DL113" i="1" s="1"/>
  <c r="DM113" i="1" s="1"/>
  <c r="DN113" i="1" s="1"/>
  <c r="DO113" i="1" s="1"/>
  <c r="DP113" i="1" s="1"/>
  <c r="DQ113" i="1" s="1"/>
  <c r="DR113" i="1" s="1"/>
  <c r="DS113" i="1" s="1"/>
  <c r="DT113" i="1" s="1"/>
  <c r="DU113" i="1" s="1"/>
  <c r="N114" i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AB114" i="1" s="1"/>
  <c r="AC114" i="1" s="1"/>
  <c r="AD114" i="1" s="1"/>
  <c r="AE114" i="1" s="1"/>
  <c r="AF114" i="1" s="1"/>
  <c r="AG114" i="1" s="1"/>
  <c r="AH114" i="1" s="1"/>
  <c r="AI114" i="1" s="1"/>
  <c r="AJ114" i="1" s="1"/>
  <c r="AK114" i="1" s="1"/>
  <c r="AL114" i="1" s="1"/>
  <c r="AM114" i="1" s="1"/>
  <c r="AN114" i="1" s="1"/>
  <c r="AO114" i="1" s="1"/>
  <c r="AP114" i="1" s="1"/>
  <c r="AQ114" i="1" s="1"/>
  <c r="AR114" i="1" s="1"/>
  <c r="AS114" i="1" s="1"/>
  <c r="AT114" i="1" s="1"/>
  <c r="AU114" i="1" s="1"/>
  <c r="AV114" i="1" s="1"/>
  <c r="AW114" i="1" s="1"/>
  <c r="AX114" i="1" s="1"/>
  <c r="AY114" i="1" s="1"/>
  <c r="AZ114" i="1" s="1"/>
  <c r="BA114" i="1" s="1"/>
  <c r="BB114" i="1" s="1"/>
  <c r="BC114" i="1" s="1"/>
  <c r="BD114" i="1" s="1"/>
  <c r="BE114" i="1" s="1"/>
  <c r="BF114" i="1" s="1"/>
  <c r="BG114" i="1" s="1"/>
  <c r="BH114" i="1" s="1"/>
  <c r="BI114" i="1" s="1"/>
  <c r="BJ114" i="1" s="1"/>
  <c r="BK114" i="1" s="1"/>
  <c r="BL114" i="1" s="1"/>
  <c r="BM114" i="1" s="1"/>
  <c r="BN114" i="1" s="1"/>
  <c r="BO114" i="1" s="1"/>
  <c r="BP114" i="1" s="1"/>
  <c r="BQ114" i="1" s="1"/>
  <c r="BR114" i="1" s="1"/>
  <c r="BS114" i="1" s="1"/>
  <c r="BT114" i="1" s="1"/>
  <c r="BU114" i="1" s="1"/>
  <c r="BV114" i="1" s="1"/>
  <c r="BW114" i="1" s="1"/>
  <c r="BX114" i="1" s="1"/>
  <c r="BY114" i="1" s="1"/>
  <c r="BZ114" i="1" s="1"/>
  <c r="CA114" i="1" s="1"/>
  <c r="CB114" i="1" s="1"/>
  <c r="CC114" i="1" s="1"/>
  <c r="CD114" i="1" s="1"/>
  <c r="CE114" i="1" s="1"/>
  <c r="CF114" i="1" s="1"/>
  <c r="CG114" i="1" s="1"/>
  <c r="CH114" i="1" s="1"/>
  <c r="CI114" i="1" s="1"/>
  <c r="CJ114" i="1" s="1"/>
  <c r="CK114" i="1" s="1"/>
  <c r="CL114" i="1" s="1"/>
  <c r="CM114" i="1" s="1"/>
  <c r="CN114" i="1" s="1"/>
  <c r="CO114" i="1" s="1"/>
  <c r="CP114" i="1" s="1"/>
  <c r="CQ114" i="1" s="1"/>
  <c r="CR114" i="1" s="1"/>
  <c r="CS114" i="1" s="1"/>
  <c r="CT114" i="1" s="1"/>
  <c r="CU114" i="1" s="1"/>
  <c r="CV114" i="1" s="1"/>
  <c r="CW114" i="1" s="1"/>
  <c r="CX114" i="1" s="1"/>
  <c r="CY114" i="1" s="1"/>
  <c r="CZ114" i="1" s="1"/>
  <c r="DA114" i="1" s="1"/>
  <c r="DB114" i="1" s="1"/>
  <c r="DC114" i="1" s="1"/>
  <c r="DD114" i="1" s="1"/>
  <c r="DE114" i="1" s="1"/>
  <c r="DF114" i="1" s="1"/>
  <c r="DG114" i="1" s="1"/>
  <c r="DH114" i="1" s="1"/>
  <c r="DI114" i="1" s="1"/>
  <c r="DJ114" i="1" s="1"/>
  <c r="DK114" i="1" s="1"/>
  <c r="DL114" i="1" s="1"/>
  <c r="DM114" i="1" s="1"/>
  <c r="DN114" i="1" s="1"/>
  <c r="DO114" i="1" s="1"/>
  <c r="DP114" i="1" s="1"/>
  <c r="DQ114" i="1" s="1"/>
  <c r="DR114" i="1" s="1"/>
  <c r="DS114" i="1" s="1"/>
  <c r="DT114" i="1" s="1"/>
  <c r="DU114" i="1" s="1"/>
  <c r="N115" i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AB115" i="1" s="1"/>
  <c r="AC115" i="1" s="1"/>
  <c r="AD115" i="1" s="1"/>
  <c r="AE115" i="1" s="1"/>
  <c r="AF115" i="1" s="1"/>
  <c r="AG115" i="1" s="1"/>
  <c r="AH115" i="1" s="1"/>
  <c r="AI115" i="1" s="1"/>
  <c r="AJ115" i="1" s="1"/>
  <c r="AK115" i="1" s="1"/>
  <c r="AL115" i="1" s="1"/>
  <c r="AM115" i="1" s="1"/>
  <c r="AN115" i="1" s="1"/>
  <c r="AO115" i="1" s="1"/>
  <c r="AP115" i="1" s="1"/>
  <c r="AQ115" i="1" s="1"/>
  <c r="AR115" i="1" s="1"/>
  <c r="AS115" i="1" s="1"/>
  <c r="AT115" i="1" s="1"/>
  <c r="AU115" i="1" s="1"/>
  <c r="AV115" i="1" s="1"/>
  <c r="AW115" i="1" s="1"/>
  <c r="AX115" i="1" s="1"/>
  <c r="AY115" i="1" s="1"/>
  <c r="AZ115" i="1" s="1"/>
  <c r="BA115" i="1" s="1"/>
  <c r="BB115" i="1" s="1"/>
  <c r="BC115" i="1" s="1"/>
  <c r="BD115" i="1" s="1"/>
  <c r="BE115" i="1" s="1"/>
  <c r="BF115" i="1" s="1"/>
  <c r="BG115" i="1" s="1"/>
  <c r="BH115" i="1" s="1"/>
  <c r="BI115" i="1" s="1"/>
  <c r="BJ115" i="1" s="1"/>
  <c r="BK115" i="1" s="1"/>
  <c r="BL115" i="1" s="1"/>
  <c r="BM115" i="1" s="1"/>
  <c r="BN115" i="1" s="1"/>
  <c r="BO115" i="1" s="1"/>
  <c r="BP115" i="1" s="1"/>
  <c r="BQ115" i="1" s="1"/>
  <c r="BR115" i="1" s="1"/>
  <c r="BS115" i="1" s="1"/>
  <c r="BT115" i="1" s="1"/>
  <c r="BU115" i="1" s="1"/>
  <c r="BV115" i="1" s="1"/>
  <c r="BW115" i="1" s="1"/>
  <c r="BX115" i="1" s="1"/>
  <c r="BY115" i="1" s="1"/>
  <c r="BZ115" i="1" s="1"/>
  <c r="CA115" i="1" s="1"/>
  <c r="CB115" i="1" s="1"/>
  <c r="CC115" i="1" s="1"/>
  <c r="CD115" i="1" s="1"/>
  <c r="CE115" i="1" s="1"/>
  <c r="CF115" i="1" s="1"/>
  <c r="CG115" i="1" s="1"/>
  <c r="CH115" i="1" s="1"/>
  <c r="CI115" i="1" s="1"/>
  <c r="CJ115" i="1" s="1"/>
  <c r="CK115" i="1" s="1"/>
  <c r="CL115" i="1" s="1"/>
  <c r="CM115" i="1" s="1"/>
  <c r="CN115" i="1" s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DB115" i="1" s="1"/>
  <c r="DC115" i="1" s="1"/>
  <c r="DD115" i="1" s="1"/>
  <c r="DE115" i="1" s="1"/>
  <c r="DF115" i="1" s="1"/>
  <c r="DG115" i="1" s="1"/>
  <c r="DH115" i="1" s="1"/>
  <c r="DI115" i="1" s="1"/>
  <c r="DJ115" i="1" s="1"/>
  <c r="DK115" i="1" s="1"/>
  <c r="DL115" i="1" s="1"/>
  <c r="DM115" i="1" s="1"/>
  <c r="DN115" i="1" s="1"/>
  <c r="DO115" i="1" s="1"/>
  <c r="DP115" i="1" s="1"/>
  <c r="DQ115" i="1" s="1"/>
  <c r="DR115" i="1" s="1"/>
  <c r="DS115" i="1" s="1"/>
  <c r="DT115" i="1" s="1"/>
  <c r="DU115" i="1" s="1"/>
  <c r="N102" i="1"/>
  <c r="D94" i="1"/>
  <c r="E94" i="1"/>
  <c r="F94" i="1"/>
  <c r="G94" i="1"/>
  <c r="H94" i="1"/>
  <c r="I94" i="1"/>
  <c r="J94" i="1"/>
  <c r="K94" i="1"/>
  <c r="L94" i="1"/>
  <c r="D90" i="1"/>
  <c r="E90" i="1"/>
  <c r="F90" i="1"/>
  <c r="G90" i="1"/>
  <c r="H90" i="1"/>
  <c r="I90" i="1"/>
  <c r="J90" i="1"/>
  <c r="K90" i="1"/>
  <c r="L90" i="1"/>
  <c r="D91" i="1"/>
  <c r="E91" i="1"/>
  <c r="F91" i="1"/>
  <c r="G91" i="1"/>
  <c r="H91" i="1"/>
  <c r="I91" i="1"/>
  <c r="J91" i="1"/>
  <c r="K91" i="1"/>
  <c r="L91" i="1"/>
  <c r="D92" i="1"/>
  <c r="E92" i="1"/>
  <c r="F92" i="1"/>
  <c r="G92" i="1"/>
  <c r="H92" i="1"/>
  <c r="I92" i="1"/>
  <c r="J92" i="1"/>
  <c r="K92" i="1"/>
  <c r="L92" i="1"/>
  <c r="D93" i="1"/>
  <c r="E93" i="1"/>
  <c r="F93" i="1"/>
  <c r="G93" i="1"/>
  <c r="H93" i="1"/>
  <c r="I93" i="1"/>
  <c r="J93" i="1"/>
  <c r="K93" i="1"/>
  <c r="L93" i="1"/>
  <c r="D95" i="1"/>
  <c r="E95" i="1"/>
  <c r="F95" i="1"/>
  <c r="G95" i="1"/>
  <c r="H95" i="1"/>
  <c r="I95" i="1"/>
  <c r="J95" i="1"/>
  <c r="K95" i="1"/>
  <c r="L95" i="1"/>
  <c r="D88" i="1"/>
  <c r="E88" i="1"/>
  <c r="F88" i="1"/>
  <c r="G88" i="1"/>
  <c r="H88" i="1"/>
  <c r="I88" i="1"/>
  <c r="J88" i="1"/>
  <c r="K88" i="1"/>
  <c r="L88" i="1"/>
  <c r="E84" i="1"/>
  <c r="F84" i="1"/>
  <c r="G84" i="1"/>
  <c r="H84" i="1"/>
  <c r="I84" i="1"/>
  <c r="J84" i="1"/>
  <c r="K84" i="1"/>
  <c r="L84" i="1"/>
  <c r="E85" i="1"/>
  <c r="F85" i="1"/>
  <c r="G85" i="1"/>
  <c r="H85" i="1"/>
  <c r="I85" i="1"/>
  <c r="J85" i="1"/>
  <c r="K85" i="1"/>
  <c r="L85" i="1"/>
  <c r="E87" i="1"/>
  <c r="F87" i="1"/>
  <c r="G87" i="1"/>
  <c r="H87" i="1"/>
  <c r="I87" i="1"/>
  <c r="J87" i="1"/>
  <c r="K87" i="1"/>
  <c r="L87" i="1"/>
  <c r="D85" i="1"/>
  <c r="D87" i="1"/>
  <c r="D84" i="1"/>
  <c r="E83" i="1"/>
  <c r="F83" i="1"/>
  <c r="G83" i="1"/>
  <c r="H83" i="1"/>
  <c r="I83" i="1"/>
  <c r="J83" i="1"/>
  <c r="K83" i="1"/>
  <c r="L83" i="1"/>
  <c r="D83" i="1"/>
  <c r="D73" i="1"/>
  <c r="E82" i="1"/>
  <c r="F82" i="1"/>
  <c r="G82" i="1"/>
  <c r="H82" i="1"/>
  <c r="I82" i="1"/>
  <c r="J82" i="1"/>
  <c r="K82" i="1"/>
  <c r="L82" i="1"/>
  <c r="D82" i="1"/>
  <c r="E73" i="1"/>
  <c r="F73" i="1"/>
  <c r="E77" i="1" s="1"/>
  <c r="G73" i="1"/>
  <c r="F77" i="1" s="1"/>
  <c r="H73" i="1"/>
  <c r="G77" i="1" s="1"/>
  <c r="I73" i="1"/>
  <c r="H77" i="1" s="1"/>
  <c r="J73" i="1"/>
  <c r="I77" i="1" s="1"/>
  <c r="K73" i="1"/>
  <c r="J77" i="1" s="1"/>
  <c r="L73" i="1"/>
  <c r="K77" i="1" s="1"/>
  <c r="AS72" i="1"/>
  <c r="AS81" i="1" s="1"/>
  <c r="AT72" i="1"/>
  <c r="AT81" i="1" s="1"/>
  <c r="AU72" i="1"/>
  <c r="AU81" i="1" s="1"/>
  <c r="AV72" i="1"/>
  <c r="AV81" i="1" s="1"/>
  <c r="AW72" i="1"/>
  <c r="AW81" i="1" s="1"/>
  <c r="AX72" i="1"/>
  <c r="AX81" i="1" s="1"/>
  <c r="AY72" i="1"/>
  <c r="AY81" i="1" s="1"/>
  <c r="AZ72" i="1"/>
  <c r="AZ81" i="1" s="1"/>
  <c r="BA72" i="1"/>
  <c r="BA81" i="1" s="1"/>
  <c r="BB72" i="1"/>
  <c r="BB81" i="1" s="1"/>
  <c r="BC72" i="1"/>
  <c r="BC81" i="1" s="1"/>
  <c r="BD72" i="1"/>
  <c r="BD81" i="1" s="1"/>
  <c r="BE72" i="1"/>
  <c r="BE81" i="1" s="1"/>
  <c r="BF72" i="1"/>
  <c r="BF81" i="1" s="1"/>
  <c r="BG72" i="1"/>
  <c r="BG81" i="1" s="1"/>
  <c r="BH72" i="1"/>
  <c r="BH81" i="1" s="1"/>
  <c r="BI72" i="1"/>
  <c r="BI81" i="1" s="1"/>
  <c r="BJ72" i="1"/>
  <c r="BJ81" i="1" s="1"/>
  <c r="BK72" i="1"/>
  <c r="BK81" i="1" s="1"/>
  <c r="BL72" i="1"/>
  <c r="BL81" i="1" s="1"/>
  <c r="BM72" i="1"/>
  <c r="BM81" i="1" s="1"/>
  <c r="BN72" i="1"/>
  <c r="BN81" i="1" s="1"/>
  <c r="BO72" i="1"/>
  <c r="BO81" i="1" s="1"/>
  <c r="BP72" i="1"/>
  <c r="BP81" i="1" s="1"/>
  <c r="BQ72" i="1"/>
  <c r="BQ81" i="1" s="1"/>
  <c r="BR72" i="1"/>
  <c r="BR81" i="1" s="1"/>
  <c r="BS72" i="1"/>
  <c r="BS81" i="1" s="1"/>
  <c r="BT72" i="1"/>
  <c r="BT81" i="1" s="1"/>
  <c r="BU72" i="1"/>
  <c r="BU81" i="1" s="1"/>
  <c r="BV72" i="1"/>
  <c r="BV81" i="1" s="1"/>
  <c r="BW72" i="1"/>
  <c r="BW81" i="1" s="1"/>
  <c r="BX72" i="1"/>
  <c r="BX81" i="1" s="1"/>
  <c r="BY72" i="1"/>
  <c r="BY81" i="1" s="1"/>
  <c r="BZ72" i="1"/>
  <c r="BZ81" i="1" s="1"/>
  <c r="CA72" i="1"/>
  <c r="CA81" i="1" s="1"/>
  <c r="CB72" i="1"/>
  <c r="CB81" i="1" s="1"/>
  <c r="CC72" i="1"/>
  <c r="CC81" i="1" s="1"/>
  <c r="CD72" i="1"/>
  <c r="CD81" i="1" s="1"/>
  <c r="CE72" i="1"/>
  <c r="CE81" i="1" s="1"/>
  <c r="CF72" i="1"/>
  <c r="CF81" i="1" s="1"/>
  <c r="CG72" i="1"/>
  <c r="CG81" i="1" s="1"/>
  <c r="CH72" i="1"/>
  <c r="CH81" i="1" s="1"/>
  <c r="CI72" i="1"/>
  <c r="CI81" i="1" s="1"/>
  <c r="CJ72" i="1"/>
  <c r="CJ81" i="1" s="1"/>
  <c r="CK72" i="1"/>
  <c r="CK81" i="1" s="1"/>
  <c r="CL72" i="1"/>
  <c r="CL81" i="1" s="1"/>
  <c r="CM72" i="1"/>
  <c r="CM81" i="1" s="1"/>
  <c r="CN72" i="1"/>
  <c r="CN81" i="1" s="1"/>
  <c r="CO72" i="1"/>
  <c r="CO81" i="1" s="1"/>
  <c r="CP72" i="1"/>
  <c r="CP81" i="1" s="1"/>
  <c r="CQ72" i="1"/>
  <c r="CQ81" i="1" s="1"/>
  <c r="CR72" i="1"/>
  <c r="CR81" i="1" s="1"/>
  <c r="CS72" i="1"/>
  <c r="CS81" i="1" s="1"/>
  <c r="CT72" i="1"/>
  <c r="CT81" i="1" s="1"/>
  <c r="CU72" i="1"/>
  <c r="CU81" i="1" s="1"/>
  <c r="CV72" i="1"/>
  <c r="CV81" i="1" s="1"/>
  <c r="CW72" i="1"/>
  <c r="CW81" i="1" s="1"/>
  <c r="CX72" i="1"/>
  <c r="CX81" i="1" s="1"/>
  <c r="CY72" i="1"/>
  <c r="CY81" i="1" s="1"/>
  <c r="CZ72" i="1"/>
  <c r="CZ81" i="1" s="1"/>
  <c r="DA72" i="1"/>
  <c r="DA81" i="1" s="1"/>
  <c r="DB72" i="1"/>
  <c r="DB81" i="1" s="1"/>
  <c r="DC72" i="1"/>
  <c r="DC81" i="1" s="1"/>
  <c r="DD72" i="1"/>
  <c r="DD81" i="1" s="1"/>
  <c r="DE72" i="1"/>
  <c r="DE81" i="1" s="1"/>
  <c r="DF72" i="1"/>
  <c r="DF81" i="1" s="1"/>
  <c r="DG72" i="1"/>
  <c r="DG81" i="1" s="1"/>
  <c r="DH72" i="1"/>
  <c r="DH81" i="1" s="1"/>
  <c r="DI72" i="1"/>
  <c r="DI81" i="1" s="1"/>
  <c r="DJ72" i="1"/>
  <c r="DJ81" i="1" s="1"/>
  <c r="DK72" i="1"/>
  <c r="DK81" i="1" s="1"/>
  <c r="DL72" i="1"/>
  <c r="DL81" i="1" s="1"/>
  <c r="DM72" i="1"/>
  <c r="DM81" i="1" s="1"/>
  <c r="DN72" i="1"/>
  <c r="DN81" i="1" s="1"/>
  <c r="DO72" i="1"/>
  <c r="DO81" i="1" s="1"/>
  <c r="DP72" i="1"/>
  <c r="DP81" i="1" s="1"/>
  <c r="DQ72" i="1"/>
  <c r="DQ81" i="1" s="1"/>
  <c r="DR72" i="1"/>
  <c r="DR81" i="1" s="1"/>
  <c r="DS72" i="1"/>
  <c r="DS81" i="1" s="1"/>
  <c r="DT72" i="1"/>
  <c r="DT81" i="1" s="1"/>
  <c r="DU72" i="1"/>
  <c r="DU81" i="1" s="1"/>
  <c r="L61" i="1"/>
  <c r="M61" i="1"/>
  <c r="N61" i="1"/>
  <c r="O61" i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AG61" i="1" s="1"/>
  <c r="AH61" i="1" s="1"/>
  <c r="AI61" i="1" s="1"/>
  <c r="AJ61" i="1" s="1"/>
  <c r="AK61" i="1" s="1"/>
  <c r="AL61" i="1" s="1"/>
  <c r="AM61" i="1" s="1"/>
  <c r="AN61" i="1" s="1"/>
  <c r="AO61" i="1" s="1"/>
  <c r="AP61" i="1" s="1"/>
  <c r="AQ61" i="1" s="1"/>
  <c r="AR61" i="1" s="1"/>
  <c r="AS61" i="1" s="1"/>
  <c r="AT61" i="1" s="1"/>
  <c r="AU61" i="1" s="1"/>
  <c r="AV61" i="1" s="1"/>
  <c r="AW61" i="1" s="1"/>
  <c r="AX61" i="1" s="1"/>
  <c r="AY61" i="1" s="1"/>
  <c r="AZ61" i="1" s="1"/>
  <c r="BA61" i="1" s="1"/>
  <c r="BB61" i="1" s="1"/>
  <c r="BC61" i="1" s="1"/>
  <c r="BD61" i="1" s="1"/>
  <c r="BE61" i="1" s="1"/>
  <c r="BF61" i="1" s="1"/>
  <c r="BG61" i="1" s="1"/>
  <c r="BH61" i="1" s="1"/>
  <c r="BI61" i="1" s="1"/>
  <c r="BJ61" i="1" s="1"/>
  <c r="BK61" i="1" s="1"/>
  <c r="BL61" i="1" s="1"/>
  <c r="BM61" i="1" s="1"/>
  <c r="BN61" i="1" s="1"/>
  <c r="BO61" i="1" s="1"/>
  <c r="BP61" i="1" s="1"/>
  <c r="BQ61" i="1" s="1"/>
  <c r="BR61" i="1" s="1"/>
  <c r="BS61" i="1" s="1"/>
  <c r="BT61" i="1" s="1"/>
  <c r="BU61" i="1" s="1"/>
  <c r="BV61" i="1" s="1"/>
  <c r="BW61" i="1" s="1"/>
  <c r="BX61" i="1" s="1"/>
  <c r="BY61" i="1" s="1"/>
  <c r="BZ61" i="1" s="1"/>
  <c r="CA61" i="1" s="1"/>
  <c r="CB61" i="1" s="1"/>
  <c r="CC61" i="1" s="1"/>
  <c r="CD61" i="1" s="1"/>
  <c r="CE61" i="1" s="1"/>
  <c r="CF61" i="1" s="1"/>
  <c r="CG61" i="1" s="1"/>
  <c r="CH61" i="1" s="1"/>
  <c r="CI61" i="1" s="1"/>
  <c r="CJ61" i="1" s="1"/>
  <c r="CK61" i="1" s="1"/>
  <c r="CL61" i="1" s="1"/>
  <c r="CM61" i="1" s="1"/>
  <c r="CN61" i="1" s="1"/>
  <c r="CO61" i="1" s="1"/>
  <c r="CP61" i="1" s="1"/>
  <c r="CQ61" i="1" s="1"/>
  <c r="CR61" i="1" s="1"/>
  <c r="CS61" i="1" s="1"/>
  <c r="CT61" i="1" s="1"/>
  <c r="CU61" i="1" s="1"/>
  <c r="CV61" i="1" s="1"/>
  <c r="CW61" i="1" s="1"/>
  <c r="CX61" i="1" s="1"/>
  <c r="CY61" i="1" s="1"/>
  <c r="CZ61" i="1" s="1"/>
  <c r="DA61" i="1" s="1"/>
  <c r="DB61" i="1" s="1"/>
  <c r="DC61" i="1" s="1"/>
  <c r="DD61" i="1" s="1"/>
  <c r="DE61" i="1" s="1"/>
  <c r="DF61" i="1" s="1"/>
  <c r="DG61" i="1" s="1"/>
  <c r="DH61" i="1" s="1"/>
  <c r="DI61" i="1" s="1"/>
  <c r="DJ61" i="1" s="1"/>
  <c r="DK61" i="1" s="1"/>
  <c r="DL61" i="1" s="1"/>
  <c r="DM61" i="1" s="1"/>
  <c r="DN61" i="1" s="1"/>
  <c r="DO61" i="1" s="1"/>
  <c r="DP61" i="1" s="1"/>
  <c r="DQ61" i="1" s="1"/>
  <c r="DR61" i="1" s="1"/>
  <c r="DS61" i="1" s="1"/>
  <c r="DT61" i="1" s="1"/>
  <c r="DU61" i="1" s="1"/>
  <c r="L62" i="1"/>
  <c r="M62" i="1"/>
  <c r="N62" i="1"/>
  <c r="O62" i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AG62" i="1" s="1"/>
  <c r="AH62" i="1" s="1"/>
  <c r="AI62" i="1" s="1"/>
  <c r="AJ62" i="1" s="1"/>
  <c r="AK62" i="1" s="1"/>
  <c r="AL62" i="1" s="1"/>
  <c r="AM62" i="1" s="1"/>
  <c r="AN62" i="1" s="1"/>
  <c r="AO62" i="1" s="1"/>
  <c r="AP62" i="1" s="1"/>
  <c r="AQ62" i="1" s="1"/>
  <c r="AR62" i="1" s="1"/>
  <c r="AS62" i="1" s="1"/>
  <c r="AT62" i="1" s="1"/>
  <c r="AU62" i="1" s="1"/>
  <c r="AV62" i="1" s="1"/>
  <c r="AW62" i="1" s="1"/>
  <c r="AX62" i="1" s="1"/>
  <c r="AY62" i="1" s="1"/>
  <c r="AZ62" i="1" s="1"/>
  <c r="BA62" i="1" s="1"/>
  <c r="BB62" i="1" s="1"/>
  <c r="BC62" i="1" s="1"/>
  <c r="BD62" i="1" s="1"/>
  <c r="BE62" i="1" s="1"/>
  <c r="BF62" i="1" s="1"/>
  <c r="BG62" i="1" s="1"/>
  <c r="BH62" i="1" s="1"/>
  <c r="BI62" i="1" s="1"/>
  <c r="BJ62" i="1" s="1"/>
  <c r="BK62" i="1" s="1"/>
  <c r="BL62" i="1" s="1"/>
  <c r="BM62" i="1" s="1"/>
  <c r="BN62" i="1" s="1"/>
  <c r="BO62" i="1" s="1"/>
  <c r="BP62" i="1" s="1"/>
  <c r="BQ62" i="1" s="1"/>
  <c r="BR62" i="1" s="1"/>
  <c r="BS62" i="1" s="1"/>
  <c r="BT62" i="1" s="1"/>
  <c r="BU62" i="1" s="1"/>
  <c r="BV62" i="1" s="1"/>
  <c r="BW62" i="1" s="1"/>
  <c r="BX62" i="1" s="1"/>
  <c r="BY62" i="1" s="1"/>
  <c r="BZ62" i="1" s="1"/>
  <c r="CA62" i="1" s="1"/>
  <c r="CB62" i="1" s="1"/>
  <c r="CC62" i="1" s="1"/>
  <c r="CD62" i="1" s="1"/>
  <c r="CE62" i="1" s="1"/>
  <c r="CF62" i="1" s="1"/>
  <c r="CG62" i="1" s="1"/>
  <c r="CH62" i="1" s="1"/>
  <c r="CI62" i="1" s="1"/>
  <c r="CJ62" i="1" s="1"/>
  <c r="CK62" i="1" s="1"/>
  <c r="CL62" i="1" s="1"/>
  <c r="CM62" i="1" s="1"/>
  <c r="CN62" i="1" s="1"/>
  <c r="CO62" i="1" s="1"/>
  <c r="CP62" i="1" s="1"/>
  <c r="CQ62" i="1" s="1"/>
  <c r="CR62" i="1" s="1"/>
  <c r="CS62" i="1" s="1"/>
  <c r="CT62" i="1" s="1"/>
  <c r="CU62" i="1" s="1"/>
  <c r="CV62" i="1" s="1"/>
  <c r="CW62" i="1" s="1"/>
  <c r="CX62" i="1" s="1"/>
  <c r="CY62" i="1" s="1"/>
  <c r="CZ62" i="1" s="1"/>
  <c r="DA62" i="1" s="1"/>
  <c r="DB62" i="1" s="1"/>
  <c r="DC62" i="1" s="1"/>
  <c r="DD62" i="1" s="1"/>
  <c r="DE62" i="1" s="1"/>
  <c r="DF62" i="1" s="1"/>
  <c r="DG62" i="1" s="1"/>
  <c r="DH62" i="1" s="1"/>
  <c r="DI62" i="1" s="1"/>
  <c r="DJ62" i="1" s="1"/>
  <c r="DK62" i="1" s="1"/>
  <c r="DL62" i="1" s="1"/>
  <c r="DM62" i="1" s="1"/>
  <c r="DN62" i="1" s="1"/>
  <c r="DO62" i="1" s="1"/>
  <c r="DP62" i="1" s="1"/>
  <c r="DQ62" i="1" s="1"/>
  <c r="DR62" i="1" s="1"/>
  <c r="DS62" i="1" s="1"/>
  <c r="DT62" i="1" s="1"/>
  <c r="DU62" i="1" s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E61" i="1"/>
  <c r="F61" i="1"/>
  <c r="G61" i="1"/>
  <c r="H61" i="1"/>
  <c r="I61" i="1"/>
  <c r="J61" i="1"/>
  <c r="K61" i="1"/>
  <c r="E62" i="1"/>
  <c r="F62" i="1"/>
  <c r="G62" i="1"/>
  <c r="H62" i="1"/>
  <c r="I62" i="1"/>
  <c r="J62" i="1"/>
  <c r="K62" i="1"/>
  <c r="D62" i="1"/>
  <c r="D61" i="1"/>
  <c r="A62" i="1"/>
  <c r="A65" i="1" s="1"/>
  <c r="A61" i="1"/>
  <c r="A64" i="1" s="1"/>
  <c r="D59" i="1"/>
  <c r="A1" i="1"/>
  <c r="A2" i="14" s="1"/>
  <c r="Q48" i="1"/>
  <c r="R48" i="1"/>
  <c r="S48" i="1"/>
  <c r="T48" i="1"/>
  <c r="U48" i="1"/>
  <c r="V48" i="1"/>
  <c r="W48" i="1"/>
  <c r="X48" i="1"/>
  <c r="Y48" i="1"/>
  <c r="Z48" i="1"/>
  <c r="AA48" i="1"/>
  <c r="AB48" i="1" s="1"/>
  <c r="Q49" i="1"/>
  <c r="R49" i="1"/>
  <c r="S49" i="1"/>
  <c r="T49" i="1"/>
  <c r="U49" i="1"/>
  <c r="V49" i="1"/>
  <c r="W49" i="1"/>
  <c r="X49" i="1"/>
  <c r="Y49" i="1"/>
  <c r="Z49" i="1"/>
  <c r="AA49" i="1"/>
  <c r="AC49" i="1" s="1"/>
  <c r="Q50" i="1"/>
  <c r="R50" i="1"/>
  <c r="S50" i="1"/>
  <c r="T50" i="1"/>
  <c r="U50" i="1"/>
  <c r="V50" i="1"/>
  <c r="W50" i="1"/>
  <c r="X50" i="1"/>
  <c r="Y50" i="1"/>
  <c r="Z50" i="1"/>
  <c r="AA50" i="1"/>
  <c r="AB50" i="1" s="1"/>
  <c r="P49" i="1"/>
  <c r="P50" i="1"/>
  <c r="P48" i="1"/>
  <c r="E48" i="1"/>
  <c r="F48" i="1"/>
  <c r="G48" i="1"/>
  <c r="H48" i="1"/>
  <c r="I48" i="1"/>
  <c r="J48" i="1"/>
  <c r="K48" i="1"/>
  <c r="L48" i="1"/>
  <c r="M48" i="1"/>
  <c r="N48" i="1"/>
  <c r="O48" i="1"/>
  <c r="E49" i="1"/>
  <c r="F49" i="1"/>
  <c r="G49" i="1"/>
  <c r="H49" i="1"/>
  <c r="I49" i="1"/>
  <c r="J49" i="1"/>
  <c r="K49" i="1"/>
  <c r="L49" i="1"/>
  <c r="M49" i="1"/>
  <c r="N49" i="1"/>
  <c r="O49" i="1"/>
  <c r="E50" i="1"/>
  <c r="F50" i="1"/>
  <c r="G50" i="1"/>
  <c r="H50" i="1"/>
  <c r="I50" i="1"/>
  <c r="J50" i="1"/>
  <c r="K50" i="1"/>
  <c r="L50" i="1"/>
  <c r="M50" i="1"/>
  <c r="N50" i="1"/>
  <c r="O50" i="1"/>
  <c r="D49" i="1"/>
  <c r="D50" i="1"/>
  <c r="D48" i="1"/>
  <c r="A49" i="1"/>
  <c r="A53" i="1" s="1"/>
  <c r="A50" i="1"/>
  <c r="A54" i="1" s="1"/>
  <c r="A48" i="1"/>
  <c r="A52" i="1" s="1"/>
  <c r="B45" i="1"/>
  <c r="B46" i="1"/>
  <c r="B44" i="1"/>
  <c r="B41" i="1"/>
  <c r="C8" i="13"/>
  <c r="B8" i="13"/>
  <c r="O40" i="1"/>
  <c r="O89" i="1" s="1"/>
  <c r="P40" i="1"/>
  <c r="P89" i="1" s="1"/>
  <c r="Q40" i="1"/>
  <c r="Q89" i="1" s="1"/>
  <c r="R40" i="1"/>
  <c r="R93" i="1" s="1"/>
  <c r="S40" i="1"/>
  <c r="T40" i="1"/>
  <c r="T93" i="1" s="1"/>
  <c r="U40" i="1"/>
  <c r="V40" i="1"/>
  <c r="V94" i="1" s="1"/>
  <c r="W40" i="1"/>
  <c r="X40" i="1"/>
  <c r="X93" i="1" s="1"/>
  <c r="Y40" i="1"/>
  <c r="Z40" i="1"/>
  <c r="Z93" i="1" s="1"/>
  <c r="AA40" i="1"/>
  <c r="AB40" i="1"/>
  <c r="AC40" i="1"/>
  <c r="AD40" i="1"/>
  <c r="AD93" i="1" s="1"/>
  <c r="AE40" i="1"/>
  <c r="AF40" i="1"/>
  <c r="AF93" i="1" s="1"/>
  <c r="AG40" i="1"/>
  <c r="AH40" i="1"/>
  <c r="AH92" i="1" s="1"/>
  <c r="AI40" i="1"/>
  <c r="AJ40" i="1"/>
  <c r="AJ93" i="1" s="1"/>
  <c r="AK40" i="1"/>
  <c r="AL40" i="1"/>
  <c r="AL89" i="1" s="1"/>
  <c r="AM40" i="1"/>
  <c r="AN40" i="1"/>
  <c r="AO40" i="1"/>
  <c r="AP40" i="1"/>
  <c r="AP93" i="1" s="1"/>
  <c r="AQ40" i="1"/>
  <c r="AR40" i="1"/>
  <c r="AR93" i="1" s="1"/>
  <c r="AS40" i="1"/>
  <c r="AT40" i="1"/>
  <c r="AT92" i="1" s="1"/>
  <c r="AU40" i="1"/>
  <c r="AV40" i="1"/>
  <c r="AV93" i="1" s="1"/>
  <c r="AW40" i="1"/>
  <c r="AX40" i="1"/>
  <c r="AX93" i="1" s="1"/>
  <c r="AY40" i="1"/>
  <c r="AZ40" i="1"/>
  <c r="BA40" i="1"/>
  <c r="BB40" i="1"/>
  <c r="BB89" i="1" s="1"/>
  <c r="BC40" i="1"/>
  <c r="BD40" i="1"/>
  <c r="BD93" i="1" s="1"/>
  <c r="BE40" i="1"/>
  <c r="BF40" i="1"/>
  <c r="BF92" i="1" s="1"/>
  <c r="BG40" i="1"/>
  <c r="BH40" i="1"/>
  <c r="BH93" i="1" s="1"/>
  <c r="BI40" i="1"/>
  <c r="BJ40" i="1"/>
  <c r="BJ93" i="1" s="1"/>
  <c r="BK40" i="1"/>
  <c r="BL40" i="1"/>
  <c r="BM40" i="1"/>
  <c r="BN40" i="1"/>
  <c r="BN93" i="1" s="1"/>
  <c r="BO40" i="1"/>
  <c r="BP40" i="1"/>
  <c r="BP93" i="1" s="1"/>
  <c r="BQ40" i="1"/>
  <c r="BR40" i="1"/>
  <c r="BR94" i="1" s="1"/>
  <c r="BS40" i="1"/>
  <c r="BT40" i="1"/>
  <c r="BT93" i="1" s="1"/>
  <c r="BU40" i="1"/>
  <c r="BV40" i="1"/>
  <c r="BV93" i="1" s="1"/>
  <c r="BW40" i="1"/>
  <c r="BX40" i="1"/>
  <c r="BY40" i="1"/>
  <c r="BZ40" i="1"/>
  <c r="BZ93" i="1" s="1"/>
  <c r="CA40" i="1"/>
  <c r="CB40" i="1"/>
  <c r="CB93" i="1" s="1"/>
  <c r="CC40" i="1"/>
  <c r="CD40" i="1"/>
  <c r="CD92" i="1" s="1"/>
  <c r="CE40" i="1"/>
  <c r="CF40" i="1"/>
  <c r="CF93" i="1" s="1"/>
  <c r="CG40" i="1"/>
  <c r="CH40" i="1"/>
  <c r="CH89" i="1" s="1"/>
  <c r="CI40" i="1"/>
  <c r="CJ40" i="1"/>
  <c r="CK40" i="1"/>
  <c r="CL40" i="1"/>
  <c r="CL93" i="1" s="1"/>
  <c r="CM40" i="1"/>
  <c r="CN40" i="1"/>
  <c r="CN93" i="1" s="1"/>
  <c r="CO40" i="1"/>
  <c r="CP40" i="1"/>
  <c r="CP92" i="1" s="1"/>
  <c r="CQ40" i="1"/>
  <c r="CR40" i="1"/>
  <c r="CR93" i="1" s="1"/>
  <c r="CS40" i="1"/>
  <c r="CT40" i="1"/>
  <c r="CT93" i="1" s="1"/>
  <c r="CU40" i="1"/>
  <c r="CV40" i="1"/>
  <c r="CW40" i="1"/>
  <c r="CX40" i="1"/>
  <c r="CX93" i="1" s="1"/>
  <c r="CY40" i="1"/>
  <c r="CZ40" i="1"/>
  <c r="CZ93" i="1" s="1"/>
  <c r="DA40" i="1"/>
  <c r="DB40" i="1"/>
  <c r="DB92" i="1" s="1"/>
  <c r="DC40" i="1"/>
  <c r="DD40" i="1"/>
  <c r="DD93" i="1" s="1"/>
  <c r="DE40" i="1"/>
  <c r="DF40" i="1"/>
  <c r="DF93" i="1" s="1"/>
  <c r="DG40" i="1"/>
  <c r="DH40" i="1"/>
  <c r="DH92" i="1" s="1"/>
  <c r="DI40" i="1"/>
  <c r="DJ40" i="1"/>
  <c r="DJ93" i="1" s="1"/>
  <c r="DK40" i="1"/>
  <c r="DL40" i="1"/>
  <c r="DL93" i="1" s="1"/>
  <c r="DM40" i="1"/>
  <c r="DN40" i="1"/>
  <c r="DN92" i="1" s="1"/>
  <c r="DO40" i="1"/>
  <c r="DP40" i="1"/>
  <c r="DP93" i="1" s="1"/>
  <c r="DQ40" i="1"/>
  <c r="DR40" i="1"/>
  <c r="DR93" i="1" s="1"/>
  <c r="DS40" i="1"/>
  <c r="DT40" i="1"/>
  <c r="DT92" i="1" s="1"/>
  <c r="DU40" i="1"/>
  <c r="N40" i="1"/>
  <c r="N93" i="1" s="1"/>
  <c r="M40" i="1"/>
  <c r="M89" i="1" s="1"/>
  <c r="B30" i="1"/>
  <c r="B31" i="1"/>
  <c r="B32" i="1"/>
  <c r="B34" i="1"/>
  <c r="B33" i="1"/>
  <c r="B29" i="1"/>
  <c r="A30" i="1"/>
  <c r="A31" i="1"/>
  <c r="A32" i="1"/>
  <c r="A33" i="1"/>
  <c r="A34" i="1"/>
  <c r="A35" i="1"/>
  <c r="A29" i="1"/>
  <c r="AX16" i="1"/>
  <c r="AX39" i="1" s="1"/>
  <c r="AY16" i="1"/>
  <c r="AY39" i="1" s="1"/>
  <c r="AZ16" i="1"/>
  <c r="AZ39" i="1" s="1"/>
  <c r="BA16" i="1"/>
  <c r="BA39" i="1" s="1"/>
  <c r="BB16" i="1"/>
  <c r="BB39" i="1" s="1"/>
  <c r="BC16" i="1"/>
  <c r="BC39" i="1" s="1"/>
  <c r="BD16" i="1"/>
  <c r="BD39" i="1" s="1"/>
  <c r="BE16" i="1"/>
  <c r="BE39" i="1" s="1"/>
  <c r="BF16" i="1"/>
  <c r="BF39" i="1" s="1"/>
  <c r="BG16" i="1"/>
  <c r="BG39" i="1" s="1"/>
  <c r="BH16" i="1"/>
  <c r="BH39" i="1" s="1"/>
  <c r="BI16" i="1"/>
  <c r="BI39" i="1" s="1"/>
  <c r="BJ16" i="1"/>
  <c r="BJ39" i="1" s="1"/>
  <c r="BK16" i="1"/>
  <c r="BK39" i="1" s="1"/>
  <c r="BL16" i="1"/>
  <c r="BL39" i="1" s="1"/>
  <c r="BM16" i="1"/>
  <c r="BM39" i="1" s="1"/>
  <c r="BN16" i="1"/>
  <c r="BN39" i="1" s="1"/>
  <c r="BO16" i="1"/>
  <c r="BO39" i="1" s="1"/>
  <c r="BP16" i="1"/>
  <c r="BP39" i="1" s="1"/>
  <c r="BQ16" i="1"/>
  <c r="BQ39" i="1" s="1"/>
  <c r="BR16" i="1"/>
  <c r="BR39" i="1" s="1"/>
  <c r="BS16" i="1"/>
  <c r="BS39" i="1" s="1"/>
  <c r="BT16" i="1"/>
  <c r="BT39" i="1" s="1"/>
  <c r="BU16" i="1"/>
  <c r="BU39" i="1" s="1"/>
  <c r="BV16" i="1"/>
  <c r="BV39" i="1" s="1"/>
  <c r="BW16" i="1"/>
  <c r="BW39" i="1" s="1"/>
  <c r="BX16" i="1"/>
  <c r="BX39" i="1" s="1"/>
  <c r="BY16" i="1"/>
  <c r="BY39" i="1" s="1"/>
  <c r="BZ16" i="1"/>
  <c r="BZ39" i="1" s="1"/>
  <c r="CA16" i="1"/>
  <c r="CA39" i="1" s="1"/>
  <c r="CB16" i="1"/>
  <c r="CB39" i="1" s="1"/>
  <c r="CC16" i="1"/>
  <c r="CC39" i="1" s="1"/>
  <c r="CD16" i="1"/>
  <c r="CD39" i="1" s="1"/>
  <c r="CE16" i="1"/>
  <c r="CE39" i="1" s="1"/>
  <c r="CF16" i="1"/>
  <c r="CF39" i="1" s="1"/>
  <c r="CG16" i="1"/>
  <c r="CG39" i="1" s="1"/>
  <c r="CH16" i="1"/>
  <c r="CH39" i="1" s="1"/>
  <c r="CI16" i="1"/>
  <c r="CI39" i="1" s="1"/>
  <c r="CJ16" i="1"/>
  <c r="CJ39" i="1" s="1"/>
  <c r="CK16" i="1"/>
  <c r="CK39" i="1" s="1"/>
  <c r="CL16" i="1"/>
  <c r="CL39" i="1" s="1"/>
  <c r="CM16" i="1"/>
  <c r="CM39" i="1" s="1"/>
  <c r="CN16" i="1"/>
  <c r="CN39" i="1" s="1"/>
  <c r="CO16" i="1"/>
  <c r="CO39" i="1" s="1"/>
  <c r="CP16" i="1"/>
  <c r="CP39" i="1" s="1"/>
  <c r="CQ16" i="1"/>
  <c r="CQ39" i="1" s="1"/>
  <c r="CR16" i="1"/>
  <c r="CR39" i="1" s="1"/>
  <c r="CS16" i="1"/>
  <c r="CS39" i="1" s="1"/>
  <c r="CT16" i="1"/>
  <c r="CT39" i="1" s="1"/>
  <c r="CU16" i="1"/>
  <c r="CU39" i="1" s="1"/>
  <c r="CV16" i="1"/>
  <c r="CV39" i="1" s="1"/>
  <c r="CW16" i="1"/>
  <c r="CW39" i="1" s="1"/>
  <c r="CX16" i="1"/>
  <c r="CX39" i="1" s="1"/>
  <c r="CY16" i="1"/>
  <c r="CY39" i="1" s="1"/>
  <c r="CZ16" i="1"/>
  <c r="CZ39" i="1" s="1"/>
  <c r="DA16" i="1"/>
  <c r="DA39" i="1" s="1"/>
  <c r="DB16" i="1"/>
  <c r="DB39" i="1" s="1"/>
  <c r="DC16" i="1"/>
  <c r="DC39" i="1" s="1"/>
  <c r="DD16" i="1"/>
  <c r="DD39" i="1" s="1"/>
  <c r="DE16" i="1"/>
  <c r="DE39" i="1" s="1"/>
  <c r="DF16" i="1"/>
  <c r="DF39" i="1" s="1"/>
  <c r="DG16" i="1"/>
  <c r="DG39" i="1" s="1"/>
  <c r="DH16" i="1"/>
  <c r="DH39" i="1" s="1"/>
  <c r="DI16" i="1"/>
  <c r="DI39" i="1" s="1"/>
  <c r="DJ16" i="1"/>
  <c r="DJ39" i="1" s="1"/>
  <c r="DK16" i="1"/>
  <c r="DK39" i="1" s="1"/>
  <c r="DL16" i="1"/>
  <c r="DL39" i="1" s="1"/>
  <c r="DM16" i="1"/>
  <c r="DM39" i="1" s="1"/>
  <c r="DN16" i="1"/>
  <c r="DN39" i="1" s="1"/>
  <c r="DO16" i="1"/>
  <c r="DO39" i="1" s="1"/>
  <c r="DP16" i="1"/>
  <c r="DP39" i="1" s="1"/>
  <c r="DQ16" i="1"/>
  <c r="DQ39" i="1" s="1"/>
  <c r="DR16" i="1"/>
  <c r="DR39" i="1" s="1"/>
  <c r="DS16" i="1"/>
  <c r="DS39" i="1" s="1"/>
  <c r="DT16" i="1"/>
  <c r="DT39" i="1" s="1"/>
  <c r="DU16" i="1"/>
  <c r="DU39" i="1" s="1"/>
  <c r="E18" i="1"/>
  <c r="E29" i="1" s="1"/>
  <c r="F18" i="1"/>
  <c r="G18" i="1"/>
  <c r="H18" i="1"/>
  <c r="I18" i="1"/>
  <c r="I29" i="1" s="1"/>
  <c r="J18" i="1"/>
  <c r="K18" i="1"/>
  <c r="K29" i="1" s="1"/>
  <c r="L18" i="1"/>
  <c r="E19" i="1"/>
  <c r="F19" i="1"/>
  <c r="F30" i="1" s="1"/>
  <c r="G19" i="1"/>
  <c r="H19" i="1"/>
  <c r="E21" i="1"/>
  <c r="F21" i="1"/>
  <c r="G21" i="1"/>
  <c r="H21" i="1"/>
  <c r="I21" i="1"/>
  <c r="J21" i="1"/>
  <c r="K21" i="1"/>
  <c r="L21" i="1"/>
  <c r="E23" i="1"/>
  <c r="F23" i="1"/>
  <c r="F32" i="1" s="1"/>
  <c r="G23" i="1"/>
  <c r="H23" i="1"/>
  <c r="I23" i="1"/>
  <c r="J23" i="1"/>
  <c r="K23" i="1"/>
  <c r="L23" i="1"/>
  <c r="E24" i="1"/>
  <c r="F24" i="1"/>
  <c r="G24" i="1"/>
  <c r="H24" i="1"/>
  <c r="E25" i="1"/>
  <c r="E34" i="1" s="1"/>
  <c r="F25" i="1"/>
  <c r="G25" i="1"/>
  <c r="G34" i="1" s="1"/>
  <c r="H25" i="1"/>
  <c r="E26" i="1"/>
  <c r="F26" i="1"/>
  <c r="F35" i="1" s="1"/>
  <c r="G26" i="1"/>
  <c r="H26" i="1"/>
  <c r="H35" i="1" s="1"/>
  <c r="I26" i="1"/>
  <c r="J26" i="1"/>
  <c r="J35" i="1" s="1"/>
  <c r="K26" i="1"/>
  <c r="L26" i="1"/>
  <c r="L35" i="1" s="1"/>
  <c r="D19" i="1"/>
  <c r="D21" i="1"/>
  <c r="D31" i="1" s="1"/>
  <c r="D23" i="1"/>
  <c r="D24" i="1"/>
  <c r="D33" i="1" s="1"/>
  <c r="D25" i="1"/>
  <c r="D34" i="1" s="1"/>
  <c r="D26" i="1"/>
  <c r="D35" i="1" s="1"/>
  <c r="D18" i="1"/>
  <c r="A19" i="1"/>
  <c r="A21" i="1"/>
  <c r="A23" i="1"/>
  <c r="A24" i="1"/>
  <c r="A25" i="1"/>
  <c r="A26" i="1"/>
  <c r="A18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CW143" i="1"/>
  <c r="CX143" i="1"/>
  <c r="CY143" i="1"/>
  <c r="CZ143" i="1"/>
  <c r="DA143" i="1"/>
  <c r="DB143" i="1"/>
  <c r="DC143" i="1"/>
  <c r="DD143" i="1"/>
  <c r="DE143" i="1"/>
  <c r="DF143" i="1"/>
  <c r="DG143" i="1"/>
  <c r="DH143" i="1"/>
  <c r="DI143" i="1"/>
  <c r="DJ143" i="1"/>
  <c r="DK143" i="1"/>
  <c r="DL143" i="1"/>
  <c r="DM143" i="1"/>
  <c r="DN143" i="1"/>
  <c r="DO143" i="1"/>
  <c r="DP143" i="1"/>
  <c r="DQ143" i="1"/>
  <c r="DR143" i="1"/>
  <c r="DS143" i="1"/>
  <c r="DT143" i="1"/>
  <c r="DU143" i="1"/>
  <c r="C5" i="1"/>
  <c r="I19" i="1" s="1"/>
  <c r="C6" i="1"/>
  <c r="C7" i="1"/>
  <c r="BA21" i="1" s="1"/>
  <c r="C8" i="1"/>
  <c r="C9" i="1"/>
  <c r="AS23" i="1" s="1"/>
  <c r="C10" i="1"/>
  <c r="DS24" i="1" s="1"/>
  <c r="C11" i="1"/>
  <c r="U25" i="1" s="1"/>
  <c r="C12" i="1"/>
  <c r="C4" i="1"/>
  <c r="BT18" i="1" s="1"/>
  <c r="AS32" i="1" l="1"/>
  <c r="D29" i="1"/>
  <c r="G31" i="1"/>
  <c r="G29" i="1"/>
  <c r="I31" i="1"/>
  <c r="E31" i="1"/>
  <c r="DE88" i="1"/>
  <c r="BI88" i="1"/>
  <c r="K31" i="1"/>
  <c r="L32" i="1"/>
  <c r="J32" i="1"/>
  <c r="I30" i="1"/>
  <c r="H32" i="1"/>
  <c r="J8" i="9"/>
  <c r="J79" i="1"/>
  <c r="J78" i="1"/>
  <c r="H8" i="9"/>
  <c r="H79" i="1"/>
  <c r="H78" i="1"/>
  <c r="F8" i="9"/>
  <c r="F79" i="1"/>
  <c r="F78" i="1"/>
  <c r="E75" i="1"/>
  <c r="D77" i="1"/>
  <c r="K78" i="1"/>
  <c r="K8" i="9"/>
  <c r="K79" i="1"/>
  <c r="I8" i="9"/>
  <c r="I79" i="1"/>
  <c r="I78" i="1"/>
  <c r="G78" i="1"/>
  <c r="G8" i="9"/>
  <c r="G79" i="1"/>
  <c r="E79" i="1"/>
  <c r="E8" i="9"/>
  <c r="E78" i="1"/>
  <c r="M31" i="10"/>
  <c r="K31" i="10"/>
  <c r="I31" i="10"/>
  <c r="G31" i="10"/>
  <c r="E31" i="10"/>
  <c r="D29" i="10"/>
  <c r="N31" i="10"/>
  <c r="L31" i="10"/>
  <c r="J31" i="10"/>
  <c r="H31" i="10"/>
  <c r="F31" i="10"/>
  <c r="D31" i="10"/>
  <c r="D36" i="10"/>
  <c r="D32" i="10"/>
  <c r="E32" i="10"/>
  <c r="A1" i="12"/>
  <c r="F5" i="13"/>
  <c r="N32" i="10"/>
  <c r="M32" i="10"/>
  <c r="L32" i="10"/>
  <c r="K32" i="10"/>
  <c r="J32" i="10"/>
  <c r="I32" i="10"/>
  <c r="H32" i="10"/>
  <c r="G32" i="10"/>
  <c r="F32" i="10"/>
  <c r="L7" i="10"/>
  <c r="H7" i="10"/>
  <c r="E7" i="10"/>
  <c r="E29" i="9"/>
  <c r="D2" i="9"/>
  <c r="D39" i="9"/>
  <c r="AY2" i="9"/>
  <c r="AY39" i="9"/>
  <c r="AW2" i="9"/>
  <c r="AW39" i="9"/>
  <c r="AU2" i="9"/>
  <c r="AU39" i="9"/>
  <c r="AS2" i="9"/>
  <c r="AS39" i="9"/>
  <c r="AQ2" i="9"/>
  <c r="AQ39" i="9"/>
  <c r="AO2" i="9"/>
  <c r="AO39" i="9"/>
  <c r="AM2" i="9"/>
  <c r="AM39" i="9"/>
  <c r="AK2" i="9"/>
  <c r="AK39" i="9"/>
  <c r="AI2" i="9"/>
  <c r="AI39" i="9"/>
  <c r="AG2" i="9"/>
  <c r="AG39" i="9"/>
  <c r="AE2" i="9"/>
  <c r="AE39" i="9"/>
  <c r="AC2" i="9"/>
  <c r="AC39" i="9"/>
  <c r="AA2" i="9"/>
  <c r="AA39" i="9"/>
  <c r="Y2" i="9"/>
  <c r="Y39" i="9"/>
  <c r="W2" i="9"/>
  <c r="W39" i="9"/>
  <c r="U2" i="9"/>
  <c r="U39" i="9"/>
  <c r="S2" i="9"/>
  <c r="S39" i="9"/>
  <c r="Q2" i="9"/>
  <c r="Q39" i="9"/>
  <c r="O2" i="9"/>
  <c r="O39" i="9"/>
  <c r="M2" i="9"/>
  <c r="M39" i="9"/>
  <c r="K2" i="9"/>
  <c r="K39" i="9"/>
  <c r="I2" i="9"/>
  <c r="I39" i="9"/>
  <c r="G2" i="9"/>
  <c r="G39" i="9"/>
  <c r="DU2" i="9"/>
  <c r="DU39" i="9"/>
  <c r="DS2" i="9"/>
  <c r="DS39" i="9"/>
  <c r="DQ2" i="9"/>
  <c r="DQ39" i="9"/>
  <c r="DO2" i="9"/>
  <c r="DO39" i="9"/>
  <c r="DM2" i="9"/>
  <c r="DM39" i="9"/>
  <c r="DK2" i="9"/>
  <c r="DK39" i="9"/>
  <c r="DI2" i="9"/>
  <c r="DI39" i="9"/>
  <c r="DG2" i="9"/>
  <c r="DG39" i="9"/>
  <c r="DE2" i="9"/>
  <c r="DE39" i="9"/>
  <c r="DC2" i="9"/>
  <c r="DC39" i="9"/>
  <c r="DA2" i="9"/>
  <c r="DA39" i="9"/>
  <c r="CY2" i="9"/>
  <c r="CY39" i="9"/>
  <c r="CW2" i="9"/>
  <c r="CW39" i="9"/>
  <c r="CU2" i="9"/>
  <c r="CU39" i="9"/>
  <c r="CS2" i="9"/>
  <c r="CS39" i="9"/>
  <c r="CQ2" i="9"/>
  <c r="CQ39" i="9"/>
  <c r="CO2" i="9"/>
  <c r="CO39" i="9"/>
  <c r="CM2" i="9"/>
  <c r="CM39" i="9"/>
  <c r="CK2" i="9"/>
  <c r="CK39" i="9"/>
  <c r="CI2" i="9"/>
  <c r="CI39" i="9"/>
  <c r="CG2" i="9"/>
  <c r="CG39" i="9"/>
  <c r="CE2" i="9"/>
  <c r="CE39" i="9"/>
  <c r="CC2" i="9"/>
  <c r="CC39" i="9"/>
  <c r="CA2" i="9"/>
  <c r="CA39" i="9"/>
  <c r="BY2" i="9"/>
  <c r="BY39" i="9"/>
  <c r="BW2" i="9"/>
  <c r="BW39" i="9"/>
  <c r="BU2" i="9"/>
  <c r="BU39" i="9"/>
  <c r="BS2" i="9"/>
  <c r="BS39" i="9"/>
  <c r="BQ2" i="9"/>
  <c r="BQ39" i="9"/>
  <c r="BO2" i="9"/>
  <c r="BO39" i="9"/>
  <c r="BM2" i="9"/>
  <c r="BM39" i="9"/>
  <c r="BK2" i="9"/>
  <c r="BK39" i="9"/>
  <c r="BI2" i="9"/>
  <c r="BI39" i="9"/>
  <c r="BG2" i="9"/>
  <c r="BG39" i="9"/>
  <c r="BE2" i="9"/>
  <c r="BE39" i="9"/>
  <c r="BC2" i="9"/>
  <c r="BC39" i="9"/>
  <c r="BA2" i="9"/>
  <c r="BA39" i="9"/>
  <c r="E2" i="9"/>
  <c r="E39" i="9"/>
  <c r="AX2" i="9"/>
  <c r="AX39" i="9"/>
  <c r="AV2" i="9"/>
  <c r="AV39" i="9"/>
  <c r="AT2" i="9"/>
  <c r="AT39" i="9"/>
  <c r="AR2" i="9"/>
  <c r="AR39" i="9"/>
  <c r="AP2" i="9"/>
  <c r="AP39" i="9"/>
  <c r="AN2" i="9"/>
  <c r="AN39" i="9"/>
  <c r="AL2" i="9"/>
  <c r="AL39" i="9"/>
  <c r="AJ2" i="9"/>
  <c r="AJ39" i="9"/>
  <c r="AH2" i="9"/>
  <c r="AH39" i="9"/>
  <c r="AF2" i="9"/>
  <c r="AF39" i="9"/>
  <c r="AD2" i="9"/>
  <c r="AD39" i="9"/>
  <c r="AB2" i="9"/>
  <c r="AB39" i="9"/>
  <c r="Z2" i="9"/>
  <c r="Z39" i="9"/>
  <c r="X2" i="9"/>
  <c r="X39" i="9"/>
  <c r="V2" i="9"/>
  <c r="V39" i="9"/>
  <c r="T2" i="9"/>
  <c r="T39" i="9"/>
  <c r="R2" i="9"/>
  <c r="R39" i="9"/>
  <c r="P2" i="9"/>
  <c r="P39" i="9"/>
  <c r="N2" i="9"/>
  <c r="N39" i="9"/>
  <c r="L2" i="9"/>
  <c r="L39" i="9"/>
  <c r="J2" i="9"/>
  <c r="J39" i="9"/>
  <c r="H2" i="9"/>
  <c r="H39" i="9"/>
  <c r="F2" i="9"/>
  <c r="F39" i="9"/>
  <c r="DT2" i="9"/>
  <c r="DT39" i="9"/>
  <c r="DR2" i="9"/>
  <c r="DR39" i="9"/>
  <c r="DP2" i="9"/>
  <c r="DP39" i="9"/>
  <c r="DN2" i="9"/>
  <c r="DN39" i="9"/>
  <c r="DL2" i="9"/>
  <c r="DL39" i="9"/>
  <c r="DJ2" i="9"/>
  <c r="DJ39" i="9"/>
  <c r="DH2" i="9"/>
  <c r="DH39" i="9"/>
  <c r="DF2" i="9"/>
  <c r="DF39" i="9"/>
  <c r="DD2" i="9"/>
  <c r="DD39" i="9"/>
  <c r="DB2" i="9"/>
  <c r="DB39" i="9"/>
  <c r="CZ2" i="9"/>
  <c r="CZ39" i="9"/>
  <c r="CX2" i="9"/>
  <c r="CX39" i="9"/>
  <c r="CV2" i="9"/>
  <c r="CV39" i="9"/>
  <c r="CT2" i="9"/>
  <c r="CT39" i="9"/>
  <c r="CR2" i="9"/>
  <c r="CR39" i="9"/>
  <c r="CP2" i="9"/>
  <c r="CP39" i="9"/>
  <c r="CN2" i="9"/>
  <c r="CN39" i="9"/>
  <c r="CL2" i="9"/>
  <c r="CL39" i="9"/>
  <c r="CJ2" i="9"/>
  <c r="CJ39" i="9"/>
  <c r="CH2" i="9"/>
  <c r="CH39" i="9"/>
  <c r="CF2" i="9"/>
  <c r="CF39" i="9"/>
  <c r="CD2" i="9"/>
  <c r="CD39" i="9"/>
  <c r="CB2" i="9"/>
  <c r="CB39" i="9"/>
  <c r="BZ2" i="9"/>
  <c r="BZ39" i="9"/>
  <c r="BX2" i="9"/>
  <c r="BX39" i="9"/>
  <c r="BV2" i="9"/>
  <c r="BV39" i="9"/>
  <c r="BT2" i="9"/>
  <c r="BT39" i="9"/>
  <c r="BR2" i="9"/>
  <c r="BR39" i="9"/>
  <c r="BP2" i="9"/>
  <c r="BP39" i="9"/>
  <c r="BN2" i="9"/>
  <c r="BN39" i="9"/>
  <c r="BL2" i="9"/>
  <c r="BL39" i="9"/>
  <c r="BJ2" i="9"/>
  <c r="BJ39" i="9"/>
  <c r="BH2" i="9"/>
  <c r="BH39" i="9"/>
  <c r="BF2" i="9"/>
  <c r="BF39" i="9"/>
  <c r="BD2" i="9"/>
  <c r="BD39" i="9"/>
  <c r="BB2" i="9"/>
  <c r="BB39" i="9"/>
  <c r="AZ2" i="9"/>
  <c r="AZ39" i="9"/>
  <c r="M29" i="9"/>
  <c r="K29" i="9"/>
  <c r="I29" i="9"/>
  <c r="G29" i="9"/>
  <c r="L29" i="9"/>
  <c r="J29" i="9"/>
  <c r="H29" i="9"/>
  <c r="F29" i="9"/>
  <c r="D29" i="9"/>
  <c r="D23" i="9"/>
  <c r="D22" i="11" s="1"/>
  <c r="DT23" i="9"/>
  <c r="DT22" i="11" s="1"/>
  <c r="DR23" i="9"/>
  <c r="DR22" i="11" s="1"/>
  <c r="DP23" i="9"/>
  <c r="DP22" i="11" s="1"/>
  <c r="DN23" i="9"/>
  <c r="DN22" i="11" s="1"/>
  <c r="DL23" i="9"/>
  <c r="DL22" i="11" s="1"/>
  <c r="DJ23" i="9"/>
  <c r="DJ22" i="11" s="1"/>
  <c r="DH23" i="9"/>
  <c r="DH22" i="11" s="1"/>
  <c r="DF23" i="9"/>
  <c r="DF22" i="11" s="1"/>
  <c r="DD23" i="9"/>
  <c r="DD22" i="11" s="1"/>
  <c r="DB23" i="9"/>
  <c r="DB22" i="11" s="1"/>
  <c r="CZ23" i="9"/>
  <c r="CZ22" i="11" s="1"/>
  <c r="CX23" i="9"/>
  <c r="CX22" i="11" s="1"/>
  <c r="CV23" i="9"/>
  <c r="CV22" i="11" s="1"/>
  <c r="CT23" i="9"/>
  <c r="CT22" i="11" s="1"/>
  <c r="CR23" i="9"/>
  <c r="CR22" i="11" s="1"/>
  <c r="CP23" i="9"/>
  <c r="CP22" i="11" s="1"/>
  <c r="CN23" i="9"/>
  <c r="CN22" i="11" s="1"/>
  <c r="CL23" i="9"/>
  <c r="CL22" i="11" s="1"/>
  <c r="CJ23" i="9"/>
  <c r="CJ22" i="11" s="1"/>
  <c r="CH23" i="9"/>
  <c r="CH22" i="11" s="1"/>
  <c r="CF23" i="9"/>
  <c r="CF22" i="11" s="1"/>
  <c r="CD23" i="9"/>
  <c r="CD22" i="11" s="1"/>
  <c r="CB23" i="9"/>
  <c r="CB22" i="11" s="1"/>
  <c r="BZ23" i="9"/>
  <c r="BZ22" i="11" s="1"/>
  <c r="BX23" i="9"/>
  <c r="BX22" i="11" s="1"/>
  <c r="BV23" i="9"/>
  <c r="BV22" i="11" s="1"/>
  <c r="BT23" i="9"/>
  <c r="BT22" i="11" s="1"/>
  <c r="BR23" i="9"/>
  <c r="BR22" i="11" s="1"/>
  <c r="BP23" i="9"/>
  <c r="BP22" i="11" s="1"/>
  <c r="BN23" i="9"/>
  <c r="BN22" i="11" s="1"/>
  <c r="BL23" i="9"/>
  <c r="BL22" i="11" s="1"/>
  <c r="BJ23" i="9"/>
  <c r="BJ22" i="11" s="1"/>
  <c r="BH23" i="9"/>
  <c r="BH22" i="11" s="1"/>
  <c r="BF23" i="9"/>
  <c r="BF22" i="11" s="1"/>
  <c r="BD23" i="9"/>
  <c r="BD22" i="11" s="1"/>
  <c r="BB23" i="9"/>
  <c r="BB22" i="11" s="1"/>
  <c r="AZ23" i="9"/>
  <c r="AZ22" i="11" s="1"/>
  <c r="AX23" i="9"/>
  <c r="AX22" i="11" s="1"/>
  <c r="AV23" i="9"/>
  <c r="AV22" i="11" s="1"/>
  <c r="AT23" i="9"/>
  <c r="AT22" i="11" s="1"/>
  <c r="AR23" i="9"/>
  <c r="AR22" i="11" s="1"/>
  <c r="AP23" i="9"/>
  <c r="AP22" i="11" s="1"/>
  <c r="AN23" i="9"/>
  <c r="AN22" i="11" s="1"/>
  <c r="AL23" i="9"/>
  <c r="AL22" i="11" s="1"/>
  <c r="AJ23" i="9"/>
  <c r="AJ22" i="11" s="1"/>
  <c r="AH23" i="9"/>
  <c r="AH22" i="11" s="1"/>
  <c r="AF23" i="9"/>
  <c r="AF22" i="11" s="1"/>
  <c r="AD23" i="9"/>
  <c r="AD22" i="11" s="1"/>
  <c r="AB23" i="9"/>
  <c r="AB22" i="11" s="1"/>
  <c r="Z23" i="9"/>
  <c r="Z22" i="11" s="1"/>
  <c r="X23" i="9"/>
  <c r="X22" i="11" s="1"/>
  <c r="V23" i="9"/>
  <c r="V22" i="11" s="1"/>
  <c r="T23" i="9"/>
  <c r="T22" i="11" s="1"/>
  <c r="R23" i="9"/>
  <c r="R22" i="11" s="1"/>
  <c r="P23" i="9"/>
  <c r="P22" i="11" s="1"/>
  <c r="N23" i="9"/>
  <c r="N22" i="11" s="1"/>
  <c r="L23" i="9"/>
  <c r="L22" i="11" s="1"/>
  <c r="J23" i="9"/>
  <c r="J22" i="11" s="1"/>
  <c r="H23" i="9"/>
  <c r="H22" i="11" s="1"/>
  <c r="F23" i="9"/>
  <c r="F22" i="11" s="1"/>
  <c r="DS23" i="9"/>
  <c r="DS22" i="11" s="1"/>
  <c r="DO23" i="9"/>
  <c r="DO22" i="11" s="1"/>
  <c r="DK23" i="9"/>
  <c r="DK22" i="11" s="1"/>
  <c r="DG23" i="9"/>
  <c r="DG22" i="11" s="1"/>
  <c r="DC23" i="9"/>
  <c r="DC22" i="11" s="1"/>
  <c r="CY23" i="9"/>
  <c r="CY22" i="11" s="1"/>
  <c r="CU23" i="9"/>
  <c r="CU22" i="11" s="1"/>
  <c r="CQ23" i="9"/>
  <c r="CQ22" i="11" s="1"/>
  <c r="CM23" i="9"/>
  <c r="CM22" i="11" s="1"/>
  <c r="CI23" i="9"/>
  <c r="CI22" i="11" s="1"/>
  <c r="CE23" i="9"/>
  <c r="CE22" i="11" s="1"/>
  <c r="CA23" i="9"/>
  <c r="CA22" i="11" s="1"/>
  <c r="BW23" i="9"/>
  <c r="BW22" i="11" s="1"/>
  <c r="BS23" i="9"/>
  <c r="BS22" i="11" s="1"/>
  <c r="BO23" i="9"/>
  <c r="BO22" i="11" s="1"/>
  <c r="BK23" i="9"/>
  <c r="BK22" i="11" s="1"/>
  <c r="BG23" i="9"/>
  <c r="BG22" i="11" s="1"/>
  <c r="BC23" i="9"/>
  <c r="BC22" i="11" s="1"/>
  <c r="AY23" i="9"/>
  <c r="AY22" i="11" s="1"/>
  <c r="AU23" i="9"/>
  <c r="AU22" i="11" s="1"/>
  <c r="AQ23" i="9"/>
  <c r="AQ22" i="11" s="1"/>
  <c r="AM23" i="9"/>
  <c r="AM22" i="11" s="1"/>
  <c r="AI23" i="9"/>
  <c r="AI22" i="11" s="1"/>
  <c r="AE23" i="9"/>
  <c r="AE22" i="11" s="1"/>
  <c r="AA23" i="9"/>
  <c r="AA22" i="11" s="1"/>
  <c r="W23" i="9"/>
  <c r="W22" i="11" s="1"/>
  <c r="S23" i="9"/>
  <c r="S22" i="11" s="1"/>
  <c r="O23" i="9"/>
  <c r="O22" i="11" s="1"/>
  <c r="K23" i="9"/>
  <c r="K22" i="11" s="1"/>
  <c r="G23" i="9"/>
  <c r="G22" i="11" s="1"/>
  <c r="E23" i="9"/>
  <c r="E22" i="11" s="1"/>
  <c r="A1" i="15"/>
  <c r="A1" i="10"/>
  <c r="M165" i="1"/>
  <c r="M10" i="9" s="1"/>
  <c r="I165" i="1"/>
  <c r="I10" i="9" s="1"/>
  <c r="L75" i="1"/>
  <c r="J74" i="1"/>
  <c r="H75" i="1"/>
  <c r="F74" i="1"/>
  <c r="K75" i="1"/>
  <c r="I75" i="1"/>
  <c r="G75" i="1"/>
  <c r="G33" i="1"/>
  <c r="E33" i="1"/>
  <c r="E32" i="1"/>
  <c r="DQ83" i="1"/>
  <c r="CS83" i="1"/>
  <c r="CG83" i="1"/>
  <c r="BU83" i="1"/>
  <c r="AW83" i="1"/>
  <c r="AK83" i="1"/>
  <c r="Y83" i="1"/>
  <c r="A1" i="11"/>
  <c r="A1" i="9"/>
  <c r="J75" i="1"/>
  <c r="F75" i="1"/>
  <c r="D75" i="1"/>
  <c r="D74" i="1"/>
  <c r="G74" i="1"/>
  <c r="K74" i="1"/>
  <c r="E74" i="1"/>
  <c r="I74" i="1"/>
  <c r="N116" i="1"/>
  <c r="N117" i="1" s="1"/>
  <c r="H74" i="1"/>
  <c r="L74" i="1"/>
  <c r="AK88" i="1"/>
  <c r="CG88" i="1"/>
  <c r="DQ88" i="1"/>
  <c r="M83" i="1"/>
  <c r="BI83" i="1"/>
  <c r="DE83" i="1"/>
  <c r="M88" i="1"/>
  <c r="Y88" i="1"/>
  <c r="AW88" i="1"/>
  <c r="BU88" i="1"/>
  <c r="CS88" i="1"/>
  <c r="O102" i="1"/>
  <c r="O116" i="1" s="1"/>
  <c r="O117" i="1" s="1"/>
  <c r="O118" i="1" s="1"/>
  <c r="O7" i="10" s="1"/>
  <c r="N89" i="1"/>
  <c r="N119" i="1"/>
  <c r="G118" i="1"/>
  <c r="G7" i="10" s="1"/>
  <c r="K118" i="1"/>
  <c r="K7" i="10" s="1"/>
  <c r="J118" i="1"/>
  <c r="J7" i="10" s="1"/>
  <c r="F118" i="1"/>
  <c r="F7" i="10" s="1"/>
  <c r="D118" i="1"/>
  <c r="D7" i="10" s="1"/>
  <c r="D27" i="10" s="1"/>
  <c r="BT29" i="1"/>
  <c r="U34" i="1"/>
  <c r="BA31" i="1"/>
  <c r="H34" i="1"/>
  <c r="F34" i="1"/>
  <c r="L31" i="1"/>
  <c r="J31" i="1"/>
  <c r="H31" i="1"/>
  <c r="F31" i="1"/>
  <c r="L29" i="1"/>
  <c r="J29" i="1"/>
  <c r="H29" i="1"/>
  <c r="F29" i="1"/>
  <c r="R112" i="1"/>
  <c r="CP89" i="1"/>
  <c r="AD89" i="1"/>
  <c r="DR95" i="1"/>
  <c r="DJ95" i="1"/>
  <c r="DB95" i="1"/>
  <c r="CT95" i="1"/>
  <c r="CL95" i="1"/>
  <c r="CD95" i="1"/>
  <c r="BV95" i="1"/>
  <c r="BN95" i="1"/>
  <c r="BF95" i="1"/>
  <c r="AX95" i="1"/>
  <c r="AP95" i="1"/>
  <c r="AH95" i="1"/>
  <c r="Z95" i="1"/>
  <c r="R95" i="1"/>
  <c r="DR94" i="1"/>
  <c r="DJ94" i="1"/>
  <c r="DB94" i="1"/>
  <c r="CT94" i="1"/>
  <c r="CL94" i="1"/>
  <c r="CD94" i="1"/>
  <c r="BV94" i="1"/>
  <c r="BN94" i="1"/>
  <c r="BF94" i="1"/>
  <c r="AX94" i="1"/>
  <c r="AP94" i="1"/>
  <c r="AH94" i="1"/>
  <c r="Z94" i="1"/>
  <c r="R94" i="1"/>
  <c r="DB93" i="1"/>
  <c r="BF93" i="1"/>
  <c r="DF89" i="1"/>
  <c r="BJ89" i="1"/>
  <c r="DN95" i="1"/>
  <c r="DF95" i="1"/>
  <c r="CX95" i="1"/>
  <c r="CP95" i="1"/>
  <c r="CH95" i="1"/>
  <c r="BZ95" i="1"/>
  <c r="BR95" i="1"/>
  <c r="BJ95" i="1"/>
  <c r="BB95" i="1"/>
  <c r="AT95" i="1"/>
  <c r="AL95" i="1"/>
  <c r="AD95" i="1"/>
  <c r="V95" i="1"/>
  <c r="N95" i="1"/>
  <c r="DN94" i="1"/>
  <c r="DF94" i="1"/>
  <c r="CX94" i="1"/>
  <c r="CP94" i="1"/>
  <c r="CH94" i="1"/>
  <c r="BZ94" i="1"/>
  <c r="BJ94" i="1"/>
  <c r="BB94" i="1"/>
  <c r="AT94" i="1"/>
  <c r="AL94" i="1"/>
  <c r="AD94" i="1"/>
  <c r="N94" i="1"/>
  <c r="DN93" i="1"/>
  <c r="CD93" i="1"/>
  <c r="AH93" i="1"/>
  <c r="M94" i="1"/>
  <c r="DU89" i="1"/>
  <c r="DU93" i="1"/>
  <c r="DU94" i="1"/>
  <c r="DU95" i="1"/>
  <c r="DS89" i="1"/>
  <c r="DS93" i="1"/>
  <c r="DS94" i="1"/>
  <c r="DS95" i="1"/>
  <c r="DQ93" i="1"/>
  <c r="DQ94" i="1"/>
  <c r="DQ95" i="1"/>
  <c r="DO89" i="1"/>
  <c r="DO93" i="1"/>
  <c r="DO94" i="1"/>
  <c r="DO95" i="1"/>
  <c r="DM89" i="1"/>
  <c r="DM93" i="1"/>
  <c r="DM94" i="1"/>
  <c r="DM95" i="1"/>
  <c r="DK92" i="1"/>
  <c r="DK93" i="1"/>
  <c r="DK94" i="1"/>
  <c r="DK95" i="1"/>
  <c r="DI89" i="1"/>
  <c r="DI93" i="1"/>
  <c r="DI94" i="1"/>
  <c r="DI95" i="1"/>
  <c r="DG89" i="1"/>
  <c r="DG93" i="1"/>
  <c r="DG94" i="1"/>
  <c r="DG95" i="1"/>
  <c r="DE93" i="1"/>
  <c r="DE94" i="1"/>
  <c r="DE95" i="1"/>
  <c r="DC89" i="1"/>
  <c r="DC93" i="1"/>
  <c r="DC94" i="1"/>
  <c r="DC95" i="1"/>
  <c r="DA89" i="1"/>
  <c r="DA93" i="1"/>
  <c r="DA94" i="1"/>
  <c r="DA95" i="1"/>
  <c r="CY93" i="1"/>
  <c r="CY92" i="1"/>
  <c r="CY94" i="1"/>
  <c r="CY95" i="1"/>
  <c r="CW89" i="1"/>
  <c r="CW93" i="1"/>
  <c r="CW94" i="1"/>
  <c r="CW95" i="1"/>
  <c r="CU89" i="1"/>
  <c r="CU93" i="1"/>
  <c r="CU94" i="1"/>
  <c r="CU95" i="1"/>
  <c r="CS93" i="1"/>
  <c r="CS94" i="1"/>
  <c r="CS95" i="1"/>
  <c r="CQ89" i="1"/>
  <c r="CQ93" i="1"/>
  <c r="CQ94" i="1"/>
  <c r="CQ95" i="1"/>
  <c r="CO89" i="1"/>
  <c r="CO93" i="1"/>
  <c r="CO94" i="1"/>
  <c r="CO95" i="1"/>
  <c r="CM93" i="1"/>
  <c r="CM92" i="1"/>
  <c r="CM94" i="1"/>
  <c r="CM95" i="1"/>
  <c r="CK89" i="1"/>
  <c r="CK93" i="1"/>
  <c r="CK94" i="1"/>
  <c r="CK95" i="1"/>
  <c r="CI89" i="1"/>
  <c r="CI93" i="1"/>
  <c r="CI94" i="1"/>
  <c r="CI95" i="1"/>
  <c r="CG93" i="1"/>
  <c r="CG94" i="1"/>
  <c r="CG95" i="1"/>
  <c r="CE89" i="1"/>
  <c r="CE93" i="1"/>
  <c r="CE94" i="1"/>
  <c r="CE95" i="1"/>
  <c r="CC89" i="1"/>
  <c r="CC93" i="1"/>
  <c r="CC94" i="1"/>
  <c r="CC95" i="1"/>
  <c r="CA93" i="1"/>
  <c r="CA92" i="1"/>
  <c r="CA94" i="1"/>
  <c r="CA95" i="1"/>
  <c r="BY89" i="1"/>
  <c r="BY93" i="1"/>
  <c r="BY94" i="1"/>
  <c r="BY95" i="1"/>
  <c r="BW89" i="1"/>
  <c r="BW93" i="1"/>
  <c r="BW94" i="1"/>
  <c r="BW95" i="1"/>
  <c r="BU93" i="1"/>
  <c r="BU94" i="1"/>
  <c r="BU95" i="1"/>
  <c r="BS89" i="1"/>
  <c r="BS93" i="1"/>
  <c r="BS94" i="1"/>
  <c r="BS95" i="1"/>
  <c r="BQ89" i="1"/>
  <c r="BQ93" i="1"/>
  <c r="BQ94" i="1"/>
  <c r="BQ95" i="1"/>
  <c r="BO93" i="1"/>
  <c r="BO92" i="1"/>
  <c r="BO94" i="1"/>
  <c r="BO95" i="1"/>
  <c r="BM89" i="1"/>
  <c r="BM93" i="1"/>
  <c r="BM94" i="1"/>
  <c r="BM95" i="1"/>
  <c r="BK89" i="1"/>
  <c r="BK93" i="1"/>
  <c r="BK94" i="1"/>
  <c r="BK95" i="1"/>
  <c r="BI93" i="1"/>
  <c r="BI94" i="1"/>
  <c r="BI95" i="1"/>
  <c r="BG89" i="1"/>
  <c r="BG93" i="1"/>
  <c r="BG94" i="1"/>
  <c r="BG95" i="1"/>
  <c r="BE89" i="1"/>
  <c r="BE93" i="1"/>
  <c r="BE94" i="1"/>
  <c r="BE95" i="1"/>
  <c r="BC93" i="1"/>
  <c r="BC92" i="1"/>
  <c r="BC94" i="1"/>
  <c r="BC95" i="1"/>
  <c r="BA89" i="1"/>
  <c r="BA93" i="1"/>
  <c r="BA94" i="1"/>
  <c r="BA95" i="1"/>
  <c r="AY89" i="1"/>
  <c r="AY93" i="1"/>
  <c r="AY94" i="1"/>
  <c r="AY95" i="1"/>
  <c r="AW93" i="1"/>
  <c r="AW94" i="1"/>
  <c r="AW95" i="1"/>
  <c r="AU89" i="1"/>
  <c r="AU93" i="1"/>
  <c r="AU94" i="1"/>
  <c r="AU95" i="1"/>
  <c r="AS89" i="1"/>
  <c r="AS93" i="1"/>
  <c r="AS94" i="1"/>
  <c r="AS95" i="1"/>
  <c r="AQ93" i="1"/>
  <c r="AQ92" i="1"/>
  <c r="AQ94" i="1"/>
  <c r="AQ95" i="1"/>
  <c r="AO89" i="1"/>
  <c r="AO93" i="1"/>
  <c r="AO94" i="1"/>
  <c r="AO95" i="1"/>
  <c r="AM89" i="1"/>
  <c r="AM93" i="1"/>
  <c r="AM94" i="1"/>
  <c r="AM95" i="1"/>
  <c r="AK93" i="1"/>
  <c r="AK94" i="1"/>
  <c r="AK95" i="1"/>
  <c r="AI89" i="1"/>
  <c r="AI93" i="1"/>
  <c r="AI94" i="1"/>
  <c r="AI95" i="1"/>
  <c r="AG89" i="1"/>
  <c r="AG93" i="1"/>
  <c r="AG94" i="1"/>
  <c r="AG95" i="1"/>
  <c r="AE93" i="1"/>
  <c r="AE92" i="1"/>
  <c r="AE94" i="1"/>
  <c r="AE95" i="1"/>
  <c r="AC89" i="1"/>
  <c r="AC93" i="1"/>
  <c r="AC94" i="1"/>
  <c r="AC95" i="1"/>
  <c r="AA89" i="1"/>
  <c r="AA93" i="1"/>
  <c r="AA94" i="1"/>
  <c r="AA95" i="1"/>
  <c r="Y93" i="1"/>
  <c r="Y94" i="1"/>
  <c r="Y95" i="1"/>
  <c r="W89" i="1"/>
  <c r="W93" i="1"/>
  <c r="W94" i="1"/>
  <c r="W95" i="1"/>
  <c r="U89" i="1"/>
  <c r="U93" i="1"/>
  <c r="U94" i="1"/>
  <c r="U95" i="1"/>
  <c r="S93" i="1"/>
  <c r="S92" i="1"/>
  <c r="S94" i="1"/>
  <c r="S95" i="1"/>
  <c r="Q93" i="1"/>
  <c r="Q94" i="1"/>
  <c r="Q95" i="1"/>
  <c r="O93" i="1"/>
  <c r="O94" i="1"/>
  <c r="O95" i="1"/>
  <c r="Y92" i="1"/>
  <c r="AW92" i="1"/>
  <c r="BU92" i="1"/>
  <c r="CS92" i="1"/>
  <c r="DQ92" i="1"/>
  <c r="CV92" i="1"/>
  <c r="CV93" i="1"/>
  <c r="CJ92" i="1"/>
  <c r="CJ93" i="1"/>
  <c r="BX92" i="1"/>
  <c r="BX93" i="1"/>
  <c r="BR92" i="1"/>
  <c r="BR89" i="1"/>
  <c r="BL92" i="1"/>
  <c r="BL93" i="1"/>
  <c r="AZ92" i="1"/>
  <c r="AZ93" i="1"/>
  <c r="AN92" i="1"/>
  <c r="AN93" i="1"/>
  <c r="AB92" i="1"/>
  <c r="AB93" i="1"/>
  <c r="V92" i="1"/>
  <c r="V89" i="1"/>
  <c r="P92" i="1"/>
  <c r="P93" i="1"/>
  <c r="CX89" i="1"/>
  <c r="BZ89" i="1"/>
  <c r="AT89" i="1"/>
  <c r="DT95" i="1"/>
  <c r="DP95" i="1"/>
  <c r="DL95" i="1"/>
  <c r="DH95" i="1"/>
  <c r="DD95" i="1"/>
  <c r="CZ95" i="1"/>
  <c r="CV95" i="1"/>
  <c r="CR95" i="1"/>
  <c r="CN95" i="1"/>
  <c r="CJ95" i="1"/>
  <c r="CF95" i="1"/>
  <c r="CB95" i="1"/>
  <c r="BX95" i="1"/>
  <c r="BT95" i="1"/>
  <c r="BP95" i="1"/>
  <c r="BL95" i="1"/>
  <c r="BH95" i="1"/>
  <c r="BD95" i="1"/>
  <c r="AZ95" i="1"/>
  <c r="AV95" i="1"/>
  <c r="AR95" i="1"/>
  <c r="AN95" i="1"/>
  <c r="AJ95" i="1"/>
  <c r="AF95" i="1"/>
  <c r="AB95" i="1"/>
  <c r="X95" i="1"/>
  <c r="T95" i="1"/>
  <c r="P95" i="1"/>
  <c r="DT94" i="1"/>
  <c r="DP94" i="1"/>
  <c r="DL94" i="1"/>
  <c r="DH94" i="1"/>
  <c r="DD94" i="1"/>
  <c r="CZ94" i="1"/>
  <c r="CV94" i="1"/>
  <c r="CR94" i="1"/>
  <c r="CN94" i="1"/>
  <c r="CJ94" i="1"/>
  <c r="CF94" i="1"/>
  <c r="CB94" i="1"/>
  <c r="BX94" i="1"/>
  <c r="BT94" i="1"/>
  <c r="BP94" i="1"/>
  <c r="BL94" i="1"/>
  <c r="BH94" i="1"/>
  <c r="BD94" i="1"/>
  <c r="AZ94" i="1"/>
  <c r="AV94" i="1"/>
  <c r="AR94" i="1"/>
  <c r="AN94" i="1"/>
  <c r="AJ94" i="1"/>
  <c r="AF94" i="1"/>
  <c r="AB94" i="1"/>
  <c r="X94" i="1"/>
  <c r="T94" i="1"/>
  <c r="P94" i="1"/>
  <c r="DT93" i="1"/>
  <c r="DH93" i="1"/>
  <c r="CP93" i="1"/>
  <c r="CH93" i="1"/>
  <c r="BR93" i="1"/>
  <c r="BB93" i="1"/>
  <c r="AT93" i="1"/>
  <c r="AL93" i="1"/>
  <c r="V93" i="1"/>
  <c r="AK92" i="1"/>
  <c r="BI92" i="1"/>
  <c r="CG92" i="1"/>
  <c r="DE92" i="1"/>
  <c r="M90" i="1"/>
  <c r="M91" i="1"/>
  <c r="M92" i="1"/>
  <c r="M93" i="1"/>
  <c r="DQ87" i="1"/>
  <c r="DE87" i="1"/>
  <c r="DE89" i="1"/>
  <c r="CY89" i="1"/>
  <c r="CS87" i="1"/>
  <c r="CS89" i="1"/>
  <c r="CM89" i="1"/>
  <c r="CG87" i="1"/>
  <c r="CG89" i="1"/>
  <c r="CA89" i="1"/>
  <c r="BU87" i="1"/>
  <c r="BU89" i="1"/>
  <c r="BO89" i="1"/>
  <c r="BI87" i="1"/>
  <c r="BI89" i="1"/>
  <c r="BC89" i="1"/>
  <c r="AW87" i="1"/>
  <c r="AW89" i="1"/>
  <c r="AQ89" i="1"/>
  <c r="AK87" i="1"/>
  <c r="AK89" i="1"/>
  <c r="AE89" i="1"/>
  <c r="Y87" i="1"/>
  <c r="Y89" i="1"/>
  <c r="S89" i="1"/>
  <c r="DS91" i="1"/>
  <c r="DO91" i="1"/>
  <c r="DK91" i="1"/>
  <c r="DG91" i="1"/>
  <c r="DC91" i="1"/>
  <c r="CY91" i="1"/>
  <c r="CU91" i="1"/>
  <c r="CQ91" i="1"/>
  <c r="CM91" i="1"/>
  <c r="CI91" i="1"/>
  <c r="CE91" i="1"/>
  <c r="CA91" i="1"/>
  <c r="BW91" i="1"/>
  <c r="BS91" i="1"/>
  <c r="BO91" i="1"/>
  <c r="BK91" i="1"/>
  <c r="BG91" i="1"/>
  <c r="BC91" i="1"/>
  <c r="AY91" i="1"/>
  <c r="AU91" i="1"/>
  <c r="AQ91" i="1"/>
  <c r="AM91" i="1"/>
  <c r="AI91" i="1"/>
  <c r="AE91" i="1"/>
  <c r="AA91" i="1"/>
  <c r="W91" i="1"/>
  <c r="S91" i="1"/>
  <c r="O91" i="1"/>
  <c r="DS90" i="1"/>
  <c r="DO90" i="1"/>
  <c r="DK90" i="1"/>
  <c r="DG90" i="1"/>
  <c r="DC90" i="1"/>
  <c r="CY90" i="1"/>
  <c r="CU90" i="1"/>
  <c r="CQ90" i="1"/>
  <c r="CM90" i="1"/>
  <c r="CI90" i="1"/>
  <c r="CE90" i="1"/>
  <c r="CA90" i="1"/>
  <c r="BW90" i="1"/>
  <c r="BS90" i="1"/>
  <c r="BO90" i="1"/>
  <c r="BK90" i="1"/>
  <c r="BG90" i="1"/>
  <c r="BC90" i="1"/>
  <c r="AY90" i="1"/>
  <c r="AU90" i="1"/>
  <c r="AQ90" i="1"/>
  <c r="AM90" i="1"/>
  <c r="AI90" i="1"/>
  <c r="AE90" i="1"/>
  <c r="AA90" i="1"/>
  <c r="W90" i="1"/>
  <c r="S90" i="1"/>
  <c r="O90" i="1"/>
  <c r="DK89" i="1"/>
  <c r="N73" i="1"/>
  <c r="N90" i="1"/>
  <c r="N91" i="1"/>
  <c r="DT73" i="1"/>
  <c r="DT89" i="1"/>
  <c r="DT90" i="1"/>
  <c r="DT91" i="1"/>
  <c r="DR89" i="1"/>
  <c r="DR90" i="1"/>
  <c r="DR91" i="1"/>
  <c r="DP73" i="1"/>
  <c r="DP89" i="1"/>
  <c r="DP90" i="1"/>
  <c r="DP91" i="1"/>
  <c r="DN89" i="1"/>
  <c r="DN90" i="1"/>
  <c r="DN91" i="1"/>
  <c r="DL73" i="1"/>
  <c r="DL89" i="1"/>
  <c r="DL90" i="1"/>
  <c r="DL91" i="1"/>
  <c r="DJ89" i="1"/>
  <c r="DJ90" i="1"/>
  <c r="DJ91" i="1"/>
  <c r="DH73" i="1"/>
  <c r="DH89" i="1"/>
  <c r="DH90" i="1"/>
  <c r="DH91" i="1"/>
  <c r="DF90" i="1"/>
  <c r="DF91" i="1"/>
  <c r="DD73" i="1"/>
  <c r="DD89" i="1"/>
  <c r="DD90" i="1"/>
  <c r="DD91" i="1"/>
  <c r="DB90" i="1"/>
  <c r="DB91" i="1"/>
  <c r="CZ73" i="1"/>
  <c r="CZ89" i="1"/>
  <c r="CZ90" i="1"/>
  <c r="CZ91" i="1"/>
  <c r="CX73" i="1"/>
  <c r="CX90" i="1"/>
  <c r="CX91" i="1"/>
  <c r="CV73" i="1"/>
  <c r="CV89" i="1"/>
  <c r="CV90" i="1"/>
  <c r="CV91" i="1"/>
  <c r="CT73" i="1"/>
  <c r="CT90" i="1"/>
  <c r="CT91" i="1"/>
  <c r="CR73" i="1"/>
  <c r="CR89" i="1"/>
  <c r="CR90" i="1"/>
  <c r="CR91" i="1"/>
  <c r="CP73" i="1"/>
  <c r="CP90" i="1"/>
  <c r="CP91" i="1"/>
  <c r="CN73" i="1"/>
  <c r="CN89" i="1"/>
  <c r="CN90" i="1"/>
  <c r="CN91" i="1"/>
  <c r="CL73" i="1"/>
  <c r="CL90" i="1"/>
  <c r="CL91" i="1"/>
  <c r="CJ73" i="1"/>
  <c r="CJ89" i="1"/>
  <c r="CJ90" i="1"/>
  <c r="CJ91" i="1"/>
  <c r="CH73" i="1"/>
  <c r="CH90" i="1"/>
  <c r="CH91" i="1"/>
  <c r="CF73" i="1"/>
  <c r="CF89" i="1"/>
  <c r="CF90" i="1"/>
  <c r="CF91" i="1"/>
  <c r="CD73" i="1"/>
  <c r="CD90" i="1"/>
  <c r="CD91" i="1"/>
  <c r="CB73" i="1"/>
  <c r="CB89" i="1"/>
  <c r="CB90" i="1"/>
  <c r="CB91" i="1"/>
  <c r="BZ73" i="1"/>
  <c r="BZ90" i="1"/>
  <c r="BZ91" i="1"/>
  <c r="BX73" i="1"/>
  <c r="BX89" i="1"/>
  <c r="BX90" i="1"/>
  <c r="BX91" i="1"/>
  <c r="BV73" i="1"/>
  <c r="BV90" i="1"/>
  <c r="BV91" i="1"/>
  <c r="BT73" i="1"/>
  <c r="BT89" i="1"/>
  <c r="BT90" i="1"/>
  <c r="BT91" i="1"/>
  <c r="BR73" i="1"/>
  <c r="BR90" i="1"/>
  <c r="BR91" i="1"/>
  <c r="BP73" i="1"/>
  <c r="BP89" i="1"/>
  <c r="BP90" i="1"/>
  <c r="BP91" i="1"/>
  <c r="BN73" i="1"/>
  <c r="BN90" i="1"/>
  <c r="BN91" i="1"/>
  <c r="BL73" i="1"/>
  <c r="BL89" i="1"/>
  <c r="BL90" i="1"/>
  <c r="BL91" i="1"/>
  <c r="BJ73" i="1"/>
  <c r="BJ90" i="1"/>
  <c r="BJ91" i="1"/>
  <c r="BH73" i="1"/>
  <c r="BH89" i="1"/>
  <c r="BH90" i="1"/>
  <c r="BH91" i="1"/>
  <c r="BF73" i="1"/>
  <c r="BF90" i="1"/>
  <c r="BF91" i="1"/>
  <c r="BD73" i="1"/>
  <c r="BD89" i="1"/>
  <c r="BD90" i="1"/>
  <c r="BD91" i="1"/>
  <c r="BB73" i="1"/>
  <c r="BB90" i="1"/>
  <c r="BB91" i="1"/>
  <c r="AZ73" i="1"/>
  <c r="AZ89" i="1"/>
  <c r="AZ90" i="1"/>
  <c r="AZ91" i="1"/>
  <c r="AX73" i="1"/>
  <c r="AX90" i="1"/>
  <c r="AX91" i="1"/>
  <c r="AV73" i="1"/>
  <c r="AV89" i="1"/>
  <c r="AV90" i="1"/>
  <c r="AV91" i="1"/>
  <c r="AT73" i="1"/>
  <c r="AT90" i="1"/>
  <c r="AT91" i="1"/>
  <c r="AR73" i="1"/>
  <c r="AR89" i="1"/>
  <c r="AR90" i="1"/>
  <c r="AR91" i="1"/>
  <c r="AP73" i="1"/>
  <c r="AP90" i="1"/>
  <c r="AP91" i="1"/>
  <c r="AN73" i="1"/>
  <c r="AN89" i="1"/>
  <c r="AN90" i="1"/>
  <c r="AN91" i="1"/>
  <c r="AL73" i="1"/>
  <c r="AL90" i="1"/>
  <c r="AL91" i="1"/>
  <c r="AJ73" i="1"/>
  <c r="AJ89" i="1"/>
  <c r="AJ90" i="1"/>
  <c r="AJ91" i="1"/>
  <c r="AH73" i="1"/>
  <c r="AH90" i="1"/>
  <c r="AH91" i="1"/>
  <c r="AF73" i="1"/>
  <c r="AF89" i="1"/>
  <c r="AF90" i="1"/>
  <c r="AF91" i="1"/>
  <c r="AD73" i="1"/>
  <c r="AD90" i="1"/>
  <c r="AD91" i="1"/>
  <c r="AB73" i="1"/>
  <c r="AB89" i="1"/>
  <c r="AB90" i="1"/>
  <c r="AB91" i="1"/>
  <c r="Z73" i="1"/>
  <c r="Z90" i="1"/>
  <c r="Z91" i="1"/>
  <c r="X73" i="1"/>
  <c r="X89" i="1"/>
  <c r="X90" i="1"/>
  <c r="X91" i="1"/>
  <c r="V73" i="1"/>
  <c r="V90" i="1"/>
  <c r="V91" i="1"/>
  <c r="T73" i="1"/>
  <c r="T89" i="1"/>
  <c r="T90" i="1"/>
  <c r="T91" i="1"/>
  <c r="R73" i="1"/>
  <c r="R90" i="1"/>
  <c r="R91" i="1"/>
  <c r="P73" i="1"/>
  <c r="P90" i="1"/>
  <c r="P91" i="1"/>
  <c r="M95" i="1"/>
  <c r="DU91" i="1"/>
  <c r="DQ91" i="1"/>
  <c r="DM91" i="1"/>
  <c r="DI91" i="1"/>
  <c r="DE91" i="1"/>
  <c r="DA91" i="1"/>
  <c r="CW91" i="1"/>
  <c r="CS91" i="1"/>
  <c r="CO91" i="1"/>
  <c r="CK91" i="1"/>
  <c r="CG91" i="1"/>
  <c r="CC91" i="1"/>
  <c r="BY91" i="1"/>
  <c r="BU91" i="1"/>
  <c r="BQ91" i="1"/>
  <c r="BM91" i="1"/>
  <c r="BI91" i="1"/>
  <c r="BE91" i="1"/>
  <c r="BA91" i="1"/>
  <c r="AW91" i="1"/>
  <c r="AS91" i="1"/>
  <c r="AO91" i="1"/>
  <c r="AK91" i="1"/>
  <c r="AG91" i="1"/>
  <c r="AC91" i="1"/>
  <c r="Y91" i="1"/>
  <c r="U91" i="1"/>
  <c r="Q91" i="1"/>
  <c r="DU90" i="1"/>
  <c r="DQ90" i="1"/>
  <c r="DM90" i="1"/>
  <c r="DI90" i="1"/>
  <c r="DE90" i="1"/>
  <c r="DA90" i="1"/>
  <c r="CW90" i="1"/>
  <c r="CS90" i="1"/>
  <c r="CO90" i="1"/>
  <c r="CK90" i="1"/>
  <c r="CG90" i="1"/>
  <c r="CC90" i="1"/>
  <c r="BY90" i="1"/>
  <c r="BU90" i="1"/>
  <c r="BQ90" i="1"/>
  <c r="BM90" i="1"/>
  <c r="BI90" i="1"/>
  <c r="BE90" i="1"/>
  <c r="BA90" i="1"/>
  <c r="AW90" i="1"/>
  <c r="AS90" i="1"/>
  <c r="AO90" i="1"/>
  <c r="AK90" i="1"/>
  <c r="AG90" i="1"/>
  <c r="AC90" i="1"/>
  <c r="Y90" i="1"/>
  <c r="U90" i="1"/>
  <c r="Q90" i="1"/>
  <c r="DQ89" i="1"/>
  <c r="DB89" i="1"/>
  <c r="CT89" i="1"/>
  <c r="CL89" i="1"/>
  <c r="CD89" i="1"/>
  <c r="BV89" i="1"/>
  <c r="BN89" i="1"/>
  <c r="BF89" i="1"/>
  <c r="AX89" i="1"/>
  <c r="AP89" i="1"/>
  <c r="AH89" i="1"/>
  <c r="Z89" i="1"/>
  <c r="R89" i="1"/>
  <c r="D96" i="1"/>
  <c r="L96" i="1"/>
  <c r="J96" i="1"/>
  <c r="H96" i="1"/>
  <c r="F96" i="1"/>
  <c r="K96" i="1"/>
  <c r="I96" i="1"/>
  <c r="G96" i="1"/>
  <c r="E96" i="1"/>
  <c r="CY82" i="1"/>
  <c r="CU82" i="1"/>
  <c r="CS82" i="1"/>
  <c r="CQ82" i="1"/>
  <c r="CM82" i="1"/>
  <c r="CK82" i="1"/>
  <c r="CI82" i="1"/>
  <c r="CG82" i="1"/>
  <c r="CE82" i="1"/>
  <c r="CC82" i="1"/>
  <c r="CA82" i="1"/>
  <c r="BY82" i="1"/>
  <c r="BW82" i="1"/>
  <c r="BU82" i="1"/>
  <c r="BS82" i="1"/>
  <c r="BQ82" i="1"/>
  <c r="BO82" i="1"/>
  <c r="BM82" i="1"/>
  <c r="BK82" i="1"/>
  <c r="BI82" i="1"/>
  <c r="BG82" i="1"/>
  <c r="BE82" i="1"/>
  <c r="BC82" i="1"/>
  <c r="BA82" i="1"/>
  <c r="M86" i="1"/>
  <c r="M84" i="1"/>
  <c r="M85" i="1"/>
  <c r="M87" i="1"/>
  <c r="DU84" i="1"/>
  <c r="DU85" i="1"/>
  <c r="DS84" i="1"/>
  <c r="DS85" i="1"/>
  <c r="DQ84" i="1"/>
  <c r="DQ85" i="1"/>
  <c r="DQ86" i="1"/>
  <c r="DO84" i="1"/>
  <c r="DO85" i="1"/>
  <c r="DM84" i="1"/>
  <c r="DM85" i="1"/>
  <c r="DK84" i="1"/>
  <c r="DK85" i="1"/>
  <c r="DI84" i="1"/>
  <c r="DI85" i="1"/>
  <c r="DG84" i="1"/>
  <c r="DG85" i="1"/>
  <c r="DE84" i="1"/>
  <c r="DE85" i="1"/>
  <c r="DE86" i="1"/>
  <c r="DC84" i="1"/>
  <c r="DC85" i="1"/>
  <c r="DA84" i="1"/>
  <c r="DA85" i="1"/>
  <c r="CW84" i="1"/>
  <c r="CW85" i="1"/>
  <c r="CO84" i="1"/>
  <c r="CO85" i="1"/>
  <c r="AY84" i="1"/>
  <c r="AY85" i="1"/>
  <c r="AW84" i="1"/>
  <c r="AW85" i="1"/>
  <c r="AW86" i="1"/>
  <c r="AU84" i="1"/>
  <c r="AU85" i="1"/>
  <c r="AS84" i="1"/>
  <c r="AS85" i="1"/>
  <c r="AQ84" i="1"/>
  <c r="AQ85" i="1"/>
  <c r="AO84" i="1"/>
  <c r="AO85" i="1"/>
  <c r="AM84" i="1"/>
  <c r="AM85" i="1"/>
  <c r="AK84" i="1"/>
  <c r="AK85" i="1"/>
  <c r="AK86" i="1"/>
  <c r="AI84" i="1"/>
  <c r="AI85" i="1"/>
  <c r="AG84" i="1"/>
  <c r="AG85" i="1"/>
  <c r="AE84" i="1"/>
  <c r="AE85" i="1"/>
  <c r="AC84" i="1"/>
  <c r="AC85" i="1"/>
  <c r="AA84" i="1"/>
  <c r="AA85" i="1"/>
  <c r="Y84" i="1"/>
  <c r="Y85" i="1"/>
  <c r="Y86" i="1"/>
  <c r="W84" i="1"/>
  <c r="W85" i="1"/>
  <c r="U84" i="1"/>
  <c r="U85" i="1"/>
  <c r="S84" i="1"/>
  <c r="S85" i="1"/>
  <c r="Q84" i="1"/>
  <c r="Q85" i="1"/>
  <c r="O84" i="1"/>
  <c r="O85" i="1"/>
  <c r="DR73" i="1"/>
  <c r="DN73" i="1"/>
  <c r="DJ73" i="1"/>
  <c r="DF73" i="1"/>
  <c r="DB73" i="1"/>
  <c r="DU82" i="1"/>
  <c r="DS82" i="1"/>
  <c r="DQ82" i="1"/>
  <c r="DO82" i="1"/>
  <c r="DM82" i="1"/>
  <c r="DK82" i="1"/>
  <c r="DI82" i="1"/>
  <c r="DG82" i="1"/>
  <c r="DE82" i="1"/>
  <c r="DC82" i="1"/>
  <c r="DA82" i="1"/>
  <c r="CW82" i="1"/>
  <c r="CO82" i="1"/>
  <c r="AY82" i="1"/>
  <c r="AW82" i="1"/>
  <c r="AU82" i="1"/>
  <c r="AS82" i="1"/>
  <c r="AQ82" i="1"/>
  <c r="AO82" i="1"/>
  <c r="AM82" i="1"/>
  <c r="AK82" i="1"/>
  <c r="AI82" i="1"/>
  <c r="AG82" i="1"/>
  <c r="AE82" i="1"/>
  <c r="AC82" i="1"/>
  <c r="AA82" i="1"/>
  <c r="Y82" i="1"/>
  <c r="W82" i="1"/>
  <c r="U82" i="1"/>
  <c r="S82" i="1"/>
  <c r="Q82" i="1"/>
  <c r="O82" i="1"/>
  <c r="CY84" i="1"/>
  <c r="CY85" i="1"/>
  <c r="CU84" i="1"/>
  <c r="CU85" i="1"/>
  <c r="CS84" i="1"/>
  <c r="CS85" i="1"/>
  <c r="CS86" i="1"/>
  <c r="CQ84" i="1"/>
  <c r="CQ85" i="1"/>
  <c r="CM84" i="1"/>
  <c r="CM85" i="1"/>
  <c r="CK84" i="1"/>
  <c r="CK85" i="1"/>
  <c r="CI84" i="1"/>
  <c r="CI85" i="1"/>
  <c r="CG84" i="1"/>
  <c r="CG85" i="1"/>
  <c r="CG86" i="1"/>
  <c r="CE84" i="1"/>
  <c r="CE85" i="1"/>
  <c r="CC84" i="1"/>
  <c r="CC85" i="1"/>
  <c r="CA84" i="1"/>
  <c r="CA85" i="1"/>
  <c r="BY84" i="1"/>
  <c r="BY85" i="1"/>
  <c r="BW84" i="1"/>
  <c r="BW85" i="1"/>
  <c r="BU84" i="1"/>
  <c r="BU85" i="1"/>
  <c r="BU86" i="1"/>
  <c r="BS84" i="1"/>
  <c r="BS85" i="1"/>
  <c r="BQ84" i="1"/>
  <c r="BQ85" i="1"/>
  <c r="BO84" i="1"/>
  <c r="BO85" i="1"/>
  <c r="BM84" i="1"/>
  <c r="BM85" i="1"/>
  <c r="BK84" i="1"/>
  <c r="BK85" i="1"/>
  <c r="BI84" i="1"/>
  <c r="BI85" i="1"/>
  <c r="BI86" i="1"/>
  <c r="BG84" i="1"/>
  <c r="BG85" i="1"/>
  <c r="BE84" i="1"/>
  <c r="BE85" i="1"/>
  <c r="BC84" i="1"/>
  <c r="BC85" i="1"/>
  <c r="BA84" i="1"/>
  <c r="BA85" i="1"/>
  <c r="N84" i="1"/>
  <c r="N85" i="1"/>
  <c r="DT41" i="1"/>
  <c r="DT64" i="1" s="1"/>
  <c r="DT84" i="1"/>
  <c r="DT85" i="1"/>
  <c r="DR41" i="1"/>
  <c r="DR64" i="1" s="1"/>
  <c r="DR84" i="1"/>
  <c r="DR85" i="1"/>
  <c r="DP41" i="1"/>
  <c r="DP64" i="1" s="1"/>
  <c r="DP84" i="1"/>
  <c r="DP85" i="1"/>
  <c r="DN41" i="1"/>
  <c r="DN64" i="1" s="1"/>
  <c r="DN84" i="1"/>
  <c r="DN85" i="1"/>
  <c r="DL41" i="1"/>
  <c r="DL64" i="1" s="1"/>
  <c r="DL84" i="1"/>
  <c r="DL85" i="1"/>
  <c r="DJ41" i="1"/>
  <c r="DJ64" i="1" s="1"/>
  <c r="DJ84" i="1"/>
  <c r="DJ85" i="1"/>
  <c r="DH41" i="1"/>
  <c r="DH64" i="1" s="1"/>
  <c r="DH84" i="1"/>
  <c r="DH85" i="1"/>
  <c r="DF41" i="1"/>
  <c r="DF64" i="1" s="1"/>
  <c r="DF84" i="1"/>
  <c r="DF85" i="1"/>
  <c r="DD41" i="1"/>
  <c r="DD64" i="1" s="1"/>
  <c r="DD84" i="1"/>
  <c r="DD85" i="1"/>
  <c r="DB41" i="1"/>
  <c r="DB64" i="1" s="1"/>
  <c r="DB84" i="1"/>
  <c r="DB85" i="1"/>
  <c r="CZ41" i="1"/>
  <c r="CZ64" i="1" s="1"/>
  <c r="CZ84" i="1"/>
  <c r="CZ85" i="1"/>
  <c r="CX41" i="1"/>
  <c r="CX64" i="1" s="1"/>
  <c r="CX84" i="1"/>
  <c r="CX85" i="1"/>
  <c r="CV41" i="1"/>
  <c r="CV64" i="1" s="1"/>
  <c r="CV84" i="1"/>
  <c r="CV85" i="1"/>
  <c r="CT41" i="1"/>
  <c r="CT64" i="1" s="1"/>
  <c r="CT84" i="1"/>
  <c r="CT85" i="1"/>
  <c r="CR41" i="1"/>
  <c r="CR64" i="1" s="1"/>
  <c r="CR84" i="1"/>
  <c r="CR85" i="1"/>
  <c r="CP41" i="1"/>
  <c r="CP84" i="1"/>
  <c r="CP85" i="1"/>
  <c r="CN41" i="1"/>
  <c r="CN64" i="1" s="1"/>
  <c r="CN84" i="1"/>
  <c r="CN85" i="1"/>
  <c r="CL41" i="1"/>
  <c r="CL64" i="1" s="1"/>
  <c r="CL84" i="1"/>
  <c r="CL85" i="1"/>
  <c r="CJ41" i="1"/>
  <c r="CJ64" i="1" s="1"/>
  <c r="CJ84" i="1"/>
  <c r="CJ85" i="1"/>
  <c r="CH41" i="1"/>
  <c r="CH64" i="1" s="1"/>
  <c r="CH84" i="1"/>
  <c r="CH85" i="1"/>
  <c r="CF41" i="1"/>
  <c r="CF64" i="1" s="1"/>
  <c r="CF84" i="1"/>
  <c r="CF85" i="1"/>
  <c r="CD41" i="1"/>
  <c r="CD64" i="1" s="1"/>
  <c r="CD84" i="1"/>
  <c r="CD85" i="1"/>
  <c r="CB41" i="1"/>
  <c r="CB64" i="1" s="1"/>
  <c r="CB84" i="1"/>
  <c r="CB85" i="1"/>
  <c r="BZ41" i="1"/>
  <c r="BZ64" i="1" s="1"/>
  <c r="BZ84" i="1"/>
  <c r="BZ85" i="1"/>
  <c r="BX41" i="1"/>
  <c r="BX64" i="1" s="1"/>
  <c r="BX85" i="1"/>
  <c r="BX84" i="1"/>
  <c r="BV41" i="1"/>
  <c r="BV64" i="1" s="1"/>
  <c r="BV85" i="1"/>
  <c r="BV84" i="1"/>
  <c r="BT41" i="1"/>
  <c r="BT64" i="1" s="1"/>
  <c r="BT85" i="1"/>
  <c r="BT84" i="1"/>
  <c r="BR41" i="1"/>
  <c r="BR64" i="1" s="1"/>
  <c r="BR85" i="1"/>
  <c r="BR84" i="1"/>
  <c r="BP41" i="1"/>
  <c r="BP64" i="1" s="1"/>
  <c r="BP85" i="1"/>
  <c r="BP84" i="1"/>
  <c r="BN41" i="1"/>
  <c r="BN64" i="1" s="1"/>
  <c r="BN85" i="1"/>
  <c r="BN84" i="1"/>
  <c r="BL41" i="1"/>
  <c r="BL64" i="1" s="1"/>
  <c r="BL85" i="1"/>
  <c r="BL84" i="1"/>
  <c r="BJ41" i="1"/>
  <c r="BJ64" i="1" s="1"/>
  <c r="BJ85" i="1"/>
  <c r="BJ84" i="1"/>
  <c r="BH41" i="1"/>
  <c r="BH64" i="1" s="1"/>
  <c r="BH85" i="1"/>
  <c r="BH84" i="1"/>
  <c r="BF41" i="1"/>
  <c r="BF64" i="1" s="1"/>
  <c r="BF85" i="1"/>
  <c r="BF84" i="1"/>
  <c r="BD41" i="1"/>
  <c r="BD64" i="1" s="1"/>
  <c r="BD85" i="1"/>
  <c r="BD84" i="1"/>
  <c r="BB41" i="1"/>
  <c r="BB64" i="1" s="1"/>
  <c r="BB85" i="1"/>
  <c r="BB84" i="1"/>
  <c r="AZ41" i="1"/>
  <c r="AZ64" i="1" s="1"/>
  <c r="AZ85" i="1"/>
  <c r="AZ84" i="1"/>
  <c r="AX41" i="1"/>
  <c r="AX64" i="1" s="1"/>
  <c r="AX85" i="1"/>
  <c r="AX84" i="1"/>
  <c r="AV41" i="1"/>
  <c r="AV64" i="1" s="1"/>
  <c r="AV85" i="1"/>
  <c r="AV84" i="1"/>
  <c r="AT41" i="1"/>
  <c r="AT64" i="1" s="1"/>
  <c r="AT85" i="1"/>
  <c r="AT84" i="1"/>
  <c r="AR41" i="1"/>
  <c r="AR64" i="1" s="1"/>
  <c r="AR85" i="1"/>
  <c r="AR84" i="1"/>
  <c r="AP41" i="1"/>
  <c r="AP64" i="1" s="1"/>
  <c r="AP85" i="1"/>
  <c r="AP84" i="1"/>
  <c r="AN41" i="1"/>
  <c r="AN64" i="1" s="1"/>
  <c r="AN85" i="1"/>
  <c r="AN84" i="1"/>
  <c r="AL41" i="1"/>
  <c r="AL64" i="1" s="1"/>
  <c r="AL85" i="1"/>
  <c r="AL84" i="1"/>
  <c r="AJ41" i="1"/>
  <c r="AJ64" i="1" s="1"/>
  <c r="AJ85" i="1"/>
  <c r="AJ84" i="1"/>
  <c r="AH41" i="1"/>
  <c r="AH64" i="1" s="1"/>
  <c r="AH85" i="1"/>
  <c r="AH84" i="1"/>
  <c r="AF41" i="1"/>
  <c r="AF64" i="1" s="1"/>
  <c r="AF85" i="1"/>
  <c r="AF84" i="1"/>
  <c r="AD41" i="1"/>
  <c r="AD64" i="1" s="1"/>
  <c r="AD85" i="1"/>
  <c r="AD84" i="1"/>
  <c r="AB41" i="1"/>
  <c r="AB64" i="1" s="1"/>
  <c r="AB85" i="1"/>
  <c r="AB84" i="1"/>
  <c r="Z41" i="1"/>
  <c r="Z64" i="1" s="1"/>
  <c r="Z85" i="1"/>
  <c r="Z84" i="1"/>
  <c r="X41" i="1"/>
  <c r="X64" i="1" s="1"/>
  <c r="X85" i="1"/>
  <c r="X84" i="1"/>
  <c r="V41" i="1"/>
  <c r="V64" i="1" s="1"/>
  <c r="V85" i="1"/>
  <c r="V84" i="1"/>
  <c r="T41" i="1"/>
  <c r="T64" i="1" s="1"/>
  <c r="T85" i="1"/>
  <c r="T84" i="1"/>
  <c r="R41" i="1"/>
  <c r="R64" i="1" s="1"/>
  <c r="R85" i="1"/>
  <c r="R84" i="1"/>
  <c r="P41" i="1"/>
  <c r="P64" i="1" s="1"/>
  <c r="P84" i="1"/>
  <c r="P85" i="1"/>
  <c r="DU73" i="1"/>
  <c r="DS73" i="1"/>
  <c r="DQ73" i="1"/>
  <c r="DO73" i="1"/>
  <c r="DM73" i="1"/>
  <c r="DK73" i="1"/>
  <c r="DI73" i="1"/>
  <c r="DI77" i="1" s="1"/>
  <c r="DG73" i="1"/>
  <c r="DE73" i="1"/>
  <c r="DC73" i="1"/>
  <c r="DA73" i="1"/>
  <c r="CY73" i="1"/>
  <c r="CY77" i="1" s="1"/>
  <c r="CW73" i="1"/>
  <c r="CU73" i="1"/>
  <c r="CS73" i="1"/>
  <c r="CQ73" i="1"/>
  <c r="CO73" i="1"/>
  <c r="CM73" i="1"/>
  <c r="CK73" i="1"/>
  <c r="CK77" i="1" s="1"/>
  <c r="CI73" i="1"/>
  <c r="CG73" i="1"/>
  <c r="CE73" i="1"/>
  <c r="CC73" i="1"/>
  <c r="CA73" i="1"/>
  <c r="BY73" i="1"/>
  <c r="BW73" i="1"/>
  <c r="BU73" i="1"/>
  <c r="BS73" i="1"/>
  <c r="BQ73" i="1"/>
  <c r="BO73" i="1"/>
  <c r="BM73" i="1"/>
  <c r="BK73" i="1"/>
  <c r="BK77" i="1" s="1"/>
  <c r="BI73" i="1"/>
  <c r="BG73" i="1"/>
  <c r="BE73" i="1"/>
  <c r="BC73" i="1"/>
  <c r="BC77" i="1" s="1"/>
  <c r="BA73" i="1"/>
  <c r="AY73" i="1"/>
  <c r="AW73" i="1"/>
  <c r="AU73" i="1"/>
  <c r="AS73" i="1"/>
  <c r="AQ73" i="1"/>
  <c r="AO73" i="1"/>
  <c r="AO77" i="1" s="1"/>
  <c r="AM73" i="1"/>
  <c r="AK73" i="1"/>
  <c r="AI73" i="1"/>
  <c r="AG73" i="1"/>
  <c r="AE73" i="1"/>
  <c r="AC73" i="1"/>
  <c r="AA73" i="1"/>
  <c r="Y73" i="1"/>
  <c r="W73" i="1"/>
  <c r="U73" i="1"/>
  <c r="S73" i="1"/>
  <c r="Q73" i="1"/>
  <c r="Q77" i="1" s="1"/>
  <c r="O73" i="1"/>
  <c r="O77" i="1" s="1"/>
  <c r="M73" i="1"/>
  <c r="M82" i="1"/>
  <c r="DT82" i="1"/>
  <c r="DR82" i="1"/>
  <c r="DP82" i="1"/>
  <c r="DN82" i="1"/>
  <c r="DL82" i="1"/>
  <c r="DJ82" i="1"/>
  <c r="DH82" i="1"/>
  <c r="DF82" i="1"/>
  <c r="DD82" i="1"/>
  <c r="DB82" i="1"/>
  <c r="CZ82" i="1"/>
  <c r="CX82" i="1"/>
  <c r="CV82" i="1"/>
  <c r="CT82" i="1"/>
  <c r="CR82" i="1"/>
  <c r="CP82" i="1"/>
  <c r="CN82" i="1"/>
  <c r="CL82" i="1"/>
  <c r="CJ82" i="1"/>
  <c r="CH82" i="1"/>
  <c r="CF82" i="1"/>
  <c r="CD82" i="1"/>
  <c r="CB82" i="1"/>
  <c r="BZ82" i="1"/>
  <c r="BX82" i="1"/>
  <c r="BV82" i="1"/>
  <c r="BT82" i="1"/>
  <c r="BR82" i="1"/>
  <c r="BP82" i="1"/>
  <c r="BN82" i="1"/>
  <c r="BL82" i="1"/>
  <c r="BJ82" i="1"/>
  <c r="BH82" i="1"/>
  <c r="BF82" i="1"/>
  <c r="BD82" i="1"/>
  <c r="BB82" i="1"/>
  <c r="AZ82" i="1"/>
  <c r="AX82" i="1"/>
  <c r="AV82" i="1"/>
  <c r="AT82" i="1"/>
  <c r="AR82" i="1"/>
  <c r="AP82" i="1"/>
  <c r="AN82" i="1"/>
  <c r="AL82" i="1"/>
  <c r="AJ82" i="1"/>
  <c r="AH82" i="1"/>
  <c r="AF82" i="1"/>
  <c r="AD82" i="1"/>
  <c r="AB82" i="1"/>
  <c r="Z82" i="1"/>
  <c r="X82" i="1"/>
  <c r="V82" i="1"/>
  <c r="T82" i="1"/>
  <c r="R82" i="1"/>
  <c r="P82" i="1"/>
  <c r="N82" i="1"/>
  <c r="CP64" i="1"/>
  <c r="AI50" i="1"/>
  <c r="AK48" i="1"/>
  <c r="AC48" i="1"/>
  <c r="U41" i="1"/>
  <c r="U64" i="1" s="1"/>
  <c r="AM48" i="1"/>
  <c r="AN48" i="1" s="1"/>
  <c r="AO48" i="1" s="1"/>
  <c r="AP48" i="1" s="1"/>
  <c r="AQ48" i="1" s="1"/>
  <c r="AR48" i="1" s="1"/>
  <c r="AS48" i="1" s="1"/>
  <c r="AT48" i="1" s="1"/>
  <c r="AU48" i="1" s="1"/>
  <c r="AV48" i="1" s="1"/>
  <c r="AW48" i="1" s="1"/>
  <c r="AX48" i="1" s="1"/>
  <c r="AY48" i="1" s="1"/>
  <c r="AZ48" i="1" s="1"/>
  <c r="BA48" i="1" s="1"/>
  <c r="BB48" i="1" s="1"/>
  <c r="BC48" i="1" s="1"/>
  <c r="BD48" i="1" s="1"/>
  <c r="BE48" i="1" s="1"/>
  <c r="BF48" i="1" s="1"/>
  <c r="BG48" i="1" s="1"/>
  <c r="BH48" i="1" s="1"/>
  <c r="BI48" i="1" s="1"/>
  <c r="BJ48" i="1" s="1"/>
  <c r="BK48" i="1" s="1"/>
  <c r="BL48" i="1" s="1"/>
  <c r="BM48" i="1" s="1"/>
  <c r="BN48" i="1" s="1"/>
  <c r="BO48" i="1" s="1"/>
  <c r="BP48" i="1" s="1"/>
  <c r="BQ48" i="1" s="1"/>
  <c r="BR48" i="1" s="1"/>
  <c r="BS48" i="1" s="1"/>
  <c r="BT48" i="1" s="1"/>
  <c r="BU48" i="1" s="1"/>
  <c r="BV48" i="1" s="1"/>
  <c r="BW48" i="1" s="1"/>
  <c r="BX48" i="1" s="1"/>
  <c r="BY48" i="1" s="1"/>
  <c r="BZ48" i="1" s="1"/>
  <c r="CA48" i="1" s="1"/>
  <c r="CB48" i="1" s="1"/>
  <c r="CC48" i="1" s="1"/>
  <c r="CD48" i="1" s="1"/>
  <c r="CE48" i="1" s="1"/>
  <c r="CF48" i="1" s="1"/>
  <c r="CG48" i="1" s="1"/>
  <c r="CH48" i="1" s="1"/>
  <c r="CI48" i="1" s="1"/>
  <c r="CJ48" i="1" s="1"/>
  <c r="CK48" i="1" s="1"/>
  <c r="CL48" i="1" s="1"/>
  <c r="CM48" i="1" s="1"/>
  <c r="CN48" i="1" s="1"/>
  <c r="CO48" i="1" s="1"/>
  <c r="CP48" i="1" s="1"/>
  <c r="CQ48" i="1" s="1"/>
  <c r="CR48" i="1" s="1"/>
  <c r="CS48" i="1" s="1"/>
  <c r="CT48" i="1" s="1"/>
  <c r="CU48" i="1" s="1"/>
  <c r="CV48" i="1" s="1"/>
  <c r="CW48" i="1" s="1"/>
  <c r="CX48" i="1" s="1"/>
  <c r="CY48" i="1" s="1"/>
  <c r="CZ48" i="1" s="1"/>
  <c r="DA48" i="1" s="1"/>
  <c r="DB48" i="1" s="1"/>
  <c r="DC48" i="1" s="1"/>
  <c r="DD48" i="1" s="1"/>
  <c r="DE48" i="1" s="1"/>
  <c r="DF48" i="1" s="1"/>
  <c r="DG48" i="1" s="1"/>
  <c r="DH48" i="1" s="1"/>
  <c r="DI48" i="1" s="1"/>
  <c r="DJ48" i="1" s="1"/>
  <c r="DK48" i="1" s="1"/>
  <c r="DL48" i="1" s="1"/>
  <c r="DM48" i="1" s="1"/>
  <c r="DN48" i="1" s="1"/>
  <c r="DO48" i="1" s="1"/>
  <c r="DP48" i="1" s="1"/>
  <c r="DQ48" i="1" s="1"/>
  <c r="DR48" i="1" s="1"/>
  <c r="DS48" i="1" s="1"/>
  <c r="DT48" i="1" s="1"/>
  <c r="DU48" i="1" s="1"/>
  <c r="AE50" i="1"/>
  <c r="AG48" i="1"/>
  <c r="AK50" i="1"/>
  <c r="AG50" i="1"/>
  <c r="AC50" i="1"/>
  <c r="AI48" i="1"/>
  <c r="AE48" i="1"/>
  <c r="AM49" i="1"/>
  <c r="AN49" i="1" s="1"/>
  <c r="AO49" i="1" s="1"/>
  <c r="AP49" i="1" s="1"/>
  <c r="AQ49" i="1" s="1"/>
  <c r="AR49" i="1" s="1"/>
  <c r="AS49" i="1" s="1"/>
  <c r="AT49" i="1" s="1"/>
  <c r="AU49" i="1" s="1"/>
  <c r="AV49" i="1" s="1"/>
  <c r="AW49" i="1" s="1"/>
  <c r="AX49" i="1" s="1"/>
  <c r="AY49" i="1" s="1"/>
  <c r="AZ49" i="1" s="1"/>
  <c r="BA49" i="1" s="1"/>
  <c r="BB49" i="1" s="1"/>
  <c r="BC49" i="1" s="1"/>
  <c r="BD49" i="1" s="1"/>
  <c r="BE49" i="1" s="1"/>
  <c r="BF49" i="1" s="1"/>
  <c r="BG49" i="1" s="1"/>
  <c r="BH49" i="1" s="1"/>
  <c r="BI49" i="1" s="1"/>
  <c r="BJ49" i="1" s="1"/>
  <c r="BK49" i="1" s="1"/>
  <c r="BL49" i="1" s="1"/>
  <c r="BM49" i="1" s="1"/>
  <c r="BN49" i="1" s="1"/>
  <c r="BO49" i="1" s="1"/>
  <c r="BP49" i="1" s="1"/>
  <c r="BQ49" i="1" s="1"/>
  <c r="BR49" i="1" s="1"/>
  <c r="BS49" i="1" s="1"/>
  <c r="BT49" i="1" s="1"/>
  <c r="BU49" i="1" s="1"/>
  <c r="BV49" i="1" s="1"/>
  <c r="BW49" i="1" s="1"/>
  <c r="BX49" i="1" s="1"/>
  <c r="BY49" i="1" s="1"/>
  <c r="BZ49" i="1" s="1"/>
  <c r="CA49" i="1" s="1"/>
  <c r="CB49" i="1" s="1"/>
  <c r="CC49" i="1" s="1"/>
  <c r="CD49" i="1" s="1"/>
  <c r="CE49" i="1" s="1"/>
  <c r="CF49" i="1" s="1"/>
  <c r="CG49" i="1" s="1"/>
  <c r="CH49" i="1" s="1"/>
  <c r="CI49" i="1" s="1"/>
  <c r="CJ49" i="1" s="1"/>
  <c r="CK49" i="1" s="1"/>
  <c r="CL49" i="1" s="1"/>
  <c r="CM49" i="1" s="1"/>
  <c r="CN49" i="1" s="1"/>
  <c r="CO49" i="1" s="1"/>
  <c r="CP49" i="1" s="1"/>
  <c r="CQ49" i="1" s="1"/>
  <c r="CR49" i="1" s="1"/>
  <c r="CS49" i="1" s="1"/>
  <c r="CT49" i="1" s="1"/>
  <c r="CU49" i="1" s="1"/>
  <c r="CV49" i="1" s="1"/>
  <c r="CW49" i="1" s="1"/>
  <c r="CX49" i="1" s="1"/>
  <c r="CY49" i="1" s="1"/>
  <c r="CZ49" i="1" s="1"/>
  <c r="DA49" i="1" s="1"/>
  <c r="DB49" i="1" s="1"/>
  <c r="DC49" i="1" s="1"/>
  <c r="DD49" i="1" s="1"/>
  <c r="DE49" i="1" s="1"/>
  <c r="DF49" i="1" s="1"/>
  <c r="DG49" i="1" s="1"/>
  <c r="DH49" i="1" s="1"/>
  <c r="DI49" i="1" s="1"/>
  <c r="DJ49" i="1" s="1"/>
  <c r="DK49" i="1" s="1"/>
  <c r="DL49" i="1" s="1"/>
  <c r="DM49" i="1" s="1"/>
  <c r="DN49" i="1" s="1"/>
  <c r="DO49" i="1" s="1"/>
  <c r="DP49" i="1" s="1"/>
  <c r="DQ49" i="1" s="1"/>
  <c r="DR49" i="1" s="1"/>
  <c r="DS49" i="1" s="1"/>
  <c r="DT49" i="1" s="1"/>
  <c r="DU49" i="1" s="1"/>
  <c r="AL49" i="1"/>
  <c r="AJ49" i="1"/>
  <c r="AH49" i="1"/>
  <c r="AF49" i="1"/>
  <c r="AD49" i="1"/>
  <c r="AB49" i="1"/>
  <c r="CG41" i="1"/>
  <c r="CG64" i="1" s="1"/>
  <c r="AM50" i="1"/>
  <c r="AN50" i="1" s="1"/>
  <c r="AO50" i="1" s="1"/>
  <c r="AP50" i="1" s="1"/>
  <c r="AQ50" i="1" s="1"/>
  <c r="AR50" i="1" s="1"/>
  <c r="AS50" i="1" s="1"/>
  <c r="AT50" i="1" s="1"/>
  <c r="AU50" i="1" s="1"/>
  <c r="AV50" i="1" s="1"/>
  <c r="AW50" i="1" s="1"/>
  <c r="AX50" i="1" s="1"/>
  <c r="AY50" i="1" s="1"/>
  <c r="AZ50" i="1" s="1"/>
  <c r="BA50" i="1" s="1"/>
  <c r="BB50" i="1" s="1"/>
  <c r="BC50" i="1" s="1"/>
  <c r="BD50" i="1" s="1"/>
  <c r="BE50" i="1" s="1"/>
  <c r="BF50" i="1" s="1"/>
  <c r="BG50" i="1" s="1"/>
  <c r="BH50" i="1" s="1"/>
  <c r="BI50" i="1" s="1"/>
  <c r="BJ50" i="1" s="1"/>
  <c r="BK50" i="1" s="1"/>
  <c r="BL50" i="1" s="1"/>
  <c r="BM50" i="1" s="1"/>
  <c r="BN50" i="1" s="1"/>
  <c r="BO50" i="1" s="1"/>
  <c r="BP50" i="1" s="1"/>
  <c r="BQ50" i="1" s="1"/>
  <c r="BR50" i="1" s="1"/>
  <c r="BS50" i="1" s="1"/>
  <c r="BT50" i="1" s="1"/>
  <c r="BU50" i="1" s="1"/>
  <c r="BV50" i="1" s="1"/>
  <c r="BW50" i="1" s="1"/>
  <c r="BX50" i="1" s="1"/>
  <c r="BY50" i="1" s="1"/>
  <c r="BZ50" i="1" s="1"/>
  <c r="CA50" i="1" s="1"/>
  <c r="CB50" i="1" s="1"/>
  <c r="CC50" i="1" s="1"/>
  <c r="CD50" i="1" s="1"/>
  <c r="CE50" i="1" s="1"/>
  <c r="CF50" i="1" s="1"/>
  <c r="CG50" i="1" s="1"/>
  <c r="CH50" i="1" s="1"/>
  <c r="CI50" i="1" s="1"/>
  <c r="CJ50" i="1" s="1"/>
  <c r="CK50" i="1" s="1"/>
  <c r="CL50" i="1" s="1"/>
  <c r="CM50" i="1" s="1"/>
  <c r="CN50" i="1" s="1"/>
  <c r="CO50" i="1" s="1"/>
  <c r="CP50" i="1" s="1"/>
  <c r="CQ50" i="1" s="1"/>
  <c r="CR50" i="1" s="1"/>
  <c r="CS50" i="1" s="1"/>
  <c r="CT50" i="1" s="1"/>
  <c r="CU50" i="1" s="1"/>
  <c r="CV50" i="1" s="1"/>
  <c r="CW50" i="1" s="1"/>
  <c r="CX50" i="1" s="1"/>
  <c r="CY50" i="1" s="1"/>
  <c r="CZ50" i="1" s="1"/>
  <c r="DA50" i="1" s="1"/>
  <c r="DB50" i="1" s="1"/>
  <c r="DC50" i="1" s="1"/>
  <c r="DD50" i="1" s="1"/>
  <c r="DE50" i="1" s="1"/>
  <c r="DF50" i="1" s="1"/>
  <c r="DG50" i="1" s="1"/>
  <c r="DH50" i="1" s="1"/>
  <c r="DI50" i="1" s="1"/>
  <c r="DJ50" i="1" s="1"/>
  <c r="DK50" i="1" s="1"/>
  <c r="DL50" i="1" s="1"/>
  <c r="DM50" i="1" s="1"/>
  <c r="DN50" i="1" s="1"/>
  <c r="DO50" i="1" s="1"/>
  <c r="DP50" i="1" s="1"/>
  <c r="DQ50" i="1" s="1"/>
  <c r="DR50" i="1" s="1"/>
  <c r="DS50" i="1" s="1"/>
  <c r="DT50" i="1" s="1"/>
  <c r="DU50" i="1" s="1"/>
  <c r="AL50" i="1"/>
  <c r="AJ50" i="1"/>
  <c r="AH50" i="1"/>
  <c r="AF50" i="1"/>
  <c r="AD50" i="1"/>
  <c r="AK49" i="1"/>
  <c r="AI49" i="1"/>
  <c r="AG49" i="1"/>
  <c r="AE49" i="1"/>
  <c r="AL48" i="1"/>
  <c r="AJ48" i="1"/>
  <c r="AH48" i="1"/>
  <c r="AF48" i="1"/>
  <c r="AD48" i="1"/>
  <c r="S44" i="1"/>
  <c r="S52" i="1" s="1"/>
  <c r="O44" i="1"/>
  <c r="O52" i="1" s="1"/>
  <c r="AE44" i="1"/>
  <c r="AU44" i="1"/>
  <c r="BK44" i="1"/>
  <c r="CA44" i="1"/>
  <c r="CQ44" i="1"/>
  <c r="DG44" i="1"/>
  <c r="K44" i="1"/>
  <c r="K52" i="1" s="1"/>
  <c r="D44" i="1"/>
  <c r="D52" i="1" s="1"/>
  <c r="T45" i="1"/>
  <c r="T53" i="1" s="1"/>
  <c r="P45" i="1"/>
  <c r="P53" i="1" s="1"/>
  <c r="AF45" i="1"/>
  <c r="AV45" i="1"/>
  <c r="BL45" i="1"/>
  <c r="BY45" i="1"/>
  <c r="CG45" i="1"/>
  <c r="CO45" i="1"/>
  <c r="CW45" i="1"/>
  <c r="DE45" i="1"/>
  <c r="DM45" i="1"/>
  <c r="DU45" i="1"/>
  <c r="I45" i="1"/>
  <c r="I53" i="1" s="1"/>
  <c r="E45" i="1"/>
  <c r="E53" i="1" s="1"/>
  <c r="DQ45" i="1"/>
  <c r="DA45" i="1"/>
  <c r="CK45" i="1"/>
  <c r="BT45" i="1"/>
  <c r="AN45" i="1"/>
  <c r="DO44" i="1"/>
  <c r="CI44" i="1"/>
  <c r="BC44" i="1"/>
  <c r="W44" i="1"/>
  <c r="W52" i="1" s="1"/>
  <c r="M45" i="1"/>
  <c r="M53" i="1" s="1"/>
  <c r="G44" i="1"/>
  <c r="G52" i="1" s="1"/>
  <c r="DI45" i="1"/>
  <c r="CS45" i="1"/>
  <c r="CC45" i="1"/>
  <c r="BD45" i="1"/>
  <c r="X45" i="1"/>
  <c r="X53" i="1" s="1"/>
  <c r="CY44" i="1"/>
  <c r="BS44" i="1"/>
  <c r="AM44" i="1"/>
  <c r="I41" i="1"/>
  <c r="I64" i="1" s="1"/>
  <c r="D45" i="1"/>
  <c r="D53" i="1" s="1"/>
  <c r="K45" i="1"/>
  <c r="K53" i="1" s="1"/>
  <c r="G45" i="1"/>
  <c r="G53" i="1" s="1"/>
  <c r="M44" i="1"/>
  <c r="M52" i="1" s="1"/>
  <c r="I44" i="1"/>
  <c r="I52" i="1" s="1"/>
  <c r="E44" i="1"/>
  <c r="E52" i="1" s="1"/>
  <c r="DS45" i="1"/>
  <c r="DO45" i="1"/>
  <c r="DK45" i="1"/>
  <c r="DG45" i="1"/>
  <c r="DC45" i="1"/>
  <c r="CY45" i="1"/>
  <c r="CU45" i="1"/>
  <c r="CQ45" i="1"/>
  <c r="CM45" i="1"/>
  <c r="CI45" i="1"/>
  <c r="CE45" i="1"/>
  <c r="CA45" i="1"/>
  <c r="BW45" i="1"/>
  <c r="BP45" i="1"/>
  <c r="BH45" i="1"/>
  <c r="AZ45" i="1"/>
  <c r="AR45" i="1"/>
  <c r="AJ45" i="1"/>
  <c r="AB45" i="1"/>
  <c r="DS44" i="1"/>
  <c r="DK44" i="1"/>
  <c r="DC44" i="1"/>
  <c r="CU44" i="1"/>
  <c r="CM44" i="1"/>
  <c r="CE44" i="1"/>
  <c r="BW44" i="1"/>
  <c r="BO44" i="1"/>
  <c r="BG44" i="1"/>
  <c r="AY44" i="1"/>
  <c r="AQ44" i="1"/>
  <c r="AI44" i="1"/>
  <c r="AA44" i="1"/>
  <c r="AA52" i="1" s="1"/>
  <c r="AC41" i="1"/>
  <c r="AC64" i="1" s="1"/>
  <c r="AK41" i="1"/>
  <c r="AK64" i="1" s="1"/>
  <c r="BQ41" i="1"/>
  <c r="BQ64" i="1" s="1"/>
  <c r="CW41" i="1"/>
  <c r="CW64" i="1" s="1"/>
  <c r="G41" i="1"/>
  <c r="G64" i="1" s="1"/>
  <c r="K41" i="1"/>
  <c r="K64" i="1" s="1"/>
  <c r="O46" i="1"/>
  <c r="O54" i="1" s="1"/>
  <c r="Q46" i="1"/>
  <c r="Q54" i="1" s="1"/>
  <c r="S46" i="1"/>
  <c r="S54" i="1" s="1"/>
  <c r="U46" i="1"/>
  <c r="U54" i="1" s="1"/>
  <c r="W46" i="1"/>
  <c r="W54" i="1" s="1"/>
  <c r="Y46" i="1"/>
  <c r="Y54" i="1" s="1"/>
  <c r="AA46" i="1"/>
  <c r="AA54" i="1" s="1"/>
  <c r="AC46" i="1"/>
  <c r="AE46" i="1"/>
  <c r="AE54" i="1" s="1"/>
  <c r="AG46" i="1"/>
  <c r="AI46" i="1"/>
  <c r="AK46" i="1"/>
  <c r="AM46" i="1"/>
  <c r="AO46" i="1"/>
  <c r="AQ46" i="1"/>
  <c r="AS46" i="1"/>
  <c r="AU46" i="1"/>
  <c r="AW46" i="1"/>
  <c r="AY46" i="1"/>
  <c r="BA46" i="1"/>
  <c r="BC46" i="1"/>
  <c r="BE46" i="1"/>
  <c r="BG46" i="1"/>
  <c r="BI46" i="1"/>
  <c r="BK46" i="1"/>
  <c r="BM46" i="1"/>
  <c r="BO46" i="1"/>
  <c r="BQ46" i="1"/>
  <c r="BS46" i="1"/>
  <c r="BU46" i="1"/>
  <c r="BW46" i="1"/>
  <c r="BY46" i="1"/>
  <c r="CA46" i="1"/>
  <c r="CC46" i="1"/>
  <c r="CE46" i="1"/>
  <c r="CG46" i="1"/>
  <c r="CI46" i="1"/>
  <c r="CK46" i="1"/>
  <c r="CM46" i="1"/>
  <c r="CO46" i="1"/>
  <c r="CQ46" i="1"/>
  <c r="CS46" i="1"/>
  <c r="CU46" i="1"/>
  <c r="CW46" i="1"/>
  <c r="CY46" i="1"/>
  <c r="DA46" i="1"/>
  <c r="DC46" i="1"/>
  <c r="DE46" i="1"/>
  <c r="DG46" i="1"/>
  <c r="DI46" i="1"/>
  <c r="DK46" i="1"/>
  <c r="DM46" i="1"/>
  <c r="DO46" i="1"/>
  <c r="DQ46" i="1"/>
  <c r="DS46" i="1"/>
  <c r="DU46" i="1"/>
  <c r="F46" i="1"/>
  <c r="F54" i="1" s="1"/>
  <c r="H46" i="1"/>
  <c r="H54" i="1" s="1"/>
  <c r="J46" i="1"/>
  <c r="J54" i="1" s="1"/>
  <c r="L46" i="1"/>
  <c r="L54" i="1" s="1"/>
  <c r="N46" i="1"/>
  <c r="N54" i="1" s="1"/>
  <c r="D46" i="1"/>
  <c r="D54" i="1" s="1"/>
  <c r="P46" i="1"/>
  <c r="P54" i="1" s="1"/>
  <c r="R46" i="1"/>
  <c r="R54" i="1" s="1"/>
  <c r="T46" i="1"/>
  <c r="T54" i="1" s="1"/>
  <c r="V46" i="1"/>
  <c r="V54" i="1" s="1"/>
  <c r="X46" i="1"/>
  <c r="X54" i="1" s="1"/>
  <c r="Z46" i="1"/>
  <c r="Z54" i="1" s="1"/>
  <c r="AB46" i="1"/>
  <c r="AB54" i="1" s="1"/>
  <c r="AD46" i="1"/>
  <c r="AF46" i="1"/>
  <c r="AH46" i="1"/>
  <c r="AJ46" i="1"/>
  <c r="AL46" i="1"/>
  <c r="AN46" i="1"/>
  <c r="AP46" i="1"/>
  <c r="AR46" i="1"/>
  <c r="AT46" i="1"/>
  <c r="AV46" i="1"/>
  <c r="AX46" i="1"/>
  <c r="AZ46" i="1"/>
  <c r="BB46" i="1"/>
  <c r="BD46" i="1"/>
  <c r="BF46" i="1"/>
  <c r="BH46" i="1"/>
  <c r="BJ46" i="1"/>
  <c r="M46" i="1"/>
  <c r="M54" i="1" s="1"/>
  <c r="I46" i="1"/>
  <c r="I54" i="1" s="1"/>
  <c r="E46" i="1"/>
  <c r="E54" i="1" s="1"/>
  <c r="DR46" i="1"/>
  <c r="DN46" i="1"/>
  <c r="DJ46" i="1"/>
  <c r="DF46" i="1"/>
  <c r="DB46" i="1"/>
  <c r="CX46" i="1"/>
  <c r="CT46" i="1"/>
  <c r="CP46" i="1"/>
  <c r="CL46" i="1"/>
  <c r="CH46" i="1"/>
  <c r="CD46" i="1"/>
  <c r="BZ46" i="1"/>
  <c r="BV46" i="1"/>
  <c r="BR46" i="1"/>
  <c r="BN46" i="1"/>
  <c r="E41" i="1"/>
  <c r="E64" i="1" s="1"/>
  <c r="DM41" i="1"/>
  <c r="DM64" i="1" s="1"/>
  <c r="BA41" i="1"/>
  <c r="BA64" i="1" s="1"/>
  <c r="K46" i="1"/>
  <c r="K54" i="1" s="1"/>
  <c r="G46" i="1"/>
  <c r="G54" i="1" s="1"/>
  <c r="DT46" i="1"/>
  <c r="DP46" i="1"/>
  <c r="DL46" i="1"/>
  <c r="DH46" i="1"/>
  <c r="DD46" i="1"/>
  <c r="CZ46" i="1"/>
  <c r="CV46" i="1"/>
  <c r="CR46" i="1"/>
  <c r="CN46" i="1"/>
  <c r="CJ46" i="1"/>
  <c r="CF46" i="1"/>
  <c r="CB46" i="1"/>
  <c r="BX46" i="1"/>
  <c r="BT46" i="1"/>
  <c r="BP46" i="1"/>
  <c r="BL46" i="1"/>
  <c r="M41" i="1"/>
  <c r="M64" i="1" s="1"/>
  <c r="P44" i="1"/>
  <c r="P52" i="1" s="1"/>
  <c r="R44" i="1"/>
  <c r="R52" i="1" s="1"/>
  <c r="T44" i="1"/>
  <c r="V44" i="1"/>
  <c r="V52" i="1" s="1"/>
  <c r="X44" i="1"/>
  <c r="X52" i="1" s="1"/>
  <c r="Z44" i="1"/>
  <c r="Z52" i="1" s="1"/>
  <c r="AB44" i="1"/>
  <c r="AD44" i="1"/>
  <c r="AF44" i="1"/>
  <c r="AH44" i="1"/>
  <c r="AJ44" i="1"/>
  <c r="AL44" i="1"/>
  <c r="AN44" i="1"/>
  <c r="AP44" i="1"/>
  <c r="AR44" i="1"/>
  <c r="AT44" i="1"/>
  <c r="AV44" i="1"/>
  <c r="AX44" i="1"/>
  <c r="AZ44" i="1"/>
  <c r="BB44" i="1"/>
  <c r="BD44" i="1"/>
  <c r="BF44" i="1"/>
  <c r="BH44" i="1"/>
  <c r="BJ44" i="1"/>
  <c r="BL44" i="1"/>
  <c r="BN44" i="1"/>
  <c r="BP44" i="1"/>
  <c r="BR44" i="1"/>
  <c r="BT44" i="1"/>
  <c r="BV44" i="1"/>
  <c r="BX44" i="1"/>
  <c r="BZ44" i="1"/>
  <c r="CB44" i="1"/>
  <c r="CD44" i="1"/>
  <c r="CF44" i="1"/>
  <c r="CH44" i="1"/>
  <c r="CJ44" i="1"/>
  <c r="CL44" i="1"/>
  <c r="CN44" i="1"/>
  <c r="CP44" i="1"/>
  <c r="CR44" i="1"/>
  <c r="CT44" i="1"/>
  <c r="CV44" i="1"/>
  <c r="CX44" i="1"/>
  <c r="CZ44" i="1"/>
  <c r="DB44" i="1"/>
  <c r="DD44" i="1"/>
  <c r="DF44" i="1"/>
  <c r="DH44" i="1"/>
  <c r="DJ44" i="1"/>
  <c r="DL44" i="1"/>
  <c r="DN44" i="1"/>
  <c r="DP44" i="1"/>
  <c r="DR44" i="1"/>
  <c r="DT44" i="1"/>
  <c r="O45" i="1"/>
  <c r="O53" i="1" s="1"/>
  <c r="Q45" i="1"/>
  <c r="Q53" i="1" s="1"/>
  <c r="S45" i="1"/>
  <c r="S53" i="1" s="1"/>
  <c r="U45" i="1"/>
  <c r="U53" i="1" s="1"/>
  <c r="W45" i="1"/>
  <c r="W53" i="1" s="1"/>
  <c r="Y45" i="1"/>
  <c r="Y53" i="1" s="1"/>
  <c r="AA45" i="1"/>
  <c r="AA53" i="1" s="1"/>
  <c r="AC45" i="1"/>
  <c r="AC53" i="1" s="1"/>
  <c r="AE45" i="1"/>
  <c r="AG45" i="1"/>
  <c r="AI45" i="1"/>
  <c r="AK45" i="1"/>
  <c r="AM45" i="1"/>
  <c r="AO45" i="1"/>
  <c r="AQ45" i="1"/>
  <c r="AS45" i="1"/>
  <c r="AU45" i="1"/>
  <c r="AW45" i="1"/>
  <c r="AY45" i="1"/>
  <c r="BA45" i="1"/>
  <c r="BC45" i="1"/>
  <c r="BE45" i="1"/>
  <c r="BG45" i="1"/>
  <c r="BI45" i="1"/>
  <c r="BK45" i="1"/>
  <c r="BM45" i="1"/>
  <c r="BO45" i="1"/>
  <c r="BQ45" i="1"/>
  <c r="BS45" i="1"/>
  <c r="BU45" i="1"/>
  <c r="N45" i="1"/>
  <c r="N53" i="1" s="1"/>
  <c r="L45" i="1"/>
  <c r="L53" i="1" s="1"/>
  <c r="J45" i="1"/>
  <c r="J53" i="1" s="1"/>
  <c r="H45" i="1"/>
  <c r="H53" i="1" s="1"/>
  <c r="F45" i="1"/>
  <c r="F53" i="1" s="1"/>
  <c r="N44" i="1"/>
  <c r="N52" i="1" s="1"/>
  <c r="L44" i="1"/>
  <c r="L52" i="1" s="1"/>
  <c r="J44" i="1"/>
  <c r="J52" i="1" s="1"/>
  <c r="H44" i="1"/>
  <c r="H52" i="1" s="1"/>
  <c r="F44" i="1"/>
  <c r="F52" i="1" s="1"/>
  <c r="DT45" i="1"/>
  <c r="DR45" i="1"/>
  <c r="DP45" i="1"/>
  <c r="DN45" i="1"/>
  <c r="DL45" i="1"/>
  <c r="DJ45" i="1"/>
  <c r="DH45" i="1"/>
  <c r="DF45" i="1"/>
  <c r="DD45" i="1"/>
  <c r="DB45" i="1"/>
  <c r="CZ45" i="1"/>
  <c r="CX45" i="1"/>
  <c r="CV45" i="1"/>
  <c r="CT45" i="1"/>
  <c r="CR45" i="1"/>
  <c r="CP45" i="1"/>
  <c r="CN45" i="1"/>
  <c r="CL45" i="1"/>
  <c r="CJ45" i="1"/>
  <c r="CH45" i="1"/>
  <c r="CF45" i="1"/>
  <c r="CD45" i="1"/>
  <c r="CB45" i="1"/>
  <c r="BZ45" i="1"/>
  <c r="BX45" i="1"/>
  <c r="BV45" i="1"/>
  <c r="BR45" i="1"/>
  <c r="BN45" i="1"/>
  <c r="BJ45" i="1"/>
  <c r="BF45" i="1"/>
  <c r="BB45" i="1"/>
  <c r="AX45" i="1"/>
  <c r="AT45" i="1"/>
  <c r="AP45" i="1"/>
  <c r="AL45" i="1"/>
  <c r="AH45" i="1"/>
  <c r="AD45" i="1"/>
  <c r="Z45" i="1"/>
  <c r="Z53" i="1" s="1"/>
  <c r="V45" i="1"/>
  <c r="V53" i="1" s="1"/>
  <c r="R45" i="1"/>
  <c r="R53" i="1" s="1"/>
  <c r="DU44" i="1"/>
  <c r="DQ44" i="1"/>
  <c r="DM44" i="1"/>
  <c r="DI44" i="1"/>
  <c r="DE44" i="1"/>
  <c r="DA44" i="1"/>
  <c r="CW44" i="1"/>
  <c r="CS44" i="1"/>
  <c r="CO44" i="1"/>
  <c r="CK44" i="1"/>
  <c r="CG44" i="1"/>
  <c r="CC44" i="1"/>
  <c r="BY44" i="1"/>
  <c r="BU44" i="1"/>
  <c r="BQ44" i="1"/>
  <c r="BM44" i="1"/>
  <c r="BI44" i="1"/>
  <c r="BE44" i="1"/>
  <c r="BA44" i="1"/>
  <c r="AW44" i="1"/>
  <c r="AS44" i="1"/>
  <c r="AO44" i="1"/>
  <c r="AK44" i="1"/>
  <c r="AG44" i="1"/>
  <c r="AC44" i="1"/>
  <c r="AC52" i="1" s="1"/>
  <c r="Y44" i="1"/>
  <c r="Y52" i="1" s="1"/>
  <c r="U44" i="1"/>
  <c r="U52" i="1" s="1"/>
  <c r="Q44" i="1"/>
  <c r="Q52" i="1" s="1"/>
  <c r="B42" i="1"/>
  <c r="DQ42" i="1" s="1"/>
  <c r="DQ65" i="1" s="1"/>
  <c r="D41" i="1"/>
  <c r="D64" i="1" s="1"/>
  <c r="L41" i="1"/>
  <c r="L64" i="1" s="1"/>
  <c r="J41" i="1"/>
  <c r="J64" i="1" s="1"/>
  <c r="H41" i="1"/>
  <c r="H64" i="1" s="1"/>
  <c r="F41" i="1"/>
  <c r="F64" i="1" s="1"/>
  <c r="N41" i="1"/>
  <c r="N64" i="1" s="1"/>
  <c r="DU41" i="1"/>
  <c r="DU64" i="1" s="1"/>
  <c r="DE41" i="1"/>
  <c r="DE64" i="1" s="1"/>
  <c r="CO41" i="1"/>
  <c r="CO64" i="1" s="1"/>
  <c r="BY41" i="1"/>
  <c r="BY64" i="1" s="1"/>
  <c r="BI41" i="1"/>
  <c r="BI64" i="1" s="1"/>
  <c r="AS41" i="1"/>
  <c r="AS64" i="1" s="1"/>
  <c r="DS41" i="1"/>
  <c r="DS64" i="1" s="1"/>
  <c r="DO41" i="1"/>
  <c r="DO64" i="1" s="1"/>
  <c r="DK41" i="1"/>
  <c r="DK64" i="1" s="1"/>
  <c r="DG41" i="1"/>
  <c r="DG64" i="1" s="1"/>
  <c r="DC41" i="1"/>
  <c r="DC64" i="1" s="1"/>
  <c r="CY41" i="1"/>
  <c r="CY64" i="1" s="1"/>
  <c r="CU41" i="1"/>
  <c r="CU64" i="1" s="1"/>
  <c r="CQ41" i="1"/>
  <c r="CQ64" i="1" s="1"/>
  <c r="CM41" i="1"/>
  <c r="CM64" i="1" s="1"/>
  <c r="CI41" i="1"/>
  <c r="CI64" i="1" s="1"/>
  <c r="CE41" i="1"/>
  <c r="CE64" i="1" s="1"/>
  <c r="CA41" i="1"/>
  <c r="CA64" i="1" s="1"/>
  <c r="BW41" i="1"/>
  <c r="BW64" i="1" s="1"/>
  <c r="BS41" i="1"/>
  <c r="BS64" i="1" s="1"/>
  <c r="BO41" i="1"/>
  <c r="BO64" i="1" s="1"/>
  <c r="BK41" i="1"/>
  <c r="BK64" i="1" s="1"/>
  <c r="BG41" i="1"/>
  <c r="BG64" i="1" s="1"/>
  <c r="BC41" i="1"/>
  <c r="BC64" i="1" s="1"/>
  <c r="AY41" i="1"/>
  <c r="AY64" i="1" s="1"/>
  <c r="AU41" i="1"/>
  <c r="AU64" i="1" s="1"/>
  <c r="AQ41" i="1"/>
  <c r="AQ64" i="1" s="1"/>
  <c r="AM41" i="1"/>
  <c r="AM64" i="1" s="1"/>
  <c r="AI41" i="1"/>
  <c r="AI64" i="1" s="1"/>
  <c r="AE41" i="1"/>
  <c r="AE64" i="1" s="1"/>
  <c r="AA41" i="1"/>
  <c r="AA64" i="1" s="1"/>
  <c r="W41" i="1"/>
  <c r="W64" i="1" s="1"/>
  <c r="S41" i="1"/>
  <c r="S64" i="1" s="1"/>
  <c r="O41" i="1"/>
  <c r="O64" i="1" s="1"/>
  <c r="DQ41" i="1"/>
  <c r="DQ64" i="1" s="1"/>
  <c r="DI41" i="1"/>
  <c r="DI64" i="1" s="1"/>
  <c r="DA41" i="1"/>
  <c r="DA64" i="1" s="1"/>
  <c r="CS41" i="1"/>
  <c r="CS64" i="1" s="1"/>
  <c r="CK41" i="1"/>
  <c r="CK64" i="1" s="1"/>
  <c r="CC41" i="1"/>
  <c r="CC64" i="1" s="1"/>
  <c r="BU41" i="1"/>
  <c r="BU64" i="1" s="1"/>
  <c r="BM41" i="1"/>
  <c r="BM64" i="1" s="1"/>
  <c r="BE41" i="1"/>
  <c r="BE64" i="1" s="1"/>
  <c r="AW41" i="1"/>
  <c r="AW64" i="1" s="1"/>
  <c r="AO41" i="1"/>
  <c r="AO64" i="1" s="1"/>
  <c r="AG41" i="1"/>
  <c r="AG64" i="1" s="1"/>
  <c r="Y41" i="1"/>
  <c r="Y64" i="1" s="1"/>
  <c r="Q41" i="1"/>
  <c r="Q64" i="1" s="1"/>
  <c r="C40" i="1"/>
  <c r="O25" i="1"/>
  <c r="O34" i="1" s="1"/>
  <c r="J25" i="1"/>
  <c r="J34" i="1" s="1"/>
  <c r="M21" i="1"/>
  <c r="M31" i="1" s="1"/>
  <c r="K19" i="1"/>
  <c r="K30" i="1" s="1"/>
  <c r="DU25" i="1"/>
  <c r="DU34" i="1" s="1"/>
  <c r="DE25" i="1"/>
  <c r="DE34" i="1" s="1"/>
  <c r="CO25" i="1"/>
  <c r="CO34" i="1" s="1"/>
  <c r="BY25" i="1"/>
  <c r="BY34" i="1" s="1"/>
  <c r="BI25" i="1"/>
  <c r="BI34" i="1" s="1"/>
  <c r="AS25" i="1"/>
  <c r="AS34" i="1" s="1"/>
  <c r="AC25" i="1"/>
  <c r="AC34" i="1" s="1"/>
  <c r="DU23" i="1"/>
  <c r="DU32" i="1" s="1"/>
  <c r="CO23" i="1"/>
  <c r="CO32" i="1" s="1"/>
  <c r="BI23" i="1"/>
  <c r="BI32" i="1" s="1"/>
  <c r="AC23" i="1"/>
  <c r="AC32" i="1" s="1"/>
  <c r="DE21" i="1"/>
  <c r="DE31" i="1" s="1"/>
  <c r="CS19" i="1"/>
  <c r="CS30" i="1" s="1"/>
  <c r="DS33" i="1"/>
  <c r="D32" i="1"/>
  <c r="K35" i="1"/>
  <c r="I35" i="1"/>
  <c r="G35" i="1"/>
  <c r="E35" i="1"/>
  <c r="L25" i="1"/>
  <c r="L34" i="1" s="1"/>
  <c r="H33" i="1"/>
  <c r="F33" i="1"/>
  <c r="O23" i="1"/>
  <c r="O32" i="1" s="1"/>
  <c r="K32" i="1"/>
  <c r="I32" i="1"/>
  <c r="G32" i="1"/>
  <c r="M19" i="1"/>
  <c r="M30" i="1" s="1"/>
  <c r="G30" i="1"/>
  <c r="E30" i="1"/>
  <c r="DM25" i="1"/>
  <c r="DM34" i="1" s="1"/>
  <c r="CW25" i="1"/>
  <c r="CW34" i="1" s="1"/>
  <c r="CG25" i="1"/>
  <c r="CG34" i="1" s="1"/>
  <c r="BQ25" i="1"/>
  <c r="BQ34" i="1" s="1"/>
  <c r="BA25" i="1"/>
  <c r="BA34" i="1" s="1"/>
  <c r="AK25" i="1"/>
  <c r="AK34" i="1" s="1"/>
  <c r="DE23" i="1"/>
  <c r="DE32" i="1" s="1"/>
  <c r="BY23" i="1"/>
  <c r="BY32" i="1" s="1"/>
  <c r="DU21" i="1"/>
  <c r="DU31" i="1" s="1"/>
  <c r="CZ18" i="1"/>
  <c r="CZ29" i="1" s="1"/>
  <c r="S26" i="1"/>
  <c r="S35" i="1" s="1"/>
  <c r="AA26" i="1"/>
  <c r="AA35" i="1" s="1"/>
  <c r="AI26" i="1"/>
  <c r="AI35" i="1" s="1"/>
  <c r="L24" i="1"/>
  <c r="L33" i="1" s="1"/>
  <c r="J24" i="1"/>
  <c r="J33" i="1" s="1"/>
  <c r="DS26" i="1"/>
  <c r="DS35" i="1" s="1"/>
  <c r="DK26" i="1"/>
  <c r="DK35" i="1" s="1"/>
  <c r="DC26" i="1"/>
  <c r="DC35" i="1" s="1"/>
  <c r="CU26" i="1"/>
  <c r="CU35" i="1" s="1"/>
  <c r="CM26" i="1"/>
  <c r="CM35" i="1" s="1"/>
  <c r="CE26" i="1"/>
  <c r="CE35" i="1" s="1"/>
  <c r="BW26" i="1"/>
  <c r="BW35" i="1" s="1"/>
  <c r="BO26" i="1"/>
  <c r="BO35" i="1" s="1"/>
  <c r="BG26" i="1"/>
  <c r="BG35" i="1" s="1"/>
  <c r="AY26" i="1"/>
  <c r="AY35" i="1" s="1"/>
  <c r="AQ26" i="1"/>
  <c r="AQ35" i="1" s="1"/>
  <c r="AE26" i="1"/>
  <c r="AE35" i="1" s="1"/>
  <c r="P25" i="1"/>
  <c r="P34" i="1" s="1"/>
  <c r="S25" i="1"/>
  <c r="S34" i="1" s="1"/>
  <c r="W25" i="1"/>
  <c r="W34" i="1" s="1"/>
  <c r="AA25" i="1"/>
  <c r="AA34" i="1" s="1"/>
  <c r="AE25" i="1"/>
  <c r="AE34" i="1" s="1"/>
  <c r="AI25" i="1"/>
  <c r="AI34" i="1" s="1"/>
  <c r="AM25" i="1"/>
  <c r="AM34" i="1" s="1"/>
  <c r="AQ25" i="1"/>
  <c r="AQ34" i="1" s="1"/>
  <c r="AU25" i="1"/>
  <c r="AU34" i="1" s="1"/>
  <c r="AY25" i="1"/>
  <c r="AY34" i="1" s="1"/>
  <c r="BC25" i="1"/>
  <c r="BC34" i="1" s="1"/>
  <c r="BG25" i="1"/>
  <c r="BG34" i="1" s="1"/>
  <c r="BK25" i="1"/>
  <c r="BK34" i="1" s="1"/>
  <c r="BO25" i="1"/>
  <c r="BO34" i="1" s="1"/>
  <c r="BS25" i="1"/>
  <c r="BS34" i="1" s="1"/>
  <c r="BW25" i="1"/>
  <c r="BW34" i="1" s="1"/>
  <c r="CA25" i="1"/>
  <c r="CA34" i="1" s="1"/>
  <c r="CE25" i="1"/>
  <c r="CE34" i="1" s="1"/>
  <c r="CI25" i="1"/>
  <c r="CI34" i="1" s="1"/>
  <c r="CM25" i="1"/>
  <c r="CM34" i="1" s="1"/>
  <c r="CQ25" i="1"/>
  <c r="CQ34" i="1" s="1"/>
  <c r="CU25" i="1"/>
  <c r="CU34" i="1" s="1"/>
  <c r="CY25" i="1"/>
  <c r="CY34" i="1" s="1"/>
  <c r="DC25" i="1"/>
  <c r="DC34" i="1" s="1"/>
  <c r="DG25" i="1"/>
  <c r="DG34" i="1" s="1"/>
  <c r="DK25" i="1"/>
  <c r="DK34" i="1" s="1"/>
  <c r="DO25" i="1"/>
  <c r="DO34" i="1" s="1"/>
  <c r="DS25" i="1"/>
  <c r="DS34" i="1" s="1"/>
  <c r="Q23" i="1"/>
  <c r="Q32" i="1" s="1"/>
  <c r="Y23" i="1"/>
  <c r="Y32" i="1" s="1"/>
  <c r="AG23" i="1"/>
  <c r="AG32" i="1" s="1"/>
  <c r="AO23" i="1"/>
  <c r="AO32" i="1" s="1"/>
  <c r="AW23" i="1"/>
  <c r="AW32" i="1" s="1"/>
  <c r="BE23" i="1"/>
  <c r="BE32" i="1" s="1"/>
  <c r="BM23" i="1"/>
  <c r="BM32" i="1" s="1"/>
  <c r="BU23" i="1"/>
  <c r="BU32" i="1" s="1"/>
  <c r="CC23" i="1"/>
  <c r="CC32" i="1" s="1"/>
  <c r="CK23" i="1"/>
  <c r="CK32" i="1" s="1"/>
  <c r="CS23" i="1"/>
  <c r="CS32" i="1" s="1"/>
  <c r="DA23" i="1"/>
  <c r="DA32" i="1" s="1"/>
  <c r="DI23" i="1"/>
  <c r="DI32" i="1" s="1"/>
  <c r="DQ23" i="1"/>
  <c r="DQ32" i="1" s="1"/>
  <c r="AK21" i="1"/>
  <c r="AK31" i="1" s="1"/>
  <c r="BQ21" i="1"/>
  <c r="BQ31" i="1" s="1"/>
  <c r="CW21" i="1"/>
  <c r="CW31" i="1" s="1"/>
  <c r="DI21" i="1"/>
  <c r="DI31" i="1" s="1"/>
  <c r="DQ21" i="1"/>
  <c r="DQ31" i="1" s="1"/>
  <c r="Z19" i="1"/>
  <c r="Z30" i="1" s="1"/>
  <c r="CC19" i="1"/>
  <c r="CC30" i="1" s="1"/>
  <c r="DI19" i="1"/>
  <c r="DI30" i="1" s="1"/>
  <c r="N26" i="1"/>
  <c r="N35" i="1" s="1"/>
  <c r="M25" i="1"/>
  <c r="M34" i="1" s="1"/>
  <c r="K25" i="1"/>
  <c r="K34" i="1" s="1"/>
  <c r="I25" i="1"/>
  <c r="I34" i="1" s="1"/>
  <c r="K24" i="1"/>
  <c r="K33" i="1" s="1"/>
  <c r="I24" i="1"/>
  <c r="I33" i="1" s="1"/>
  <c r="M23" i="1"/>
  <c r="M32" i="1" s="1"/>
  <c r="O21" i="1"/>
  <c r="O31" i="1" s="1"/>
  <c r="O19" i="1"/>
  <c r="O30" i="1" s="1"/>
  <c r="L19" i="1"/>
  <c r="L30" i="1" s="1"/>
  <c r="J19" i="1"/>
  <c r="J30" i="1" s="1"/>
  <c r="N18" i="1"/>
  <c r="N29" i="1" s="1"/>
  <c r="DO26" i="1"/>
  <c r="DO35" i="1" s="1"/>
  <c r="DG26" i="1"/>
  <c r="DG35" i="1" s="1"/>
  <c r="CY26" i="1"/>
  <c r="CY35" i="1" s="1"/>
  <c r="CQ26" i="1"/>
  <c r="CQ35" i="1" s="1"/>
  <c r="CI26" i="1"/>
  <c r="CI35" i="1" s="1"/>
  <c r="CA26" i="1"/>
  <c r="CA35" i="1" s="1"/>
  <c r="BS26" i="1"/>
  <c r="BS35" i="1" s="1"/>
  <c r="BK26" i="1"/>
  <c r="BK35" i="1" s="1"/>
  <c r="BC26" i="1"/>
  <c r="BC35" i="1" s="1"/>
  <c r="AU26" i="1"/>
  <c r="AU35" i="1" s="1"/>
  <c r="AM26" i="1"/>
  <c r="AM35" i="1" s="1"/>
  <c r="W26" i="1"/>
  <c r="W35" i="1" s="1"/>
  <c r="DQ25" i="1"/>
  <c r="DQ34" i="1" s="1"/>
  <c r="DI25" i="1"/>
  <c r="DI34" i="1" s="1"/>
  <c r="DA25" i="1"/>
  <c r="DA34" i="1" s="1"/>
  <c r="CS25" i="1"/>
  <c r="CS34" i="1" s="1"/>
  <c r="CK25" i="1"/>
  <c r="CK34" i="1" s="1"/>
  <c r="CC25" i="1"/>
  <c r="CC34" i="1" s="1"/>
  <c r="BU25" i="1"/>
  <c r="BU34" i="1" s="1"/>
  <c r="BM25" i="1"/>
  <c r="BM34" i="1" s="1"/>
  <c r="BE25" i="1"/>
  <c r="BE34" i="1" s="1"/>
  <c r="AW25" i="1"/>
  <c r="AW34" i="1" s="1"/>
  <c r="AO25" i="1"/>
  <c r="AO34" i="1" s="1"/>
  <c r="AG25" i="1"/>
  <c r="AG34" i="1" s="1"/>
  <c r="Y25" i="1"/>
  <c r="Y34" i="1" s="1"/>
  <c r="Q25" i="1"/>
  <c r="Q34" i="1" s="1"/>
  <c r="DM23" i="1"/>
  <c r="DM32" i="1" s="1"/>
  <c r="CW23" i="1"/>
  <c r="CW32" i="1" s="1"/>
  <c r="CG23" i="1"/>
  <c r="CG32" i="1" s="1"/>
  <c r="BQ23" i="1"/>
  <c r="BQ32" i="1" s="1"/>
  <c r="BA23" i="1"/>
  <c r="BA32" i="1" s="1"/>
  <c r="AK23" i="1"/>
  <c r="AK32" i="1" s="1"/>
  <c r="U23" i="1"/>
  <c r="U32" i="1" s="1"/>
  <c r="DM21" i="1"/>
  <c r="DM31" i="1" s="1"/>
  <c r="CG21" i="1"/>
  <c r="CG31" i="1" s="1"/>
  <c r="U21" i="1"/>
  <c r="U31" i="1" s="1"/>
  <c r="BF19" i="1"/>
  <c r="BF30" i="1" s="1"/>
  <c r="AN18" i="1"/>
  <c r="AN29" i="1" s="1"/>
  <c r="D30" i="1"/>
  <c r="H30" i="1"/>
  <c r="P26" i="1"/>
  <c r="P35" i="1" s="1"/>
  <c r="R26" i="1"/>
  <c r="R35" i="1" s="1"/>
  <c r="T26" i="1"/>
  <c r="T35" i="1" s="1"/>
  <c r="V26" i="1"/>
  <c r="V35" i="1" s="1"/>
  <c r="X26" i="1"/>
  <c r="X35" i="1" s="1"/>
  <c r="Z26" i="1"/>
  <c r="Z35" i="1" s="1"/>
  <c r="AB26" i="1"/>
  <c r="AB35" i="1" s="1"/>
  <c r="AD26" i="1"/>
  <c r="AD35" i="1" s="1"/>
  <c r="AF26" i="1"/>
  <c r="AF35" i="1" s="1"/>
  <c r="AH26" i="1"/>
  <c r="AH35" i="1" s="1"/>
  <c r="AJ26" i="1"/>
  <c r="AJ35" i="1" s="1"/>
  <c r="AL26" i="1"/>
  <c r="AL35" i="1" s="1"/>
  <c r="AN26" i="1"/>
  <c r="AN35" i="1" s="1"/>
  <c r="AP26" i="1"/>
  <c r="AP35" i="1" s="1"/>
  <c r="AR26" i="1"/>
  <c r="AR35" i="1" s="1"/>
  <c r="AT26" i="1"/>
  <c r="AT35" i="1" s="1"/>
  <c r="AV26" i="1"/>
  <c r="AV35" i="1" s="1"/>
  <c r="AX26" i="1"/>
  <c r="AX35" i="1" s="1"/>
  <c r="AZ26" i="1"/>
  <c r="AZ35" i="1" s="1"/>
  <c r="BB26" i="1"/>
  <c r="BB35" i="1" s="1"/>
  <c r="BD26" i="1"/>
  <c r="BD35" i="1" s="1"/>
  <c r="BF26" i="1"/>
  <c r="BF35" i="1" s="1"/>
  <c r="BH26" i="1"/>
  <c r="BH35" i="1" s="1"/>
  <c r="BJ26" i="1"/>
  <c r="BJ35" i="1" s="1"/>
  <c r="BL26" i="1"/>
  <c r="BL35" i="1" s="1"/>
  <c r="BN26" i="1"/>
  <c r="BN35" i="1" s="1"/>
  <c r="BP26" i="1"/>
  <c r="BP35" i="1" s="1"/>
  <c r="BR26" i="1"/>
  <c r="BR35" i="1" s="1"/>
  <c r="BT26" i="1"/>
  <c r="BT35" i="1" s="1"/>
  <c r="BV26" i="1"/>
  <c r="BV35" i="1" s="1"/>
  <c r="BX26" i="1"/>
  <c r="BX35" i="1" s="1"/>
  <c r="BZ26" i="1"/>
  <c r="BZ35" i="1" s="1"/>
  <c r="CB26" i="1"/>
  <c r="CB35" i="1" s="1"/>
  <c r="CD26" i="1"/>
  <c r="CD35" i="1" s="1"/>
  <c r="CF26" i="1"/>
  <c r="CF35" i="1" s="1"/>
  <c r="CH26" i="1"/>
  <c r="CH35" i="1" s="1"/>
  <c r="CJ26" i="1"/>
  <c r="CJ35" i="1" s="1"/>
  <c r="CL26" i="1"/>
  <c r="CL35" i="1" s="1"/>
  <c r="CN26" i="1"/>
  <c r="CN35" i="1" s="1"/>
  <c r="CP26" i="1"/>
  <c r="CP35" i="1" s="1"/>
  <c r="CR26" i="1"/>
  <c r="CR35" i="1" s="1"/>
  <c r="CT26" i="1"/>
  <c r="CT35" i="1" s="1"/>
  <c r="CV26" i="1"/>
  <c r="CV35" i="1" s="1"/>
  <c r="CX26" i="1"/>
  <c r="CX35" i="1" s="1"/>
  <c r="CZ26" i="1"/>
  <c r="CZ35" i="1" s="1"/>
  <c r="DB26" i="1"/>
  <c r="DB35" i="1" s="1"/>
  <c r="DD26" i="1"/>
  <c r="DD35" i="1" s="1"/>
  <c r="DF26" i="1"/>
  <c r="DF35" i="1" s="1"/>
  <c r="DH26" i="1"/>
  <c r="DH35" i="1" s="1"/>
  <c r="DJ26" i="1"/>
  <c r="DJ35" i="1" s="1"/>
  <c r="DL26" i="1"/>
  <c r="DL35" i="1" s="1"/>
  <c r="DN26" i="1"/>
  <c r="DN35" i="1" s="1"/>
  <c r="DP26" i="1"/>
  <c r="DP35" i="1" s="1"/>
  <c r="DR26" i="1"/>
  <c r="DR35" i="1" s="1"/>
  <c r="DT26" i="1"/>
  <c r="DT35" i="1" s="1"/>
  <c r="M26" i="1"/>
  <c r="M35" i="1" s="1"/>
  <c r="O26" i="1"/>
  <c r="O35" i="1" s="1"/>
  <c r="P24" i="1"/>
  <c r="P33" i="1" s="1"/>
  <c r="R24" i="1"/>
  <c r="R33" i="1" s="1"/>
  <c r="T24" i="1"/>
  <c r="T33" i="1" s="1"/>
  <c r="V24" i="1"/>
  <c r="V33" i="1" s="1"/>
  <c r="X24" i="1"/>
  <c r="X33" i="1" s="1"/>
  <c r="Z24" i="1"/>
  <c r="Z33" i="1" s="1"/>
  <c r="AB24" i="1"/>
  <c r="AB33" i="1" s="1"/>
  <c r="AD24" i="1"/>
  <c r="AD33" i="1" s="1"/>
  <c r="Q24" i="1"/>
  <c r="Q33" i="1" s="1"/>
  <c r="U24" i="1"/>
  <c r="U33" i="1" s="1"/>
  <c r="Y24" i="1"/>
  <c r="Y33" i="1" s="1"/>
  <c r="AC24" i="1"/>
  <c r="AC33" i="1" s="1"/>
  <c r="AF24" i="1"/>
  <c r="AF33" i="1" s="1"/>
  <c r="AH24" i="1"/>
  <c r="AH33" i="1" s="1"/>
  <c r="AJ24" i="1"/>
  <c r="AJ33" i="1" s="1"/>
  <c r="AL24" i="1"/>
  <c r="AL33" i="1" s="1"/>
  <c r="AN24" i="1"/>
  <c r="AN33" i="1" s="1"/>
  <c r="AP24" i="1"/>
  <c r="AP33" i="1" s="1"/>
  <c r="AR24" i="1"/>
  <c r="AR33" i="1" s="1"/>
  <c r="AT24" i="1"/>
  <c r="AT33" i="1" s="1"/>
  <c r="AV24" i="1"/>
  <c r="AV33" i="1" s="1"/>
  <c r="AX24" i="1"/>
  <c r="AX33" i="1" s="1"/>
  <c r="AZ24" i="1"/>
  <c r="AZ33" i="1" s="1"/>
  <c r="BB24" i="1"/>
  <c r="BB33" i="1" s="1"/>
  <c r="BD24" i="1"/>
  <c r="BD33" i="1" s="1"/>
  <c r="BF24" i="1"/>
  <c r="BF33" i="1" s="1"/>
  <c r="BH24" i="1"/>
  <c r="BH33" i="1" s="1"/>
  <c r="BJ24" i="1"/>
  <c r="BJ33" i="1" s="1"/>
  <c r="BL24" i="1"/>
  <c r="BL33" i="1" s="1"/>
  <c r="BN24" i="1"/>
  <c r="BN33" i="1" s="1"/>
  <c r="BP24" i="1"/>
  <c r="BP33" i="1" s="1"/>
  <c r="BR24" i="1"/>
  <c r="BR33" i="1" s="1"/>
  <c r="BT24" i="1"/>
  <c r="BT33" i="1" s="1"/>
  <c r="BV24" i="1"/>
  <c r="BV33" i="1" s="1"/>
  <c r="BX24" i="1"/>
  <c r="BX33" i="1" s="1"/>
  <c r="BZ24" i="1"/>
  <c r="BZ33" i="1" s="1"/>
  <c r="CB24" i="1"/>
  <c r="CB33" i="1" s="1"/>
  <c r="CD24" i="1"/>
  <c r="CD33" i="1" s="1"/>
  <c r="CF24" i="1"/>
  <c r="CF33" i="1" s="1"/>
  <c r="CH24" i="1"/>
  <c r="CH33" i="1" s="1"/>
  <c r="CJ24" i="1"/>
  <c r="CJ33" i="1" s="1"/>
  <c r="CL24" i="1"/>
  <c r="CL33" i="1" s="1"/>
  <c r="CN24" i="1"/>
  <c r="CN33" i="1" s="1"/>
  <c r="CP24" i="1"/>
  <c r="CP33" i="1" s="1"/>
  <c r="CR24" i="1"/>
  <c r="CR33" i="1" s="1"/>
  <c r="CT24" i="1"/>
  <c r="CT33" i="1" s="1"/>
  <c r="CV24" i="1"/>
  <c r="CV33" i="1" s="1"/>
  <c r="CX24" i="1"/>
  <c r="CX33" i="1" s="1"/>
  <c r="CZ24" i="1"/>
  <c r="CZ33" i="1" s="1"/>
  <c r="DB24" i="1"/>
  <c r="DB33" i="1" s="1"/>
  <c r="DD24" i="1"/>
  <c r="DD33" i="1" s="1"/>
  <c r="DF24" i="1"/>
  <c r="DF33" i="1" s="1"/>
  <c r="DH24" i="1"/>
  <c r="DH33" i="1" s="1"/>
  <c r="DJ24" i="1"/>
  <c r="DJ33" i="1" s="1"/>
  <c r="DL24" i="1"/>
  <c r="DL33" i="1" s="1"/>
  <c r="DN24" i="1"/>
  <c r="DN33" i="1" s="1"/>
  <c r="DP24" i="1"/>
  <c r="DP33" i="1" s="1"/>
  <c r="DR24" i="1"/>
  <c r="DR33" i="1" s="1"/>
  <c r="DT24" i="1"/>
  <c r="DT33" i="1" s="1"/>
  <c r="M24" i="1"/>
  <c r="M33" i="1" s="1"/>
  <c r="O24" i="1"/>
  <c r="O33" i="1" s="1"/>
  <c r="S24" i="1"/>
  <c r="S33" i="1" s="1"/>
  <c r="W24" i="1"/>
  <c r="W33" i="1" s="1"/>
  <c r="AA24" i="1"/>
  <c r="AA33" i="1" s="1"/>
  <c r="AE24" i="1"/>
  <c r="AE33" i="1" s="1"/>
  <c r="AG24" i="1"/>
  <c r="AG33" i="1" s="1"/>
  <c r="AI24" i="1"/>
  <c r="AI33" i="1" s="1"/>
  <c r="AK24" i="1"/>
  <c r="AK33" i="1" s="1"/>
  <c r="AM24" i="1"/>
  <c r="AM33" i="1" s="1"/>
  <c r="AO24" i="1"/>
  <c r="AO33" i="1" s="1"/>
  <c r="AQ24" i="1"/>
  <c r="AQ33" i="1" s="1"/>
  <c r="AS24" i="1"/>
  <c r="AS33" i="1" s="1"/>
  <c r="AU24" i="1"/>
  <c r="AU33" i="1" s="1"/>
  <c r="AW24" i="1"/>
  <c r="AW33" i="1" s="1"/>
  <c r="AY24" i="1"/>
  <c r="AY33" i="1" s="1"/>
  <c r="BA24" i="1"/>
  <c r="BA33" i="1" s="1"/>
  <c r="BC24" i="1"/>
  <c r="BC33" i="1" s="1"/>
  <c r="BE24" i="1"/>
  <c r="BE33" i="1" s="1"/>
  <c r="BG24" i="1"/>
  <c r="BG33" i="1" s="1"/>
  <c r="BI24" i="1"/>
  <c r="BI33" i="1" s="1"/>
  <c r="BK24" i="1"/>
  <c r="BK33" i="1" s="1"/>
  <c r="BM24" i="1"/>
  <c r="BM33" i="1" s="1"/>
  <c r="BO24" i="1"/>
  <c r="BO33" i="1" s="1"/>
  <c r="BQ24" i="1"/>
  <c r="BQ33" i="1" s="1"/>
  <c r="BS24" i="1"/>
  <c r="BS33" i="1" s="1"/>
  <c r="BU24" i="1"/>
  <c r="BU33" i="1" s="1"/>
  <c r="BW24" i="1"/>
  <c r="BW33" i="1" s="1"/>
  <c r="BY24" i="1"/>
  <c r="BY33" i="1" s="1"/>
  <c r="CA24" i="1"/>
  <c r="CA33" i="1" s="1"/>
  <c r="CC24" i="1"/>
  <c r="CC33" i="1" s="1"/>
  <c r="CE24" i="1"/>
  <c r="CE33" i="1" s="1"/>
  <c r="CG24" i="1"/>
  <c r="CG33" i="1" s="1"/>
  <c r="CI24" i="1"/>
  <c r="CI33" i="1" s="1"/>
  <c r="CK24" i="1"/>
  <c r="CK33" i="1" s="1"/>
  <c r="CM24" i="1"/>
  <c r="CM33" i="1" s="1"/>
  <c r="CO24" i="1"/>
  <c r="CO33" i="1" s="1"/>
  <c r="CQ24" i="1"/>
  <c r="CQ33" i="1" s="1"/>
  <c r="CS24" i="1"/>
  <c r="CS33" i="1" s="1"/>
  <c r="CU24" i="1"/>
  <c r="CU33" i="1" s="1"/>
  <c r="CW24" i="1"/>
  <c r="CW33" i="1" s="1"/>
  <c r="CY24" i="1"/>
  <c r="CY33" i="1" s="1"/>
  <c r="DA24" i="1"/>
  <c r="DA33" i="1" s="1"/>
  <c r="DC24" i="1"/>
  <c r="DC33" i="1" s="1"/>
  <c r="DE24" i="1"/>
  <c r="DE33" i="1" s="1"/>
  <c r="DG24" i="1"/>
  <c r="DG33" i="1" s="1"/>
  <c r="DI24" i="1"/>
  <c r="DI33" i="1" s="1"/>
  <c r="DK24" i="1"/>
  <c r="DK33" i="1" s="1"/>
  <c r="DM24" i="1"/>
  <c r="DM33" i="1" s="1"/>
  <c r="DO24" i="1"/>
  <c r="DO33" i="1" s="1"/>
  <c r="DQ24" i="1"/>
  <c r="DQ33" i="1" s="1"/>
  <c r="N24" i="1"/>
  <c r="N33" i="1" s="1"/>
  <c r="DU26" i="1"/>
  <c r="DU35" i="1" s="1"/>
  <c r="DQ26" i="1"/>
  <c r="DQ35" i="1" s="1"/>
  <c r="DM26" i="1"/>
  <c r="DM35" i="1" s="1"/>
  <c r="DI26" i="1"/>
  <c r="DI35" i="1" s="1"/>
  <c r="DE26" i="1"/>
  <c r="DE35" i="1" s="1"/>
  <c r="DA26" i="1"/>
  <c r="DA35" i="1" s="1"/>
  <c r="CW26" i="1"/>
  <c r="CW35" i="1" s="1"/>
  <c r="CS26" i="1"/>
  <c r="CS35" i="1" s="1"/>
  <c r="CO26" i="1"/>
  <c r="CO35" i="1" s="1"/>
  <c r="CK26" i="1"/>
  <c r="CK35" i="1" s="1"/>
  <c r="CG26" i="1"/>
  <c r="CG35" i="1" s="1"/>
  <c r="CC26" i="1"/>
  <c r="CC35" i="1" s="1"/>
  <c r="BY26" i="1"/>
  <c r="BY35" i="1" s="1"/>
  <c r="BU26" i="1"/>
  <c r="BU35" i="1" s="1"/>
  <c r="BQ26" i="1"/>
  <c r="BQ35" i="1" s="1"/>
  <c r="BM26" i="1"/>
  <c r="BM35" i="1" s="1"/>
  <c r="BI26" i="1"/>
  <c r="BI35" i="1" s="1"/>
  <c r="BE26" i="1"/>
  <c r="BE35" i="1" s="1"/>
  <c r="BA26" i="1"/>
  <c r="BA35" i="1" s="1"/>
  <c r="AW26" i="1"/>
  <c r="AW35" i="1" s="1"/>
  <c r="AS26" i="1"/>
  <c r="AS35" i="1" s="1"/>
  <c r="AO26" i="1"/>
  <c r="AO35" i="1" s="1"/>
  <c r="AK26" i="1"/>
  <c r="AK35" i="1" s="1"/>
  <c r="AG26" i="1"/>
  <c r="AG35" i="1" s="1"/>
  <c r="AC26" i="1"/>
  <c r="AC35" i="1" s="1"/>
  <c r="Y26" i="1"/>
  <c r="Y35" i="1" s="1"/>
  <c r="U26" i="1"/>
  <c r="U35" i="1" s="1"/>
  <c r="Q26" i="1"/>
  <c r="Q35" i="1" s="1"/>
  <c r="DU24" i="1"/>
  <c r="DU33" i="1" s="1"/>
  <c r="Q18" i="1"/>
  <c r="Q29" i="1" s="1"/>
  <c r="S18" i="1"/>
  <c r="S29" i="1" s="1"/>
  <c r="U18" i="1"/>
  <c r="U29" i="1" s="1"/>
  <c r="W18" i="1"/>
  <c r="W29" i="1" s="1"/>
  <c r="Y18" i="1"/>
  <c r="Y29" i="1" s="1"/>
  <c r="AA18" i="1"/>
  <c r="AA29" i="1" s="1"/>
  <c r="AC18" i="1"/>
  <c r="AC29" i="1" s="1"/>
  <c r="AE18" i="1"/>
  <c r="AE29" i="1" s="1"/>
  <c r="AG18" i="1"/>
  <c r="AG29" i="1" s="1"/>
  <c r="AI18" i="1"/>
  <c r="AI29" i="1" s="1"/>
  <c r="AK18" i="1"/>
  <c r="AK29" i="1" s="1"/>
  <c r="AM18" i="1"/>
  <c r="AM29" i="1" s="1"/>
  <c r="AO18" i="1"/>
  <c r="AO29" i="1" s="1"/>
  <c r="AQ18" i="1"/>
  <c r="AQ29" i="1" s="1"/>
  <c r="AS18" i="1"/>
  <c r="AS29" i="1" s="1"/>
  <c r="AU18" i="1"/>
  <c r="AU29" i="1" s="1"/>
  <c r="AW18" i="1"/>
  <c r="AW29" i="1" s="1"/>
  <c r="AY18" i="1"/>
  <c r="AY29" i="1" s="1"/>
  <c r="BA18" i="1"/>
  <c r="BA29" i="1" s="1"/>
  <c r="BC18" i="1"/>
  <c r="BC29" i="1" s="1"/>
  <c r="BE18" i="1"/>
  <c r="BE29" i="1" s="1"/>
  <c r="BG18" i="1"/>
  <c r="BG29" i="1" s="1"/>
  <c r="BI18" i="1"/>
  <c r="BI29" i="1" s="1"/>
  <c r="BK18" i="1"/>
  <c r="BK29" i="1" s="1"/>
  <c r="BM18" i="1"/>
  <c r="BM29" i="1" s="1"/>
  <c r="BO18" i="1"/>
  <c r="BO29" i="1" s="1"/>
  <c r="BQ18" i="1"/>
  <c r="BQ29" i="1" s="1"/>
  <c r="BS18" i="1"/>
  <c r="BS29" i="1" s="1"/>
  <c r="BU18" i="1"/>
  <c r="BU29" i="1" s="1"/>
  <c r="BW18" i="1"/>
  <c r="BW29" i="1" s="1"/>
  <c r="BY18" i="1"/>
  <c r="BY29" i="1" s="1"/>
  <c r="CA18" i="1"/>
  <c r="CA29" i="1" s="1"/>
  <c r="CC18" i="1"/>
  <c r="CC29" i="1" s="1"/>
  <c r="CE18" i="1"/>
  <c r="CE29" i="1" s="1"/>
  <c r="CG18" i="1"/>
  <c r="CG29" i="1" s="1"/>
  <c r="CI18" i="1"/>
  <c r="CI29" i="1" s="1"/>
  <c r="CK18" i="1"/>
  <c r="CK29" i="1" s="1"/>
  <c r="CM18" i="1"/>
  <c r="CM29" i="1" s="1"/>
  <c r="CO18" i="1"/>
  <c r="CO29" i="1" s="1"/>
  <c r="CQ18" i="1"/>
  <c r="CQ29" i="1" s="1"/>
  <c r="CS18" i="1"/>
  <c r="CS29" i="1" s="1"/>
  <c r="CU18" i="1"/>
  <c r="CU29" i="1" s="1"/>
  <c r="CW18" i="1"/>
  <c r="CW29" i="1" s="1"/>
  <c r="CY18" i="1"/>
  <c r="CY29" i="1" s="1"/>
  <c r="DA18" i="1"/>
  <c r="DA29" i="1" s="1"/>
  <c r="DC18" i="1"/>
  <c r="DC29" i="1" s="1"/>
  <c r="DE18" i="1"/>
  <c r="DE29" i="1" s="1"/>
  <c r="DG18" i="1"/>
  <c r="DG29" i="1" s="1"/>
  <c r="DI18" i="1"/>
  <c r="DK18" i="1"/>
  <c r="DK29" i="1" s="1"/>
  <c r="DM18" i="1"/>
  <c r="DM29" i="1" s="1"/>
  <c r="DO18" i="1"/>
  <c r="DO29" i="1" s="1"/>
  <c r="DQ18" i="1"/>
  <c r="DQ29" i="1" s="1"/>
  <c r="DS18" i="1"/>
  <c r="DS29" i="1" s="1"/>
  <c r="DU18" i="1"/>
  <c r="DU29" i="1" s="1"/>
  <c r="R18" i="1"/>
  <c r="R29" i="1" s="1"/>
  <c r="V18" i="1"/>
  <c r="V29" i="1" s="1"/>
  <c r="Z18" i="1"/>
  <c r="Z29" i="1" s="1"/>
  <c r="AD18" i="1"/>
  <c r="AD29" i="1" s="1"/>
  <c r="AH18" i="1"/>
  <c r="AH29" i="1" s="1"/>
  <c r="AL18" i="1"/>
  <c r="AL29" i="1" s="1"/>
  <c r="AP18" i="1"/>
  <c r="AP29" i="1" s="1"/>
  <c r="AT18" i="1"/>
  <c r="AT29" i="1" s="1"/>
  <c r="AX18" i="1"/>
  <c r="AX29" i="1" s="1"/>
  <c r="BB18" i="1"/>
  <c r="BB29" i="1" s="1"/>
  <c r="BF18" i="1"/>
  <c r="BF29" i="1" s="1"/>
  <c r="BJ18" i="1"/>
  <c r="BJ29" i="1" s="1"/>
  <c r="BN18" i="1"/>
  <c r="BN29" i="1" s="1"/>
  <c r="BR18" i="1"/>
  <c r="BR29" i="1" s="1"/>
  <c r="BV18" i="1"/>
  <c r="BV29" i="1" s="1"/>
  <c r="BZ18" i="1"/>
  <c r="BZ29" i="1" s="1"/>
  <c r="CD18" i="1"/>
  <c r="CD29" i="1" s="1"/>
  <c r="CH18" i="1"/>
  <c r="CH29" i="1" s="1"/>
  <c r="CL18" i="1"/>
  <c r="CL29" i="1" s="1"/>
  <c r="CP18" i="1"/>
  <c r="CP29" i="1" s="1"/>
  <c r="CT18" i="1"/>
  <c r="CT29" i="1" s="1"/>
  <c r="CX18" i="1"/>
  <c r="CX29" i="1" s="1"/>
  <c r="DB18" i="1"/>
  <c r="DB29" i="1" s="1"/>
  <c r="DF18" i="1"/>
  <c r="DF29" i="1" s="1"/>
  <c r="DJ18" i="1"/>
  <c r="DJ29" i="1" s="1"/>
  <c r="DN18" i="1"/>
  <c r="DN29" i="1" s="1"/>
  <c r="DR18" i="1"/>
  <c r="DR29" i="1" s="1"/>
  <c r="T18" i="1"/>
  <c r="T29" i="1" s="1"/>
  <c r="AB18" i="1"/>
  <c r="AB29" i="1" s="1"/>
  <c r="AJ18" i="1"/>
  <c r="AJ29" i="1" s="1"/>
  <c r="AR18" i="1"/>
  <c r="AR29" i="1" s="1"/>
  <c r="AZ18" i="1"/>
  <c r="AZ29" i="1" s="1"/>
  <c r="BH18" i="1"/>
  <c r="BH29" i="1" s="1"/>
  <c r="BP18" i="1"/>
  <c r="BP29" i="1" s="1"/>
  <c r="BX18" i="1"/>
  <c r="BX29" i="1" s="1"/>
  <c r="CF18" i="1"/>
  <c r="CF29" i="1" s="1"/>
  <c r="CN18" i="1"/>
  <c r="CN29" i="1" s="1"/>
  <c r="CV18" i="1"/>
  <c r="CV29" i="1" s="1"/>
  <c r="DD18" i="1"/>
  <c r="DD29" i="1" s="1"/>
  <c r="DL18" i="1"/>
  <c r="DL29" i="1" s="1"/>
  <c r="DT18" i="1"/>
  <c r="DT29" i="1" s="1"/>
  <c r="P18" i="1"/>
  <c r="P29" i="1" s="1"/>
  <c r="AF18" i="1"/>
  <c r="AF29" i="1" s="1"/>
  <c r="AV18" i="1"/>
  <c r="AV29" i="1" s="1"/>
  <c r="BL18" i="1"/>
  <c r="BL29" i="1" s="1"/>
  <c r="CB18" i="1"/>
  <c r="CB29" i="1" s="1"/>
  <c r="CR18" i="1"/>
  <c r="CR29" i="1" s="1"/>
  <c r="DH18" i="1"/>
  <c r="DH29" i="1" s="1"/>
  <c r="P23" i="1"/>
  <c r="P32" i="1" s="1"/>
  <c r="R23" i="1"/>
  <c r="R32" i="1" s="1"/>
  <c r="T23" i="1"/>
  <c r="T32" i="1" s="1"/>
  <c r="V23" i="1"/>
  <c r="V32" i="1" s="1"/>
  <c r="X23" i="1"/>
  <c r="X32" i="1" s="1"/>
  <c r="Z23" i="1"/>
  <c r="Z32" i="1" s="1"/>
  <c r="AB23" i="1"/>
  <c r="AB32" i="1" s="1"/>
  <c r="AD23" i="1"/>
  <c r="AD32" i="1" s="1"/>
  <c r="AF23" i="1"/>
  <c r="AF32" i="1" s="1"/>
  <c r="AH23" i="1"/>
  <c r="AH32" i="1" s="1"/>
  <c r="AJ23" i="1"/>
  <c r="AJ32" i="1" s="1"/>
  <c r="AL23" i="1"/>
  <c r="AL32" i="1" s="1"/>
  <c r="AN23" i="1"/>
  <c r="AN32" i="1" s="1"/>
  <c r="AP23" i="1"/>
  <c r="AP32" i="1" s="1"/>
  <c r="AR23" i="1"/>
  <c r="AR32" i="1" s="1"/>
  <c r="AT23" i="1"/>
  <c r="AT32" i="1" s="1"/>
  <c r="AV23" i="1"/>
  <c r="AV32" i="1" s="1"/>
  <c r="AX23" i="1"/>
  <c r="AX32" i="1" s="1"/>
  <c r="AZ23" i="1"/>
  <c r="AZ32" i="1" s="1"/>
  <c r="BB23" i="1"/>
  <c r="BB32" i="1" s="1"/>
  <c r="BD23" i="1"/>
  <c r="BD32" i="1" s="1"/>
  <c r="BF23" i="1"/>
  <c r="BF32" i="1" s="1"/>
  <c r="BH23" i="1"/>
  <c r="BH32" i="1" s="1"/>
  <c r="BJ23" i="1"/>
  <c r="BJ32" i="1" s="1"/>
  <c r="BL23" i="1"/>
  <c r="BL32" i="1" s="1"/>
  <c r="BN23" i="1"/>
  <c r="BN32" i="1" s="1"/>
  <c r="BP23" i="1"/>
  <c r="BP32" i="1" s="1"/>
  <c r="BR23" i="1"/>
  <c r="BR32" i="1" s="1"/>
  <c r="BT23" i="1"/>
  <c r="BT32" i="1" s="1"/>
  <c r="BV23" i="1"/>
  <c r="BV32" i="1" s="1"/>
  <c r="BX23" i="1"/>
  <c r="BX32" i="1" s="1"/>
  <c r="BZ23" i="1"/>
  <c r="BZ32" i="1" s="1"/>
  <c r="CB23" i="1"/>
  <c r="CB32" i="1" s="1"/>
  <c r="CD23" i="1"/>
  <c r="CD32" i="1" s="1"/>
  <c r="CF23" i="1"/>
  <c r="CF32" i="1" s="1"/>
  <c r="CH23" i="1"/>
  <c r="CH32" i="1" s="1"/>
  <c r="CJ23" i="1"/>
  <c r="CJ32" i="1" s="1"/>
  <c r="CL23" i="1"/>
  <c r="CL32" i="1" s="1"/>
  <c r="CN23" i="1"/>
  <c r="CN32" i="1" s="1"/>
  <c r="CP23" i="1"/>
  <c r="CP32" i="1" s="1"/>
  <c r="CR23" i="1"/>
  <c r="CR32" i="1" s="1"/>
  <c r="CT23" i="1"/>
  <c r="CT32" i="1" s="1"/>
  <c r="CV23" i="1"/>
  <c r="CV32" i="1" s="1"/>
  <c r="CX23" i="1"/>
  <c r="CX32" i="1" s="1"/>
  <c r="CZ23" i="1"/>
  <c r="CZ32" i="1" s="1"/>
  <c r="DB23" i="1"/>
  <c r="DB32" i="1" s="1"/>
  <c r="DD23" i="1"/>
  <c r="DD32" i="1" s="1"/>
  <c r="DF23" i="1"/>
  <c r="DF32" i="1" s="1"/>
  <c r="DH23" i="1"/>
  <c r="DH32" i="1" s="1"/>
  <c r="DJ23" i="1"/>
  <c r="DJ32" i="1" s="1"/>
  <c r="DL23" i="1"/>
  <c r="DL32" i="1" s="1"/>
  <c r="DN23" i="1"/>
  <c r="DN32" i="1" s="1"/>
  <c r="DP23" i="1"/>
  <c r="DP32" i="1" s="1"/>
  <c r="DR23" i="1"/>
  <c r="DR32" i="1" s="1"/>
  <c r="DT23" i="1"/>
  <c r="DT32" i="1" s="1"/>
  <c r="P21" i="1"/>
  <c r="P31" i="1" s="1"/>
  <c r="R21" i="1"/>
  <c r="R31" i="1" s="1"/>
  <c r="T21" i="1"/>
  <c r="T31" i="1" s="1"/>
  <c r="V21" i="1"/>
  <c r="V31" i="1" s="1"/>
  <c r="X21" i="1"/>
  <c r="X31" i="1" s="1"/>
  <c r="Z21" i="1"/>
  <c r="Z31" i="1" s="1"/>
  <c r="AB21" i="1"/>
  <c r="AB31" i="1" s="1"/>
  <c r="AD21" i="1"/>
  <c r="AD31" i="1" s="1"/>
  <c r="AF21" i="1"/>
  <c r="AF31" i="1" s="1"/>
  <c r="AH21" i="1"/>
  <c r="AH31" i="1" s="1"/>
  <c r="AJ21" i="1"/>
  <c r="AJ31" i="1" s="1"/>
  <c r="AL21" i="1"/>
  <c r="AL31" i="1" s="1"/>
  <c r="AN21" i="1"/>
  <c r="AN31" i="1" s="1"/>
  <c r="AP21" i="1"/>
  <c r="AP31" i="1" s="1"/>
  <c r="AR21" i="1"/>
  <c r="AR31" i="1" s="1"/>
  <c r="AT21" i="1"/>
  <c r="AT31" i="1" s="1"/>
  <c r="AV21" i="1"/>
  <c r="AV31" i="1" s="1"/>
  <c r="AX21" i="1"/>
  <c r="AX31" i="1" s="1"/>
  <c r="AZ21" i="1"/>
  <c r="AZ31" i="1" s="1"/>
  <c r="BB21" i="1"/>
  <c r="BB31" i="1" s="1"/>
  <c r="BD21" i="1"/>
  <c r="BD31" i="1" s="1"/>
  <c r="BF21" i="1"/>
  <c r="BF31" i="1" s="1"/>
  <c r="BH21" i="1"/>
  <c r="BH31" i="1" s="1"/>
  <c r="BJ21" i="1"/>
  <c r="BJ31" i="1" s="1"/>
  <c r="BL21" i="1"/>
  <c r="BL31" i="1" s="1"/>
  <c r="BN21" i="1"/>
  <c r="BN31" i="1" s="1"/>
  <c r="BP21" i="1"/>
  <c r="BP31" i="1" s="1"/>
  <c r="BR21" i="1"/>
  <c r="BR31" i="1" s="1"/>
  <c r="BT21" i="1"/>
  <c r="BT31" i="1" s="1"/>
  <c r="BV21" i="1"/>
  <c r="BV31" i="1" s="1"/>
  <c r="BX21" i="1"/>
  <c r="BX31" i="1" s="1"/>
  <c r="BZ21" i="1"/>
  <c r="BZ31" i="1" s="1"/>
  <c r="CB21" i="1"/>
  <c r="CB31" i="1" s="1"/>
  <c r="CD21" i="1"/>
  <c r="CD31" i="1" s="1"/>
  <c r="CF21" i="1"/>
  <c r="CF31" i="1" s="1"/>
  <c r="CH21" i="1"/>
  <c r="CH31" i="1" s="1"/>
  <c r="CJ21" i="1"/>
  <c r="CJ31" i="1" s="1"/>
  <c r="CL21" i="1"/>
  <c r="CL31" i="1" s="1"/>
  <c r="CN21" i="1"/>
  <c r="CN31" i="1" s="1"/>
  <c r="CP21" i="1"/>
  <c r="CP31" i="1" s="1"/>
  <c r="CR21" i="1"/>
  <c r="CR31" i="1" s="1"/>
  <c r="CT21" i="1"/>
  <c r="CT31" i="1" s="1"/>
  <c r="CV21" i="1"/>
  <c r="CV31" i="1" s="1"/>
  <c r="CX21" i="1"/>
  <c r="CX31" i="1" s="1"/>
  <c r="CZ21" i="1"/>
  <c r="CZ31" i="1" s="1"/>
  <c r="DB21" i="1"/>
  <c r="DB31" i="1" s="1"/>
  <c r="S21" i="1"/>
  <c r="S31" i="1" s="1"/>
  <c r="W21" i="1"/>
  <c r="W31" i="1" s="1"/>
  <c r="AA21" i="1"/>
  <c r="AA31" i="1" s="1"/>
  <c r="AE21" i="1"/>
  <c r="AE31" i="1" s="1"/>
  <c r="AI21" i="1"/>
  <c r="AI31" i="1" s="1"/>
  <c r="AM21" i="1"/>
  <c r="AM31" i="1" s="1"/>
  <c r="AQ21" i="1"/>
  <c r="AQ31" i="1" s="1"/>
  <c r="AU21" i="1"/>
  <c r="AU31" i="1" s="1"/>
  <c r="AY21" i="1"/>
  <c r="AY31" i="1" s="1"/>
  <c r="BC21" i="1"/>
  <c r="BC31" i="1" s="1"/>
  <c r="BG21" i="1"/>
  <c r="BG31" i="1" s="1"/>
  <c r="BK21" i="1"/>
  <c r="BK31" i="1" s="1"/>
  <c r="BO21" i="1"/>
  <c r="BO31" i="1" s="1"/>
  <c r="BS21" i="1"/>
  <c r="BS31" i="1" s="1"/>
  <c r="BW21" i="1"/>
  <c r="BW31" i="1" s="1"/>
  <c r="CA21" i="1"/>
  <c r="CA31" i="1" s="1"/>
  <c r="CE21" i="1"/>
  <c r="CE31" i="1" s="1"/>
  <c r="CI21" i="1"/>
  <c r="CI31" i="1" s="1"/>
  <c r="CM21" i="1"/>
  <c r="CM31" i="1" s="1"/>
  <c r="CQ21" i="1"/>
  <c r="CQ31" i="1" s="1"/>
  <c r="CU21" i="1"/>
  <c r="CU31" i="1" s="1"/>
  <c r="CY21" i="1"/>
  <c r="CY31" i="1" s="1"/>
  <c r="Q21" i="1"/>
  <c r="Q31" i="1" s="1"/>
  <c r="Y21" i="1"/>
  <c r="Y31" i="1" s="1"/>
  <c r="AG21" i="1"/>
  <c r="AG31" i="1" s="1"/>
  <c r="AO21" i="1"/>
  <c r="AO31" i="1" s="1"/>
  <c r="AW21" i="1"/>
  <c r="AW31" i="1" s="1"/>
  <c r="BE21" i="1"/>
  <c r="BE31" i="1" s="1"/>
  <c r="BM21" i="1"/>
  <c r="BM31" i="1" s="1"/>
  <c r="BU21" i="1"/>
  <c r="BU31" i="1" s="1"/>
  <c r="CC21" i="1"/>
  <c r="CC31" i="1" s="1"/>
  <c r="CK21" i="1"/>
  <c r="CK31" i="1" s="1"/>
  <c r="CS21" i="1"/>
  <c r="CS31" i="1" s="1"/>
  <c r="DA21" i="1"/>
  <c r="DA31" i="1" s="1"/>
  <c r="DD21" i="1"/>
  <c r="DD31" i="1" s="1"/>
  <c r="DF21" i="1"/>
  <c r="DF31" i="1" s="1"/>
  <c r="DH21" i="1"/>
  <c r="DH31" i="1" s="1"/>
  <c r="DJ21" i="1"/>
  <c r="DJ31" i="1" s="1"/>
  <c r="DL21" i="1"/>
  <c r="DL31" i="1" s="1"/>
  <c r="DN21" i="1"/>
  <c r="DN31" i="1" s="1"/>
  <c r="DP21" i="1"/>
  <c r="DP31" i="1" s="1"/>
  <c r="DR21" i="1"/>
  <c r="DR31" i="1" s="1"/>
  <c r="DT21" i="1"/>
  <c r="DT31" i="1" s="1"/>
  <c r="Q19" i="1"/>
  <c r="Q30" i="1" s="1"/>
  <c r="S19" i="1"/>
  <c r="S30" i="1" s="1"/>
  <c r="U19" i="1"/>
  <c r="U30" i="1" s="1"/>
  <c r="W19" i="1"/>
  <c r="W30" i="1" s="1"/>
  <c r="Y19" i="1"/>
  <c r="Y30" i="1" s="1"/>
  <c r="AA19" i="1"/>
  <c r="AA30" i="1" s="1"/>
  <c r="AC19" i="1"/>
  <c r="AC30" i="1" s="1"/>
  <c r="AE19" i="1"/>
  <c r="AE30" i="1" s="1"/>
  <c r="AG19" i="1"/>
  <c r="AG30" i="1" s="1"/>
  <c r="AI19" i="1"/>
  <c r="AI30" i="1" s="1"/>
  <c r="AK19" i="1"/>
  <c r="AK30" i="1" s="1"/>
  <c r="AM19" i="1"/>
  <c r="AM30" i="1" s="1"/>
  <c r="AO19" i="1"/>
  <c r="AO30" i="1" s="1"/>
  <c r="AQ19" i="1"/>
  <c r="AQ30" i="1" s="1"/>
  <c r="AS19" i="1"/>
  <c r="AS30" i="1" s="1"/>
  <c r="AU19" i="1"/>
  <c r="AU30" i="1" s="1"/>
  <c r="AW19" i="1"/>
  <c r="AW30" i="1" s="1"/>
  <c r="AY19" i="1"/>
  <c r="AY30" i="1" s="1"/>
  <c r="BA19" i="1"/>
  <c r="BA30" i="1" s="1"/>
  <c r="BC19" i="1"/>
  <c r="BC30" i="1" s="1"/>
  <c r="BE19" i="1"/>
  <c r="BE30" i="1" s="1"/>
  <c r="BG19" i="1"/>
  <c r="BG30" i="1" s="1"/>
  <c r="BI19" i="1"/>
  <c r="BI30" i="1" s="1"/>
  <c r="BK19" i="1"/>
  <c r="BK30" i="1" s="1"/>
  <c r="BM19" i="1"/>
  <c r="BM30" i="1" s="1"/>
  <c r="BO19" i="1"/>
  <c r="BO30" i="1" s="1"/>
  <c r="BQ19" i="1"/>
  <c r="BQ30" i="1" s="1"/>
  <c r="BS19" i="1"/>
  <c r="BS30" i="1" s="1"/>
  <c r="P19" i="1"/>
  <c r="P30" i="1" s="1"/>
  <c r="T19" i="1"/>
  <c r="T30" i="1" s="1"/>
  <c r="X19" i="1"/>
  <c r="X30" i="1" s="1"/>
  <c r="AB19" i="1"/>
  <c r="AB30" i="1" s="1"/>
  <c r="AF19" i="1"/>
  <c r="AF30" i="1" s="1"/>
  <c r="AJ19" i="1"/>
  <c r="AJ30" i="1" s="1"/>
  <c r="AN19" i="1"/>
  <c r="AN30" i="1" s="1"/>
  <c r="AR19" i="1"/>
  <c r="AR30" i="1" s="1"/>
  <c r="AV19" i="1"/>
  <c r="AV30" i="1" s="1"/>
  <c r="AZ19" i="1"/>
  <c r="AZ30" i="1" s="1"/>
  <c r="BD19" i="1"/>
  <c r="BD30" i="1" s="1"/>
  <c r="BH19" i="1"/>
  <c r="BH30" i="1" s="1"/>
  <c r="BL19" i="1"/>
  <c r="BL30" i="1" s="1"/>
  <c r="BP19" i="1"/>
  <c r="BP30" i="1" s="1"/>
  <c r="BT19" i="1"/>
  <c r="BT30" i="1" s="1"/>
  <c r="BV19" i="1"/>
  <c r="BV30" i="1" s="1"/>
  <c r="BX19" i="1"/>
  <c r="BX30" i="1" s="1"/>
  <c r="BZ19" i="1"/>
  <c r="BZ30" i="1" s="1"/>
  <c r="CB19" i="1"/>
  <c r="CB30" i="1" s="1"/>
  <c r="CD19" i="1"/>
  <c r="CD30" i="1" s="1"/>
  <c r="CF19" i="1"/>
  <c r="CF30" i="1" s="1"/>
  <c r="CH19" i="1"/>
  <c r="CH30" i="1" s="1"/>
  <c r="CJ19" i="1"/>
  <c r="CJ30" i="1" s="1"/>
  <c r="CL19" i="1"/>
  <c r="CL30" i="1" s="1"/>
  <c r="CN19" i="1"/>
  <c r="CN30" i="1" s="1"/>
  <c r="CP19" i="1"/>
  <c r="CP30" i="1" s="1"/>
  <c r="CR19" i="1"/>
  <c r="CR30" i="1" s="1"/>
  <c r="CT19" i="1"/>
  <c r="CT30" i="1" s="1"/>
  <c r="CV19" i="1"/>
  <c r="CV30" i="1" s="1"/>
  <c r="CX19" i="1"/>
  <c r="CX30" i="1" s="1"/>
  <c r="CZ19" i="1"/>
  <c r="CZ30" i="1" s="1"/>
  <c r="DB19" i="1"/>
  <c r="DB30" i="1" s="1"/>
  <c r="DD19" i="1"/>
  <c r="DD30" i="1" s="1"/>
  <c r="DF19" i="1"/>
  <c r="DF30" i="1" s="1"/>
  <c r="DH19" i="1"/>
  <c r="DH30" i="1" s="1"/>
  <c r="DJ19" i="1"/>
  <c r="DJ30" i="1" s="1"/>
  <c r="DL19" i="1"/>
  <c r="DL30" i="1" s="1"/>
  <c r="DN19" i="1"/>
  <c r="DN30" i="1" s="1"/>
  <c r="DP19" i="1"/>
  <c r="DP30" i="1" s="1"/>
  <c r="DR19" i="1"/>
  <c r="DR30" i="1" s="1"/>
  <c r="DT19" i="1"/>
  <c r="DT30" i="1" s="1"/>
  <c r="V19" i="1"/>
  <c r="V30" i="1" s="1"/>
  <c r="AD19" i="1"/>
  <c r="AD30" i="1" s="1"/>
  <c r="AL19" i="1"/>
  <c r="AL30" i="1" s="1"/>
  <c r="AT19" i="1"/>
  <c r="AT30" i="1" s="1"/>
  <c r="BB19" i="1"/>
  <c r="BB30" i="1" s="1"/>
  <c r="BJ19" i="1"/>
  <c r="BJ30" i="1" s="1"/>
  <c r="BR19" i="1"/>
  <c r="BR30" i="1" s="1"/>
  <c r="BW19" i="1"/>
  <c r="BW30" i="1" s="1"/>
  <c r="CA19" i="1"/>
  <c r="CA30" i="1" s="1"/>
  <c r="CE19" i="1"/>
  <c r="CE30" i="1" s="1"/>
  <c r="CI19" i="1"/>
  <c r="CI30" i="1" s="1"/>
  <c r="CM19" i="1"/>
  <c r="CM30" i="1" s="1"/>
  <c r="CQ19" i="1"/>
  <c r="CQ30" i="1" s="1"/>
  <c r="CU19" i="1"/>
  <c r="CU30" i="1" s="1"/>
  <c r="CY19" i="1"/>
  <c r="CY30" i="1" s="1"/>
  <c r="DC19" i="1"/>
  <c r="DC30" i="1" s="1"/>
  <c r="DG19" i="1"/>
  <c r="DG30" i="1" s="1"/>
  <c r="DK19" i="1"/>
  <c r="DK30" i="1" s="1"/>
  <c r="DO19" i="1"/>
  <c r="DO30" i="1" s="1"/>
  <c r="DS19" i="1"/>
  <c r="DS30" i="1" s="1"/>
  <c r="R19" i="1"/>
  <c r="R30" i="1" s="1"/>
  <c r="AH19" i="1"/>
  <c r="AH30" i="1" s="1"/>
  <c r="AX19" i="1"/>
  <c r="AX30" i="1" s="1"/>
  <c r="BN19" i="1"/>
  <c r="BN30" i="1" s="1"/>
  <c r="BY19" i="1"/>
  <c r="BY30" i="1" s="1"/>
  <c r="CG19" i="1"/>
  <c r="CG30" i="1" s="1"/>
  <c r="CO19" i="1"/>
  <c r="CO30" i="1" s="1"/>
  <c r="CW19" i="1"/>
  <c r="CW30" i="1" s="1"/>
  <c r="DE19" i="1"/>
  <c r="DE30" i="1" s="1"/>
  <c r="DM19" i="1"/>
  <c r="DM30" i="1" s="1"/>
  <c r="DU19" i="1"/>
  <c r="DU30" i="1" s="1"/>
  <c r="N25" i="1"/>
  <c r="N34" i="1" s="1"/>
  <c r="N23" i="1"/>
  <c r="N32" i="1" s="1"/>
  <c r="N21" i="1"/>
  <c r="N31" i="1" s="1"/>
  <c r="N19" i="1"/>
  <c r="N30" i="1" s="1"/>
  <c r="O18" i="1"/>
  <c r="O29" i="1" s="1"/>
  <c r="M18" i="1"/>
  <c r="M29" i="1" s="1"/>
  <c r="DT25" i="1"/>
  <c r="DT34" i="1" s="1"/>
  <c r="DR25" i="1"/>
  <c r="DR34" i="1" s="1"/>
  <c r="DP25" i="1"/>
  <c r="DP34" i="1" s="1"/>
  <c r="DN25" i="1"/>
  <c r="DN34" i="1" s="1"/>
  <c r="DL25" i="1"/>
  <c r="DL34" i="1" s="1"/>
  <c r="DJ25" i="1"/>
  <c r="DJ34" i="1" s="1"/>
  <c r="DH25" i="1"/>
  <c r="DH34" i="1" s="1"/>
  <c r="DF25" i="1"/>
  <c r="DF34" i="1" s="1"/>
  <c r="DD25" i="1"/>
  <c r="DD34" i="1" s="1"/>
  <c r="DB25" i="1"/>
  <c r="DB34" i="1" s="1"/>
  <c r="CZ25" i="1"/>
  <c r="CZ34" i="1" s="1"/>
  <c r="CX25" i="1"/>
  <c r="CX34" i="1" s="1"/>
  <c r="CV25" i="1"/>
  <c r="CV34" i="1" s="1"/>
  <c r="CT25" i="1"/>
  <c r="CT34" i="1" s="1"/>
  <c r="CR25" i="1"/>
  <c r="CR34" i="1" s="1"/>
  <c r="CP25" i="1"/>
  <c r="CP34" i="1" s="1"/>
  <c r="CN25" i="1"/>
  <c r="CN34" i="1" s="1"/>
  <c r="CL25" i="1"/>
  <c r="CL34" i="1" s="1"/>
  <c r="CJ25" i="1"/>
  <c r="CJ34" i="1" s="1"/>
  <c r="CH25" i="1"/>
  <c r="CH34" i="1" s="1"/>
  <c r="CF25" i="1"/>
  <c r="CF34" i="1" s="1"/>
  <c r="CD25" i="1"/>
  <c r="CD34" i="1" s="1"/>
  <c r="CB25" i="1"/>
  <c r="CB34" i="1" s="1"/>
  <c r="BZ25" i="1"/>
  <c r="BZ34" i="1" s="1"/>
  <c r="BX25" i="1"/>
  <c r="BX34" i="1" s="1"/>
  <c r="BV25" i="1"/>
  <c r="BV34" i="1" s="1"/>
  <c r="BT25" i="1"/>
  <c r="BT34" i="1" s="1"/>
  <c r="BR25" i="1"/>
  <c r="BR34" i="1" s="1"/>
  <c r="BP25" i="1"/>
  <c r="BP34" i="1" s="1"/>
  <c r="BN25" i="1"/>
  <c r="BN34" i="1" s="1"/>
  <c r="BL25" i="1"/>
  <c r="BL34" i="1" s="1"/>
  <c r="BJ25" i="1"/>
  <c r="BJ34" i="1" s="1"/>
  <c r="BH25" i="1"/>
  <c r="BH34" i="1" s="1"/>
  <c r="BF25" i="1"/>
  <c r="BF34" i="1" s="1"/>
  <c r="BD25" i="1"/>
  <c r="BD34" i="1" s="1"/>
  <c r="BB25" i="1"/>
  <c r="BB34" i="1" s="1"/>
  <c r="AZ25" i="1"/>
  <c r="AZ34" i="1" s="1"/>
  <c r="AX25" i="1"/>
  <c r="AX34" i="1" s="1"/>
  <c r="AV25" i="1"/>
  <c r="AV34" i="1" s="1"/>
  <c r="AT25" i="1"/>
  <c r="AT34" i="1" s="1"/>
  <c r="AR25" i="1"/>
  <c r="AR34" i="1" s="1"/>
  <c r="AP25" i="1"/>
  <c r="AP34" i="1" s="1"/>
  <c r="AN25" i="1"/>
  <c r="AN34" i="1" s="1"/>
  <c r="AL25" i="1"/>
  <c r="AL34" i="1" s="1"/>
  <c r="AJ25" i="1"/>
  <c r="AJ34" i="1" s="1"/>
  <c r="AH25" i="1"/>
  <c r="AH34" i="1" s="1"/>
  <c r="AF25" i="1"/>
  <c r="AF34" i="1" s="1"/>
  <c r="AD25" i="1"/>
  <c r="AD34" i="1" s="1"/>
  <c r="AB25" i="1"/>
  <c r="AB34" i="1" s="1"/>
  <c r="Z25" i="1"/>
  <c r="Z34" i="1" s="1"/>
  <c r="X25" i="1"/>
  <c r="X34" i="1" s="1"/>
  <c r="V25" i="1"/>
  <c r="V34" i="1" s="1"/>
  <c r="T25" i="1"/>
  <c r="T34" i="1" s="1"/>
  <c r="R25" i="1"/>
  <c r="R34" i="1" s="1"/>
  <c r="DS23" i="1"/>
  <c r="DS32" i="1" s="1"/>
  <c r="DO23" i="1"/>
  <c r="DO32" i="1" s="1"/>
  <c r="DK23" i="1"/>
  <c r="DK32" i="1" s="1"/>
  <c r="DG23" i="1"/>
  <c r="DG32" i="1" s="1"/>
  <c r="DC23" i="1"/>
  <c r="DC32" i="1" s="1"/>
  <c r="CY23" i="1"/>
  <c r="CY32" i="1" s="1"/>
  <c r="CU23" i="1"/>
  <c r="CU32" i="1" s="1"/>
  <c r="CQ23" i="1"/>
  <c r="CQ32" i="1" s="1"/>
  <c r="CM23" i="1"/>
  <c r="CM32" i="1" s="1"/>
  <c r="CI23" i="1"/>
  <c r="CI32" i="1" s="1"/>
  <c r="CE23" i="1"/>
  <c r="CE32" i="1" s="1"/>
  <c r="CA23" i="1"/>
  <c r="CA32" i="1" s="1"/>
  <c r="BW23" i="1"/>
  <c r="BW32" i="1" s="1"/>
  <c r="BS23" i="1"/>
  <c r="BS32" i="1" s="1"/>
  <c r="BO23" i="1"/>
  <c r="BO32" i="1" s="1"/>
  <c r="BK23" i="1"/>
  <c r="BK32" i="1" s="1"/>
  <c r="BG23" i="1"/>
  <c r="BG32" i="1" s="1"/>
  <c r="BC23" i="1"/>
  <c r="BC32" i="1" s="1"/>
  <c r="AY23" i="1"/>
  <c r="AY32" i="1" s="1"/>
  <c r="AU23" i="1"/>
  <c r="AU32" i="1" s="1"/>
  <c r="AQ23" i="1"/>
  <c r="AQ32" i="1" s="1"/>
  <c r="AM23" i="1"/>
  <c r="AM32" i="1" s="1"/>
  <c r="AI23" i="1"/>
  <c r="AI32" i="1" s="1"/>
  <c r="AE23" i="1"/>
  <c r="AE32" i="1" s="1"/>
  <c r="AA23" i="1"/>
  <c r="AA32" i="1" s="1"/>
  <c r="W23" i="1"/>
  <c r="W32" i="1" s="1"/>
  <c r="S23" i="1"/>
  <c r="S32" i="1" s="1"/>
  <c r="DS21" i="1"/>
  <c r="DS31" i="1" s="1"/>
  <c r="DO21" i="1"/>
  <c r="DO31" i="1" s="1"/>
  <c r="DK21" i="1"/>
  <c r="DK31" i="1" s="1"/>
  <c r="DG21" i="1"/>
  <c r="DG31" i="1" s="1"/>
  <c r="DC21" i="1"/>
  <c r="DC31" i="1" s="1"/>
  <c r="CO21" i="1"/>
  <c r="CO31" i="1" s="1"/>
  <c r="BY21" i="1"/>
  <c r="BY31" i="1" s="1"/>
  <c r="BI21" i="1"/>
  <c r="BI31" i="1" s="1"/>
  <c r="AS21" i="1"/>
  <c r="AS31" i="1" s="1"/>
  <c r="AC21" i="1"/>
  <c r="AC31" i="1" s="1"/>
  <c r="DQ19" i="1"/>
  <c r="DQ30" i="1" s="1"/>
  <c r="DA19" i="1"/>
  <c r="DA30" i="1" s="1"/>
  <c r="CK19" i="1"/>
  <c r="CK30" i="1" s="1"/>
  <c r="BU19" i="1"/>
  <c r="BU30" i="1" s="1"/>
  <c r="AP19" i="1"/>
  <c r="AP30" i="1" s="1"/>
  <c r="DP18" i="1"/>
  <c r="DP29" i="1" s="1"/>
  <c r="CJ18" i="1"/>
  <c r="CJ29" i="1" s="1"/>
  <c r="BD18" i="1"/>
  <c r="BD29" i="1" s="1"/>
  <c r="X18" i="1"/>
  <c r="X29" i="1" s="1"/>
  <c r="D17" i="1"/>
  <c r="G17" i="1"/>
  <c r="E17" i="1"/>
  <c r="H17" i="1"/>
  <c r="F17" i="1"/>
  <c r="BM77" i="1" l="1"/>
  <c r="DO77" i="1"/>
  <c r="AU77" i="1"/>
  <c r="AU8" i="9" s="1"/>
  <c r="CQ77" i="1"/>
  <c r="CQ79" i="1" s="1"/>
  <c r="AL52" i="1"/>
  <c r="AT54" i="1"/>
  <c r="BJ53" i="1"/>
  <c r="CN53" i="1"/>
  <c r="DL53" i="1"/>
  <c r="BC53" i="1"/>
  <c r="CA53" i="1"/>
  <c r="AJ52" i="1"/>
  <c r="AV53" i="1"/>
  <c r="BR53" i="1"/>
  <c r="DP53" i="1"/>
  <c r="CI53" i="1"/>
  <c r="CB53" i="1"/>
  <c r="AQ53" i="1"/>
  <c r="CY53" i="1"/>
  <c r="BK53" i="1"/>
  <c r="CA77" i="1"/>
  <c r="CA78" i="1" s="1"/>
  <c r="BE77" i="1"/>
  <c r="BE8" i="9" s="1"/>
  <c r="CC77" i="1"/>
  <c r="CC8" i="9" s="1"/>
  <c r="CC53" i="1"/>
  <c r="CR53" i="1"/>
  <c r="AY53" i="1"/>
  <c r="BX53" i="1"/>
  <c r="CV53" i="1"/>
  <c r="DT53" i="1"/>
  <c r="BS53" i="1"/>
  <c r="AU53" i="1"/>
  <c r="CQ53" i="1"/>
  <c r="W77" i="1"/>
  <c r="W79" i="1" s="1"/>
  <c r="BS77" i="1"/>
  <c r="BS79" i="1" s="1"/>
  <c r="Y77" i="1"/>
  <c r="Y8" i="9" s="1"/>
  <c r="BU77" i="1"/>
  <c r="BU8" i="9" s="1"/>
  <c r="CZ53" i="1"/>
  <c r="BO53" i="1"/>
  <c r="AT53" i="1"/>
  <c r="CF53" i="1"/>
  <c r="DD53" i="1"/>
  <c r="AM53" i="1"/>
  <c r="AO54" i="1"/>
  <c r="AZ53" i="1"/>
  <c r="AG77" i="1"/>
  <c r="AG79" i="1" s="1"/>
  <c r="BB53" i="1"/>
  <c r="CJ53" i="1"/>
  <c r="DH53" i="1"/>
  <c r="BG53" i="1"/>
  <c r="BP53" i="1"/>
  <c r="BT53" i="1"/>
  <c r="BY53" i="1"/>
  <c r="AD52" i="1"/>
  <c r="AG54" i="1"/>
  <c r="AM77" i="1"/>
  <c r="AM8" i="9" s="1"/>
  <c r="CI77" i="1"/>
  <c r="CI78" i="1" s="1"/>
  <c r="DG77" i="1"/>
  <c r="DG78" i="1" s="1"/>
  <c r="AH53" i="1"/>
  <c r="AW77" i="1"/>
  <c r="AW79" i="1" s="1"/>
  <c r="CS77" i="1"/>
  <c r="CS78" i="1" s="1"/>
  <c r="DQ77" i="1"/>
  <c r="DQ78" i="1" s="1"/>
  <c r="AH52" i="1"/>
  <c r="AP54" i="1"/>
  <c r="AS54" i="1"/>
  <c r="AE77" i="1"/>
  <c r="AE78" i="1" s="1"/>
  <c r="DA77" i="1"/>
  <c r="DA79" i="1" s="1"/>
  <c r="DC77" i="1"/>
  <c r="DC79" i="1" s="1"/>
  <c r="BP54" i="1"/>
  <c r="BX54" i="1"/>
  <c r="CF54" i="1"/>
  <c r="CN54" i="1"/>
  <c r="CV54" i="1"/>
  <c r="DD54" i="1"/>
  <c r="DL54" i="1"/>
  <c r="DT54" i="1"/>
  <c r="BN54" i="1"/>
  <c r="BV54" i="1"/>
  <c r="CD54" i="1"/>
  <c r="CL54" i="1"/>
  <c r="CT54" i="1"/>
  <c r="DB54" i="1"/>
  <c r="DJ54" i="1"/>
  <c r="DR54" i="1"/>
  <c r="BJ54" i="1"/>
  <c r="BF54" i="1"/>
  <c r="BB54" i="1"/>
  <c r="AX54" i="1"/>
  <c r="DU54" i="1"/>
  <c r="DQ54" i="1"/>
  <c r="DM54" i="1"/>
  <c r="DI54" i="1"/>
  <c r="DE54" i="1"/>
  <c r="DA54" i="1"/>
  <c r="CW54" i="1"/>
  <c r="CS54" i="1"/>
  <c r="CO54" i="1"/>
  <c r="CK54" i="1"/>
  <c r="CG54" i="1"/>
  <c r="CC54" i="1"/>
  <c r="BY54" i="1"/>
  <c r="BU54" i="1"/>
  <c r="BQ54" i="1"/>
  <c r="BM54" i="1"/>
  <c r="BI54" i="1"/>
  <c r="BE54" i="1"/>
  <c r="BA54" i="1"/>
  <c r="AW54" i="1"/>
  <c r="AE52" i="1"/>
  <c r="S77" i="1"/>
  <c r="S8" i="9" s="1"/>
  <c r="AA77" i="1"/>
  <c r="AA79" i="1" s="1"/>
  <c r="AI77" i="1"/>
  <c r="AI8" i="9" s="1"/>
  <c r="AQ77" i="1"/>
  <c r="AQ8" i="9" s="1"/>
  <c r="AY77" i="1"/>
  <c r="AY8" i="9" s="1"/>
  <c r="BG77" i="1"/>
  <c r="BG79" i="1" s="1"/>
  <c r="BO77" i="1"/>
  <c r="BO8" i="9" s="1"/>
  <c r="BW77" i="1"/>
  <c r="BW79" i="1" s="1"/>
  <c r="CE77" i="1"/>
  <c r="CE8" i="9" s="1"/>
  <c r="CM77" i="1"/>
  <c r="CM8" i="9" s="1"/>
  <c r="CU77" i="1"/>
  <c r="CU78" i="1" s="1"/>
  <c r="DK77" i="1"/>
  <c r="DK78" i="1" s="1"/>
  <c r="DS77" i="1"/>
  <c r="DS78" i="1" s="1"/>
  <c r="U77" i="1"/>
  <c r="U8" i="9" s="1"/>
  <c r="AC77" i="1"/>
  <c r="AC78" i="1" s="1"/>
  <c r="AK77" i="1"/>
  <c r="AK8" i="9" s="1"/>
  <c r="AS77" i="1"/>
  <c r="AS78" i="1" s="1"/>
  <c r="BA77" i="1"/>
  <c r="BA8" i="9" s="1"/>
  <c r="BI77" i="1"/>
  <c r="BI8" i="9" s="1"/>
  <c r="BQ77" i="1"/>
  <c r="BQ78" i="1" s="1"/>
  <c r="BY77" i="1"/>
  <c r="BY8" i="9" s="1"/>
  <c r="CG77" i="1"/>
  <c r="CG78" i="1" s="1"/>
  <c r="CO77" i="1"/>
  <c r="CO8" i="9" s="1"/>
  <c r="CW77" i="1"/>
  <c r="CW8" i="9" s="1"/>
  <c r="O8" i="9"/>
  <c r="O78" i="1"/>
  <c r="O79" i="1"/>
  <c r="BC79" i="1"/>
  <c r="BC8" i="9"/>
  <c r="BC78" i="1"/>
  <c r="BK78" i="1"/>
  <c r="BK8" i="9"/>
  <c r="BK79" i="1"/>
  <c r="CQ8" i="9"/>
  <c r="CQ78" i="1"/>
  <c r="CY8" i="9"/>
  <c r="CY78" i="1"/>
  <c r="CY79" i="1"/>
  <c r="DO8" i="9"/>
  <c r="DO78" i="1"/>
  <c r="DO79" i="1"/>
  <c r="DF77" i="1"/>
  <c r="DN77" i="1"/>
  <c r="P77" i="1"/>
  <c r="V77" i="1"/>
  <c r="X77" i="1"/>
  <c r="AD77" i="1"/>
  <c r="AF77" i="1"/>
  <c r="AL77" i="1"/>
  <c r="AN77" i="1"/>
  <c r="AT77" i="1"/>
  <c r="AV77" i="1"/>
  <c r="BB77" i="1"/>
  <c r="BD77" i="1"/>
  <c r="BJ77" i="1"/>
  <c r="BL77" i="1"/>
  <c r="BR77" i="1"/>
  <c r="BT77" i="1"/>
  <c r="BZ77" i="1"/>
  <c r="CB77" i="1"/>
  <c r="CH77" i="1"/>
  <c r="CJ77" i="1"/>
  <c r="CP77" i="1"/>
  <c r="CR77" i="1"/>
  <c r="CX77" i="1"/>
  <c r="CZ77" i="1"/>
  <c r="DD77" i="1"/>
  <c r="DH77" i="1"/>
  <c r="DP77" i="1"/>
  <c r="N77" i="1"/>
  <c r="M77" i="1"/>
  <c r="L77" i="1"/>
  <c r="Q79" i="1"/>
  <c r="Q8" i="9"/>
  <c r="Q78" i="1"/>
  <c r="AO8" i="9"/>
  <c r="AO79" i="1"/>
  <c r="AO78" i="1"/>
  <c r="BM79" i="1"/>
  <c r="BM8" i="9"/>
  <c r="BM78" i="1"/>
  <c r="CK79" i="1"/>
  <c r="CK8" i="9"/>
  <c r="CK78" i="1"/>
  <c r="DE77" i="1"/>
  <c r="DI79" i="1"/>
  <c r="DI8" i="9"/>
  <c r="DI78" i="1"/>
  <c r="DM77" i="1"/>
  <c r="DB77" i="1"/>
  <c r="DJ77" i="1"/>
  <c r="DR77" i="1"/>
  <c r="R77" i="1"/>
  <c r="T77" i="1"/>
  <c r="Z77" i="1"/>
  <c r="AB77" i="1"/>
  <c r="AH77" i="1"/>
  <c r="AJ77" i="1"/>
  <c r="AP77" i="1"/>
  <c r="AR77" i="1"/>
  <c r="AX77" i="1"/>
  <c r="AZ77" i="1"/>
  <c r="BF77" i="1"/>
  <c r="BH77" i="1"/>
  <c r="BN77" i="1"/>
  <c r="BP77" i="1"/>
  <c r="BV77" i="1"/>
  <c r="BX77" i="1"/>
  <c r="CD77" i="1"/>
  <c r="CF77" i="1"/>
  <c r="CL77" i="1"/>
  <c r="CN77" i="1"/>
  <c r="CT77" i="1"/>
  <c r="CV77" i="1"/>
  <c r="DL77" i="1"/>
  <c r="DT77" i="1"/>
  <c r="D8" i="9"/>
  <c r="D58" i="9" s="1"/>
  <c r="D79" i="1"/>
  <c r="D78" i="1"/>
  <c r="C31" i="10"/>
  <c r="D80" i="9"/>
  <c r="H13" i="13" s="1"/>
  <c r="D79" i="9"/>
  <c r="I80" i="9"/>
  <c r="M13" i="13" s="1"/>
  <c r="K80" i="9"/>
  <c r="O13" i="13" s="1"/>
  <c r="M80" i="9"/>
  <c r="Q13" i="13" s="1"/>
  <c r="D77" i="9"/>
  <c r="F77" i="9"/>
  <c r="H77" i="9"/>
  <c r="J77" i="9"/>
  <c r="L77" i="9"/>
  <c r="N77" i="9"/>
  <c r="N76" i="9"/>
  <c r="L76" i="9"/>
  <c r="J76" i="9"/>
  <c r="H76" i="9"/>
  <c r="F76" i="9"/>
  <c r="D76" i="9"/>
  <c r="M72" i="9"/>
  <c r="K72" i="9"/>
  <c r="I72" i="9"/>
  <c r="G72" i="9"/>
  <c r="E72" i="9"/>
  <c r="N71" i="9"/>
  <c r="L71" i="9"/>
  <c r="J71" i="9"/>
  <c r="H71" i="9"/>
  <c r="F71" i="9"/>
  <c r="D71" i="9"/>
  <c r="M70" i="9"/>
  <c r="K70" i="9"/>
  <c r="I70" i="9"/>
  <c r="E70" i="9"/>
  <c r="D65" i="9"/>
  <c r="E77" i="9"/>
  <c r="G77" i="9"/>
  <c r="I77" i="9"/>
  <c r="K77" i="9"/>
  <c r="M77" i="9"/>
  <c r="M76" i="9"/>
  <c r="K76" i="9"/>
  <c r="I76" i="9"/>
  <c r="G76" i="9"/>
  <c r="E76" i="9"/>
  <c r="N72" i="9"/>
  <c r="L72" i="9"/>
  <c r="J72" i="9"/>
  <c r="H72" i="9"/>
  <c r="F72" i="9"/>
  <c r="D72" i="9"/>
  <c r="M71" i="9"/>
  <c r="K71" i="9"/>
  <c r="I71" i="9"/>
  <c r="G71" i="9"/>
  <c r="E71" i="9"/>
  <c r="N70" i="9"/>
  <c r="L70" i="9"/>
  <c r="J70" i="9"/>
  <c r="H70" i="9"/>
  <c r="F70" i="9"/>
  <c r="D70" i="9"/>
  <c r="G70" i="9"/>
  <c r="H80" i="9"/>
  <c r="L13" i="13" s="1"/>
  <c r="J80" i="9"/>
  <c r="N13" i="13" s="1"/>
  <c r="L80" i="9"/>
  <c r="P13" i="13" s="1"/>
  <c r="N80" i="9"/>
  <c r="R13" i="13" s="1"/>
  <c r="D81" i="9"/>
  <c r="H14" i="13" s="1"/>
  <c r="C32" i="10"/>
  <c r="F37" i="1"/>
  <c r="F27" i="1"/>
  <c r="E37" i="1"/>
  <c r="E27" i="1"/>
  <c r="D37" i="1"/>
  <c r="D27" i="1"/>
  <c r="C45" i="9" s="1"/>
  <c r="H37" i="1"/>
  <c r="H27" i="1"/>
  <c r="G27" i="1"/>
  <c r="G37" i="1"/>
  <c r="I164" i="1"/>
  <c r="I11" i="9" s="1"/>
  <c r="I9" i="9" s="1"/>
  <c r="F164" i="1"/>
  <c r="F11" i="9" s="1"/>
  <c r="J164" i="1"/>
  <c r="J11" i="9" s="1"/>
  <c r="G165" i="1"/>
  <c r="H10" i="9" s="1"/>
  <c r="O165" i="1"/>
  <c r="G164" i="1"/>
  <c r="G11" i="9" s="1"/>
  <c r="K164" i="1"/>
  <c r="K11" i="9" s="1"/>
  <c r="H164" i="1"/>
  <c r="H11" i="9" s="1"/>
  <c r="L164" i="1"/>
  <c r="L11" i="9" s="1"/>
  <c r="F165" i="1"/>
  <c r="F10" i="9" s="1"/>
  <c r="J165" i="1"/>
  <c r="J10" i="9" s="1"/>
  <c r="K165" i="1"/>
  <c r="L10" i="9" s="1"/>
  <c r="E164" i="1"/>
  <c r="E11" i="9" s="1"/>
  <c r="D164" i="1"/>
  <c r="D11" i="9" s="1"/>
  <c r="D165" i="1"/>
  <c r="E10" i="9" s="1"/>
  <c r="E28" i="1"/>
  <c r="E14" i="10" s="1"/>
  <c r="E41" i="9" s="1"/>
  <c r="M75" i="1"/>
  <c r="M74" i="1"/>
  <c r="Q75" i="1"/>
  <c r="Q74" i="1"/>
  <c r="U75" i="1"/>
  <c r="U74" i="1"/>
  <c r="Y75" i="1"/>
  <c r="Y74" i="1"/>
  <c r="AC75" i="1"/>
  <c r="AC74" i="1"/>
  <c r="AG75" i="1"/>
  <c r="AG74" i="1"/>
  <c r="AK75" i="1"/>
  <c r="AK74" i="1"/>
  <c r="AO75" i="1"/>
  <c r="AO74" i="1"/>
  <c r="AS75" i="1"/>
  <c r="AS74" i="1"/>
  <c r="AW75" i="1"/>
  <c r="AW74" i="1"/>
  <c r="BA75" i="1"/>
  <c r="BA74" i="1"/>
  <c r="BE75" i="1"/>
  <c r="BE74" i="1"/>
  <c r="BI75" i="1"/>
  <c r="BI74" i="1"/>
  <c r="BM75" i="1"/>
  <c r="BM74" i="1"/>
  <c r="BQ75" i="1"/>
  <c r="BQ74" i="1"/>
  <c r="BU75" i="1"/>
  <c r="BU74" i="1"/>
  <c r="BY75" i="1"/>
  <c r="BY74" i="1"/>
  <c r="CC75" i="1"/>
  <c r="CC74" i="1"/>
  <c r="CG75" i="1"/>
  <c r="CG74" i="1"/>
  <c r="CK75" i="1"/>
  <c r="CK74" i="1"/>
  <c r="CO75" i="1"/>
  <c r="CO74" i="1"/>
  <c r="CS75" i="1"/>
  <c r="CS74" i="1"/>
  <c r="CW75" i="1"/>
  <c r="CW74" i="1"/>
  <c r="DA75" i="1"/>
  <c r="DA74" i="1"/>
  <c r="DE75" i="1"/>
  <c r="DE74" i="1"/>
  <c r="DI75" i="1"/>
  <c r="DI74" i="1"/>
  <c r="DM75" i="1"/>
  <c r="DM74" i="1"/>
  <c r="DQ75" i="1"/>
  <c r="DQ74" i="1"/>
  <c r="DU75" i="1"/>
  <c r="DU74" i="1"/>
  <c r="DB74" i="1"/>
  <c r="DB75" i="1"/>
  <c r="DJ74" i="1"/>
  <c r="DJ75" i="1"/>
  <c r="DR74" i="1"/>
  <c r="DR75" i="1"/>
  <c r="R74" i="1"/>
  <c r="R75" i="1"/>
  <c r="T75" i="1"/>
  <c r="T74" i="1"/>
  <c r="Z74" i="1"/>
  <c r="Z75" i="1"/>
  <c r="AB75" i="1"/>
  <c r="AB74" i="1"/>
  <c r="AH74" i="1"/>
  <c r="AH75" i="1"/>
  <c r="AJ75" i="1"/>
  <c r="AJ74" i="1"/>
  <c r="AP74" i="1"/>
  <c r="AP75" i="1"/>
  <c r="AR75" i="1"/>
  <c r="AR74" i="1"/>
  <c r="AX74" i="1"/>
  <c r="AX75" i="1"/>
  <c r="AZ75" i="1"/>
  <c r="AZ74" i="1"/>
  <c r="BF74" i="1"/>
  <c r="BF75" i="1"/>
  <c r="BH75" i="1"/>
  <c r="BH74" i="1"/>
  <c r="BN74" i="1"/>
  <c r="BN75" i="1"/>
  <c r="BP75" i="1"/>
  <c r="BP74" i="1"/>
  <c r="BV74" i="1"/>
  <c r="BV75" i="1"/>
  <c r="BX75" i="1"/>
  <c r="BX74" i="1"/>
  <c r="CD74" i="1"/>
  <c r="CD75" i="1"/>
  <c r="CF75" i="1"/>
  <c r="CF74" i="1"/>
  <c r="CL74" i="1"/>
  <c r="CL75" i="1"/>
  <c r="CN75" i="1"/>
  <c r="CN74" i="1"/>
  <c r="CT74" i="1"/>
  <c r="CT75" i="1"/>
  <c r="CV75" i="1"/>
  <c r="CV74" i="1"/>
  <c r="DL75" i="1"/>
  <c r="DL74" i="1"/>
  <c r="DT75" i="1"/>
  <c r="DT74" i="1"/>
  <c r="O75" i="1"/>
  <c r="O74" i="1"/>
  <c r="S75" i="1"/>
  <c r="S74" i="1"/>
  <c r="W75" i="1"/>
  <c r="W74" i="1"/>
  <c r="AA75" i="1"/>
  <c r="AA74" i="1"/>
  <c r="AE75" i="1"/>
  <c r="AE74" i="1"/>
  <c r="AI75" i="1"/>
  <c r="AI74" i="1"/>
  <c r="AM75" i="1"/>
  <c r="AM74" i="1"/>
  <c r="AQ75" i="1"/>
  <c r="AQ74" i="1"/>
  <c r="AU75" i="1"/>
  <c r="AU74" i="1"/>
  <c r="AY75" i="1"/>
  <c r="AY74" i="1"/>
  <c r="BC75" i="1"/>
  <c r="BC74" i="1"/>
  <c r="BG75" i="1"/>
  <c r="BG74" i="1"/>
  <c r="BK75" i="1"/>
  <c r="BK74" i="1"/>
  <c r="BO75" i="1"/>
  <c r="BO74" i="1"/>
  <c r="BS75" i="1"/>
  <c r="BS74" i="1"/>
  <c r="BW75" i="1"/>
  <c r="BW74" i="1"/>
  <c r="CA75" i="1"/>
  <c r="CA74" i="1"/>
  <c r="CE75" i="1"/>
  <c r="CE74" i="1"/>
  <c r="CI75" i="1"/>
  <c r="CI74" i="1"/>
  <c r="CM75" i="1"/>
  <c r="CM74" i="1"/>
  <c r="CQ75" i="1"/>
  <c r="CQ74" i="1"/>
  <c r="CU75" i="1"/>
  <c r="CU74" i="1"/>
  <c r="CY75" i="1"/>
  <c r="CY74" i="1"/>
  <c r="DC75" i="1"/>
  <c r="DC74" i="1"/>
  <c r="DG75" i="1"/>
  <c r="DG74" i="1"/>
  <c r="DK75" i="1"/>
  <c r="DK74" i="1"/>
  <c r="DO75" i="1"/>
  <c r="DO74" i="1"/>
  <c r="DS75" i="1"/>
  <c r="DS74" i="1"/>
  <c r="DF74" i="1"/>
  <c r="DF75" i="1"/>
  <c r="DN74" i="1"/>
  <c r="DN75" i="1"/>
  <c r="P75" i="1"/>
  <c r="P74" i="1"/>
  <c r="V74" i="1"/>
  <c r="V75" i="1"/>
  <c r="X75" i="1"/>
  <c r="X74" i="1"/>
  <c r="AD74" i="1"/>
  <c r="AD75" i="1"/>
  <c r="AF75" i="1"/>
  <c r="AF74" i="1"/>
  <c r="AL74" i="1"/>
  <c r="AL75" i="1"/>
  <c r="AN75" i="1"/>
  <c r="AN74" i="1"/>
  <c r="AT74" i="1"/>
  <c r="AT75" i="1"/>
  <c r="AV75" i="1"/>
  <c r="AV74" i="1"/>
  <c r="BB74" i="1"/>
  <c r="BB75" i="1"/>
  <c r="BD75" i="1"/>
  <c r="BD74" i="1"/>
  <c r="BJ74" i="1"/>
  <c r="BJ75" i="1"/>
  <c r="BL75" i="1"/>
  <c r="BL74" i="1"/>
  <c r="BR74" i="1"/>
  <c r="BR75" i="1"/>
  <c r="BT75" i="1"/>
  <c r="BT74" i="1"/>
  <c r="BZ74" i="1"/>
  <c r="BZ75" i="1"/>
  <c r="CB75" i="1"/>
  <c r="CB74" i="1"/>
  <c r="CH74" i="1"/>
  <c r="CH75" i="1"/>
  <c r="CJ75" i="1"/>
  <c r="CJ74" i="1"/>
  <c r="CP74" i="1"/>
  <c r="CP75" i="1"/>
  <c r="CR75" i="1"/>
  <c r="CR74" i="1"/>
  <c r="CX74" i="1"/>
  <c r="CX75" i="1"/>
  <c r="CZ75" i="1"/>
  <c r="CZ74" i="1"/>
  <c r="DD75" i="1"/>
  <c r="DD74" i="1"/>
  <c r="DH75" i="1"/>
  <c r="DH74" i="1"/>
  <c r="DP75" i="1"/>
  <c r="DP74" i="1"/>
  <c r="N74" i="1"/>
  <c r="N75" i="1"/>
  <c r="P102" i="1"/>
  <c r="P116" i="1" s="1"/>
  <c r="N118" i="1"/>
  <c r="N7" i="10" s="1"/>
  <c r="O119" i="1"/>
  <c r="E97" i="1"/>
  <c r="E98" i="1"/>
  <c r="E8" i="10" s="1"/>
  <c r="I97" i="1"/>
  <c r="I98" i="1"/>
  <c r="I8" i="10" s="1"/>
  <c r="F97" i="1"/>
  <c r="F98" i="1"/>
  <c r="F8" i="10" s="1"/>
  <c r="J97" i="1"/>
  <c r="J98" i="1"/>
  <c r="J8" i="10" s="1"/>
  <c r="D98" i="1"/>
  <c r="D8" i="10" s="1"/>
  <c r="D97" i="1"/>
  <c r="G97" i="1"/>
  <c r="G98" i="1"/>
  <c r="G8" i="10" s="1"/>
  <c r="K97" i="1"/>
  <c r="K98" i="1"/>
  <c r="K8" i="10" s="1"/>
  <c r="H98" i="1"/>
  <c r="H8" i="10" s="1"/>
  <c r="H97" i="1"/>
  <c r="L98" i="1"/>
  <c r="L8" i="10" s="1"/>
  <c r="L97" i="1"/>
  <c r="C92" i="1"/>
  <c r="C94" i="1"/>
  <c r="F28" i="1"/>
  <c r="F14" i="10" s="1"/>
  <c r="S112" i="1"/>
  <c r="C88" i="1"/>
  <c r="C89" i="1"/>
  <c r="C93" i="1"/>
  <c r="C95" i="1"/>
  <c r="C91" i="1"/>
  <c r="C90" i="1"/>
  <c r="N96" i="1"/>
  <c r="Y96" i="1"/>
  <c r="M96" i="1"/>
  <c r="BI96" i="1"/>
  <c r="BU96" i="1"/>
  <c r="CG96" i="1"/>
  <c r="P96" i="1"/>
  <c r="T96" i="1"/>
  <c r="X96" i="1"/>
  <c r="AB96" i="1"/>
  <c r="AF96" i="1"/>
  <c r="AJ96" i="1"/>
  <c r="AN96" i="1"/>
  <c r="AR96" i="1"/>
  <c r="AV96" i="1"/>
  <c r="AZ96" i="1"/>
  <c r="BD96" i="1"/>
  <c r="BH96" i="1"/>
  <c r="BL96" i="1"/>
  <c r="BP96" i="1"/>
  <c r="BT96" i="1"/>
  <c r="BX96" i="1"/>
  <c r="CB96" i="1"/>
  <c r="CF96" i="1"/>
  <c r="CJ96" i="1"/>
  <c r="CN96" i="1"/>
  <c r="CR96" i="1"/>
  <c r="CV96" i="1"/>
  <c r="DD96" i="1"/>
  <c r="DL96" i="1"/>
  <c r="DT96" i="1"/>
  <c r="C86" i="1"/>
  <c r="CS96" i="1"/>
  <c r="O96" i="1"/>
  <c r="S96" i="1"/>
  <c r="W96" i="1"/>
  <c r="AA96" i="1"/>
  <c r="AE96" i="1"/>
  <c r="AI96" i="1"/>
  <c r="AM96" i="1"/>
  <c r="AQ96" i="1"/>
  <c r="AU96" i="1"/>
  <c r="AY96" i="1"/>
  <c r="CW96" i="1"/>
  <c r="DC96" i="1"/>
  <c r="DG96" i="1"/>
  <c r="DK96" i="1"/>
  <c r="DO96" i="1"/>
  <c r="DS96" i="1"/>
  <c r="DG53" i="1"/>
  <c r="DO53" i="1"/>
  <c r="DI53" i="1"/>
  <c r="DA53" i="1"/>
  <c r="DU53" i="1"/>
  <c r="DE53" i="1"/>
  <c r="CO53" i="1"/>
  <c r="R96" i="1"/>
  <c r="V96" i="1"/>
  <c r="Z96" i="1"/>
  <c r="AD96" i="1"/>
  <c r="AH96" i="1"/>
  <c r="AL96" i="1"/>
  <c r="AP96" i="1"/>
  <c r="AT96" i="1"/>
  <c r="AX96" i="1"/>
  <c r="BB96" i="1"/>
  <c r="BF96" i="1"/>
  <c r="BJ96" i="1"/>
  <c r="BN96" i="1"/>
  <c r="BR96" i="1"/>
  <c r="BV96" i="1"/>
  <c r="BZ96" i="1"/>
  <c r="CD96" i="1"/>
  <c r="CH96" i="1"/>
  <c r="CL96" i="1"/>
  <c r="CP96" i="1"/>
  <c r="CT96" i="1"/>
  <c r="CX96" i="1"/>
  <c r="DB96" i="1"/>
  <c r="DF96" i="1"/>
  <c r="DJ96" i="1"/>
  <c r="DN96" i="1"/>
  <c r="DR96" i="1"/>
  <c r="Q96" i="1"/>
  <c r="U96" i="1"/>
  <c r="AC96" i="1"/>
  <c r="AG96" i="1"/>
  <c r="AK96" i="1"/>
  <c r="AO96" i="1"/>
  <c r="AS96" i="1"/>
  <c r="AW96" i="1"/>
  <c r="CO96" i="1"/>
  <c r="DA96" i="1"/>
  <c r="DE96" i="1"/>
  <c r="DI96" i="1"/>
  <c r="DM96" i="1"/>
  <c r="DQ96" i="1"/>
  <c r="DU96" i="1"/>
  <c r="BC96" i="1"/>
  <c r="BG96" i="1"/>
  <c r="BK96" i="1"/>
  <c r="BO96" i="1"/>
  <c r="BS96" i="1"/>
  <c r="BW96" i="1"/>
  <c r="CA96" i="1"/>
  <c r="CE96" i="1"/>
  <c r="CI96" i="1"/>
  <c r="CM96" i="1"/>
  <c r="CY96" i="1"/>
  <c r="CZ96" i="1"/>
  <c r="DH96" i="1"/>
  <c r="DP96" i="1"/>
  <c r="BA96" i="1"/>
  <c r="BE96" i="1"/>
  <c r="BM96" i="1"/>
  <c r="BQ96" i="1"/>
  <c r="BY96" i="1"/>
  <c r="CC96" i="1"/>
  <c r="CK96" i="1"/>
  <c r="CQ96" i="1"/>
  <c r="CU96" i="1"/>
  <c r="C84" i="1"/>
  <c r="C82" i="1"/>
  <c r="C73" i="1"/>
  <c r="C85" i="1"/>
  <c r="C83" i="1"/>
  <c r="C87" i="1"/>
  <c r="DQ63" i="1"/>
  <c r="AK52" i="1"/>
  <c r="AD53" i="1"/>
  <c r="AL53" i="1"/>
  <c r="C64" i="1"/>
  <c r="AI53" i="1"/>
  <c r="AE53" i="1"/>
  <c r="AJ53" i="1"/>
  <c r="AS52" i="1"/>
  <c r="BA52" i="1"/>
  <c r="BI52" i="1"/>
  <c r="BQ52" i="1"/>
  <c r="CG52" i="1"/>
  <c r="CW52" i="1"/>
  <c r="DM52" i="1"/>
  <c r="DR52" i="1"/>
  <c r="DN52" i="1"/>
  <c r="DJ52" i="1"/>
  <c r="DF52" i="1"/>
  <c r="DB52" i="1"/>
  <c r="CX52" i="1"/>
  <c r="CT52" i="1"/>
  <c r="CP52" i="1"/>
  <c r="CL52" i="1"/>
  <c r="CH52" i="1"/>
  <c r="CD52" i="1"/>
  <c r="BZ52" i="1"/>
  <c r="BV52" i="1"/>
  <c r="BR52" i="1"/>
  <c r="BN52" i="1"/>
  <c r="BJ52" i="1"/>
  <c r="BF52" i="1"/>
  <c r="BB52" i="1"/>
  <c r="AX52" i="1"/>
  <c r="AT52" i="1"/>
  <c r="AP52" i="1"/>
  <c r="AQ52" i="1"/>
  <c r="BG52" i="1"/>
  <c r="BW52" i="1"/>
  <c r="CM52" i="1"/>
  <c r="DC52" i="1"/>
  <c r="DS52" i="1"/>
  <c r="BS52" i="1"/>
  <c r="BC52" i="1"/>
  <c r="DO52" i="1"/>
  <c r="DG52" i="1"/>
  <c r="CA52" i="1"/>
  <c r="AU52" i="1"/>
  <c r="AG52" i="1"/>
  <c r="AO52" i="1"/>
  <c r="AW52" i="1"/>
  <c r="BE52" i="1"/>
  <c r="BM52" i="1"/>
  <c r="BU52" i="1"/>
  <c r="CC52" i="1"/>
  <c r="CK52" i="1"/>
  <c r="CS52" i="1"/>
  <c r="DA52" i="1"/>
  <c r="DI52" i="1"/>
  <c r="DQ52" i="1"/>
  <c r="AP53" i="1"/>
  <c r="AX53" i="1"/>
  <c r="BF53" i="1"/>
  <c r="BN53" i="1"/>
  <c r="BV53" i="1"/>
  <c r="BZ53" i="1"/>
  <c r="CD53" i="1"/>
  <c r="CH53" i="1"/>
  <c r="CL53" i="1"/>
  <c r="CP53" i="1"/>
  <c r="CT53" i="1"/>
  <c r="CX53" i="1"/>
  <c r="DB53" i="1"/>
  <c r="DF53" i="1"/>
  <c r="DJ53" i="1"/>
  <c r="DN53" i="1"/>
  <c r="DR53" i="1"/>
  <c r="BU53" i="1"/>
  <c r="BQ53" i="1"/>
  <c r="BM53" i="1"/>
  <c r="BI53" i="1"/>
  <c r="BE53" i="1"/>
  <c r="BA53" i="1"/>
  <c r="AW53" i="1"/>
  <c r="AS53" i="1"/>
  <c r="AO53" i="1"/>
  <c r="AK53" i="1"/>
  <c r="AG53" i="1"/>
  <c r="DT52" i="1"/>
  <c r="DP52" i="1"/>
  <c r="DL52" i="1"/>
  <c r="DH52" i="1"/>
  <c r="DD52" i="1"/>
  <c r="CZ52" i="1"/>
  <c r="CV52" i="1"/>
  <c r="CR52" i="1"/>
  <c r="CN52" i="1"/>
  <c r="CJ52" i="1"/>
  <c r="CF52" i="1"/>
  <c r="CB52" i="1"/>
  <c r="BX52" i="1"/>
  <c r="BT52" i="1"/>
  <c r="BP52" i="1"/>
  <c r="AZ52" i="1"/>
  <c r="AV52" i="1"/>
  <c r="BL54" i="1"/>
  <c r="BT54" i="1"/>
  <c r="CB54" i="1"/>
  <c r="CJ54" i="1"/>
  <c r="CR54" i="1"/>
  <c r="CZ54" i="1"/>
  <c r="DH54" i="1"/>
  <c r="DP54" i="1"/>
  <c r="BR54" i="1"/>
  <c r="BZ54" i="1"/>
  <c r="CH54" i="1"/>
  <c r="CP54" i="1"/>
  <c r="CX54" i="1"/>
  <c r="DF54" i="1"/>
  <c r="DN54" i="1"/>
  <c r="BH54" i="1"/>
  <c r="BD54" i="1"/>
  <c r="AZ54" i="1"/>
  <c r="AV54" i="1"/>
  <c r="AR54" i="1"/>
  <c r="AN54" i="1"/>
  <c r="AJ54" i="1"/>
  <c r="AF54" i="1"/>
  <c r="BS54" i="1"/>
  <c r="BK54" i="1"/>
  <c r="BC54" i="1"/>
  <c r="AY54" i="1"/>
  <c r="AU54" i="1"/>
  <c r="AQ54" i="1"/>
  <c r="AM54" i="1"/>
  <c r="AI54" i="1"/>
  <c r="AI52" i="1"/>
  <c r="AY52" i="1"/>
  <c r="BO52" i="1"/>
  <c r="CE52" i="1"/>
  <c r="CU52" i="1"/>
  <c r="DK52" i="1"/>
  <c r="AR53" i="1"/>
  <c r="BH53" i="1"/>
  <c r="AM52" i="1"/>
  <c r="CY52" i="1"/>
  <c r="CI52" i="1"/>
  <c r="BK52" i="1"/>
  <c r="DS54" i="1"/>
  <c r="DO54" i="1"/>
  <c r="DK54" i="1"/>
  <c r="DG54" i="1"/>
  <c r="DC54" i="1"/>
  <c r="CY54" i="1"/>
  <c r="CU54" i="1"/>
  <c r="CQ54" i="1"/>
  <c r="CM54" i="1"/>
  <c r="CI54" i="1"/>
  <c r="CE54" i="1"/>
  <c r="CA54" i="1"/>
  <c r="BW54" i="1"/>
  <c r="BO54" i="1"/>
  <c r="BG54" i="1"/>
  <c r="BW53" i="1"/>
  <c r="AL54" i="1"/>
  <c r="AH54" i="1"/>
  <c r="AD54" i="1"/>
  <c r="AK54" i="1"/>
  <c r="AC54" i="1"/>
  <c r="AC51" i="1" s="1"/>
  <c r="CE53" i="1"/>
  <c r="CM53" i="1"/>
  <c r="U51" i="1"/>
  <c r="H51" i="1"/>
  <c r="L51" i="1"/>
  <c r="Z51" i="1"/>
  <c r="R51" i="1"/>
  <c r="Q51" i="1"/>
  <c r="Q155" i="1" s="1"/>
  <c r="Q11" i="12" s="1"/>
  <c r="Y51" i="1"/>
  <c r="Y155" i="1" s="1"/>
  <c r="Y11" i="12" s="1"/>
  <c r="P51" i="1"/>
  <c r="P155" i="1" s="1"/>
  <c r="P11" i="12" s="1"/>
  <c r="F51" i="1"/>
  <c r="F155" i="1" s="1"/>
  <c r="F11" i="12" s="1"/>
  <c r="J51" i="1"/>
  <c r="J155" i="1" s="1"/>
  <c r="J11" i="12" s="1"/>
  <c r="N51" i="1"/>
  <c r="N155" i="1" s="1"/>
  <c r="N11" i="12" s="1"/>
  <c r="BL43" i="1"/>
  <c r="BL52" i="1"/>
  <c r="BH43" i="1"/>
  <c r="BH52" i="1"/>
  <c r="BD43" i="1"/>
  <c r="BD52" i="1"/>
  <c r="AR43" i="1"/>
  <c r="AR52" i="1"/>
  <c r="AN43" i="1"/>
  <c r="AN52" i="1"/>
  <c r="AF43" i="1"/>
  <c r="AF52" i="1"/>
  <c r="AB43" i="1"/>
  <c r="AB52" i="1"/>
  <c r="X51" i="1"/>
  <c r="X155" i="1" s="1"/>
  <c r="X11" i="12" s="1"/>
  <c r="T43" i="1"/>
  <c r="T52" i="1"/>
  <c r="T51" i="1" s="1"/>
  <c r="T155" i="1" s="1"/>
  <c r="T11" i="12" s="1"/>
  <c r="AB53" i="1"/>
  <c r="CU53" i="1"/>
  <c r="DC53" i="1"/>
  <c r="DK53" i="1"/>
  <c r="DS53" i="1"/>
  <c r="BD53" i="1"/>
  <c r="CS53" i="1"/>
  <c r="W51" i="1"/>
  <c r="W155" i="1" s="1"/>
  <c r="W11" i="12" s="1"/>
  <c r="AN53" i="1"/>
  <c r="CK53" i="1"/>
  <c r="DQ53" i="1"/>
  <c r="DM53" i="1"/>
  <c r="CW53" i="1"/>
  <c r="CG53" i="1"/>
  <c r="BL53" i="1"/>
  <c r="AF53" i="1"/>
  <c r="CQ52" i="1"/>
  <c r="S51" i="1"/>
  <c r="S155" i="1" s="1"/>
  <c r="S11" i="12" s="1"/>
  <c r="BY43" i="1"/>
  <c r="BY52" i="1"/>
  <c r="CO43" i="1"/>
  <c r="CO52" i="1"/>
  <c r="DE43" i="1"/>
  <c r="DE52" i="1"/>
  <c r="DU43" i="1"/>
  <c r="DU52" i="1"/>
  <c r="V51" i="1"/>
  <c r="V155" i="1" s="1"/>
  <c r="V11" i="12" s="1"/>
  <c r="AA51" i="1"/>
  <c r="AA155" i="1" s="1"/>
  <c r="AA11" i="12" s="1"/>
  <c r="O51" i="1"/>
  <c r="O155" i="1" s="1"/>
  <c r="O11" i="12" s="1"/>
  <c r="I51" i="1"/>
  <c r="I155" i="1" s="1"/>
  <c r="I11" i="12" s="1"/>
  <c r="G51" i="1"/>
  <c r="G155" i="1" s="1"/>
  <c r="G11" i="12" s="1"/>
  <c r="E51" i="1"/>
  <c r="E155" i="1" s="1"/>
  <c r="E11" i="12" s="1"/>
  <c r="K51" i="1"/>
  <c r="K155" i="1" s="1"/>
  <c r="K11" i="12" s="1"/>
  <c r="M51" i="1"/>
  <c r="M155" i="1" s="1"/>
  <c r="M11" i="12" s="1"/>
  <c r="D51" i="1"/>
  <c r="D155" i="1" s="1"/>
  <c r="D11" i="12" s="1"/>
  <c r="BM42" i="1"/>
  <c r="BM65" i="1" s="1"/>
  <c r="BM63" i="1" s="1"/>
  <c r="AG42" i="1"/>
  <c r="AG65" i="1" s="1"/>
  <c r="AG63" i="1" s="1"/>
  <c r="CS42" i="1"/>
  <c r="CS65" i="1" s="1"/>
  <c r="CS63" i="1" s="1"/>
  <c r="Q43" i="1"/>
  <c r="Y43" i="1"/>
  <c r="AG43" i="1"/>
  <c r="AO43" i="1"/>
  <c r="AW43" i="1"/>
  <c r="BE43" i="1"/>
  <c r="BM43" i="1"/>
  <c r="BU43" i="1"/>
  <c r="CC43" i="1"/>
  <c r="CK43" i="1"/>
  <c r="CS43" i="1"/>
  <c r="DA43" i="1"/>
  <c r="DI43" i="1"/>
  <c r="DQ43" i="1"/>
  <c r="BT43" i="1"/>
  <c r="AZ43" i="1"/>
  <c r="AV43" i="1"/>
  <c r="AJ43" i="1"/>
  <c r="X43" i="1"/>
  <c r="P43" i="1"/>
  <c r="U43" i="1"/>
  <c r="AC43" i="1"/>
  <c r="AK43" i="1"/>
  <c r="AS43" i="1"/>
  <c r="BA43" i="1"/>
  <c r="BI43" i="1"/>
  <c r="BQ43" i="1"/>
  <c r="CG43" i="1"/>
  <c r="CW43" i="1"/>
  <c r="DM43" i="1"/>
  <c r="H43" i="1"/>
  <c r="L43" i="1"/>
  <c r="DR43" i="1"/>
  <c r="DN43" i="1"/>
  <c r="DJ43" i="1"/>
  <c r="DF43" i="1"/>
  <c r="DB43" i="1"/>
  <c r="CX43" i="1"/>
  <c r="CT43" i="1"/>
  <c r="CP43" i="1"/>
  <c r="CL43" i="1"/>
  <c r="CH43" i="1"/>
  <c r="CD43" i="1"/>
  <c r="BZ43" i="1"/>
  <c r="BV43" i="1"/>
  <c r="D43" i="1"/>
  <c r="BN43" i="1"/>
  <c r="BF43" i="1"/>
  <c r="AX43" i="1"/>
  <c r="AP43" i="1"/>
  <c r="AH43" i="1"/>
  <c r="Z43" i="1"/>
  <c r="R43" i="1"/>
  <c r="Q42" i="1"/>
  <c r="Q65" i="1" s="1"/>
  <c r="Q63" i="1" s="1"/>
  <c r="AW42" i="1"/>
  <c r="AW65" i="1" s="1"/>
  <c r="AW63" i="1" s="1"/>
  <c r="CC42" i="1"/>
  <c r="CC65" i="1" s="1"/>
  <c r="CC63" i="1" s="1"/>
  <c r="DI42" i="1"/>
  <c r="DI65" i="1" s="1"/>
  <c r="DI63" i="1" s="1"/>
  <c r="AA43" i="1"/>
  <c r="AQ43" i="1"/>
  <c r="BG43" i="1"/>
  <c r="BW43" i="1"/>
  <c r="CM43" i="1"/>
  <c r="DC43" i="1"/>
  <c r="DS43" i="1"/>
  <c r="E43" i="1"/>
  <c r="M43" i="1"/>
  <c r="BS43" i="1"/>
  <c r="BC43" i="1"/>
  <c r="DO43" i="1"/>
  <c r="DG43" i="1"/>
  <c r="CA43" i="1"/>
  <c r="AU43" i="1"/>
  <c r="O43" i="1"/>
  <c r="BR43" i="1"/>
  <c r="BJ43" i="1"/>
  <c r="BB43" i="1"/>
  <c r="AT43" i="1"/>
  <c r="AL43" i="1"/>
  <c r="AD43" i="1"/>
  <c r="V43" i="1"/>
  <c r="N42" i="1"/>
  <c r="N65" i="1" s="1"/>
  <c r="N63" i="1" s="1"/>
  <c r="Y42" i="1"/>
  <c r="Y65" i="1" s="1"/>
  <c r="Y63" i="1" s="1"/>
  <c r="AO42" i="1"/>
  <c r="AO65" i="1" s="1"/>
  <c r="AO63" i="1" s="1"/>
  <c r="BE42" i="1"/>
  <c r="BE65" i="1" s="1"/>
  <c r="BE63" i="1" s="1"/>
  <c r="BU42" i="1"/>
  <c r="BU65" i="1" s="1"/>
  <c r="BU63" i="1" s="1"/>
  <c r="CK42" i="1"/>
  <c r="CK65" i="1" s="1"/>
  <c r="CK63" i="1" s="1"/>
  <c r="DA42" i="1"/>
  <c r="DA65" i="1" s="1"/>
  <c r="DA63" i="1" s="1"/>
  <c r="F43" i="1"/>
  <c r="J43" i="1"/>
  <c r="N43" i="1"/>
  <c r="DT43" i="1"/>
  <c r="DP43" i="1"/>
  <c r="DL43" i="1"/>
  <c r="DH43" i="1"/>
  <c r="DD43" i="1"/>
  <c r="CZ43" i="1"/>
  <c r="CV43" i="1"/>
  <c r="CR43" i="1"/>
  <c r="CN43" i="1"/>
  <c r="CJ43" i="1"/>
  <c r="CF43" i="1"/>
  <c r="CB43" i="1"/>
  <c r="BX43" i="1"/>
  <c r="BP43" i="1"/>
  <c r="AI43" i="1"/>
  <c r="AY43" i="1"/>
  <c r="BO43" i="1"/>
  <c r="CE43" i="1"/>
  <c r="CU43" i="1"/>
  <c r="DK43" i="1"/>
  <c r="I43" i="1"/>
  <c r="AM43" i="1"/>
  <c r="CY43" i="1"/>
  <c r="G43" i="1"/>
  <c r="W43" i="1"/>
  <c r="CI43" i="1"/>
  <c r="K43" i="1"/>
  <c r="CQ43" i="1"/>
  <c r="BK43" i="1"/>
  <c r="AE43" i="1"/>
  <c r="S43" i="1"/>
  <c r="C45" i="1"/>
  <c r="C44" i="1"/>
  <c r="C46" i="1"/>
  <c r="R42" i="1"/>
  <c r="R65" i="1" s="1"/>
  <c r="R63" i="1" s="1"/>
  <c r="V42" i="1"/>
  <c r="V65" i="1" s="1"/>
  <c r="V63" i="1" s="1"/>
  <c r="Z42" i="1"/>
  <c r="Z65" i="1" s="1"/>
  <c r="Z63" i="1" s="1"/>
  <c r="AD42" i="1"/>
  <c r="AD65" i="1" s="1"/>
  <c r="AD63" i="1" s="1"/>
  <c r="AH42" i="1"/>
  <c r="AH65" i="1" s="1"/>
  <c r="AH63" i="1" s="1"/>
  <c r="AL42" i="1"/>
  <c r="AL65" i="1" s="1"/>
  <c r="AL63" i="1" s="1"/>
  <c r="AP42" i="1"/>
  <c r="AP65" i="1" s="1"/>
  <c r="AP63" i="1" s="1"/>
  <c r="AT42" i="1"/>
  <c r="AT65" i="1" s="1"/>
  <c r="AT63" i="1" s="1"/>
  <c r="AX42" i="1"/>
  <c r="AX65" i="1" s="1"/>
  <c r="AX63" i="1" s="1"/>
  <c r="BB42" i="1"/>
  <c r="BB65" i="1" s="1"/>
  <c r="BB63" i="1" s="1"/>
  <c r="BF42" i="1"/>
  <c r="BF65" i="1" s="1"/>
  <c r="BF63" i="1" s="1"/>
  <c r="BJ42" i="1"/>
  <c r="BJ65" i="1" s="1"/>
  <c r="BJ63" i="1" s="1"/>
  <c r="BN42" i="1"/>
  <c r="BN65" i="1" s="1"/>
  <c r="BN63" i="1" s="1"/>
  <c r="BR42" i="1"/>
  <c r="BR65" i="1" s="1"/>
  <c r="BR63" i="1" s="1"/>
  <c r="BV42" i="1"/>
  <c r="BV65" i="1" s="1"/>
  <c r="BV63" i="1" s="1"/>
  <c r="BZ42" i="1"/>
  <c r="BZ65" i="1" s="1"/>
  <c r="BZ63" i="1" s="1"/>
  <c r="CD42" i="1"/>
  <c r="CD65" i="1" s="1"/>
  <c r="CD63" i="1" s="1"/>
  <c r="CH42" i="1"/>
  <c r="CH65" i="1" s="1"/>
  <c r="CH63" i="1" s="1"/>
  <c r="CL42" i="1"/>
  <c r="CL65" i="1" s="1"/>
  <c r="CL63" i="1" s="1"/>
  <c r="CP42" i="1"/>
  <c r="CP65" i="1" s="1"/>
  <c r="CP63" i="1" s="1"/>
  <c r="CT42" i="1"/>
  <c r="CT65" i="1" s="1"/>
  <c r="CT63" i="1" s="1"/>
  <c r="CX42" i="1"/>
  <c r="CX65" i="1" s="1"/>
  <c r="CX63" i="1" s="1"/>
  <c r="DB42" i="1"/>
  <c r="DB65" i="1" s="1"/>
  <c r="DB63" i="1" s="1"/>
  <c r="DF42" i="1"/>
  <c r="DF65" i="1" s="1"/>
  <c r="DF63" i="1" s="1"/>
  <c r="DJ42" i="1"/>
  <c r="DJ65" i="1" s="1"/>
  <c r="DJ63" i="1" s="1"/>
  <c r="DN42" i="1"/>
  <c r="DN65" i="1" s="1"/>
  <c r="DN63" i="1" s="1"/>
  <c r="DR42" i="1"/>
  <c r="DR65" i="1" s="1"/>
  <c r="DR63" i="1" s="1"/>
  <c r="F42" i="1"/>
  <c r="F65" i="1" s="1"/>
  <c r="F63" i="1" s="1"/>
  <c r="F5" i="10" s="1"/>
  <c r="H42" i="1"/>
  <c r="H65" i="1" s="1"/>
  <c r="H63" i="1" s="1"/>
  <c r="H5" i="10" s="1"/>
  <c r="J42" i="1"/>
  <c r="J65" i="1" s="1"/>
  <c r="J63" i="1" s="1"/>
  <c r="J5" i="10" s="1"/>
  <c r="L42" i="1"/>
  <c r="L65" i="1" s="1"/>
  <c r="L63" i="1" s="1"/>
  <c r="L5" i="10" s="1"/>
  <c r="P42" i="1"/>
  <c r="P65" i="1" s="1"/>
  <c r="P63" i="1" s="1"/>
  <c r="T42" i="1"/>
  <c r="T65" i="1" s="1"/>
  <c r="T63" i="1" s="1"/>
  <c r="X42" i="1"/>
  <c r="X65" i="1" s="1"/>
  <c r="X63" i="1" s="1"/>
  <c r="AB42" i="1"/>
  <c r="AB65" i="1" s="1"/>
  <c r="AB63" i="1" s="1"/>
  <c r="AF42" i="1"/>
  <c r="AF65" i="1" s="1"/>
  <c r="AF63" i="1" s="1"/>
  <c r="AJ42" i="1"/>
  <c r="AJ65" i="1" s="1"/>
  <c r="AJ63" i="1" s="1"/>
  <c r="AN42" i="1"/>
  <c r="AN65" i="1" s="1"/>
  <c r="AN63" i="1" s="1"/>
  <c r="AR42" i="1"/>
  <c r="AR65" i="1" s="1"/>
  <c r="AR63" i="1" s="1"/>
  <c r="AV42" i="1"/>
  <c r="AV65" i="1" s="1"/>
  <c r="AV63" i="1" s="1"/>
  <c r="AZ42" i="1"/>
  <c r="AZ65" i="1" s="1"/>
  <c r="AZ63" i="1" s="1"/>
  <c r="BD42" i="1"/>
  <c r="BD65" i="1" s="1"/>
  <c r="BD63" i="1" s="1"/>
  <c r="BH42" i="1"/>
  <c r="BH65" i="1" s="1"/>
  <c r="BH63" i="1" s="1"/>
  <c r="BL42" i="1"/>
  <c r="BL65" i="1" s="1"/>
  <c r="BL63" i="1" s="1"/>
  <c r="BT42" i="1"/>
  <c r="BT65" i="1" s="1"/>
  <c r="BT63" i="1" s="1"/>
  <c r="CB42" i="1"/>
  <c r="CB65" i="1" s="1"/>
  <c r="CB63" i="1" s="1"/>
  <c r="CJ42" i="1"/>
  <c r="CJ65" i="1" s="1"/>
  <c r="CJ63" i="1" s="1"/>
  <c r="CR42" i="1"/>
  <c r="CR65" i="1" s="1"/>
  <c r="CR63" i="1" s="1"/>
  <c r="CZ42" i="1"/>
  <c r="CZ65" i="1" s="1"/>
  <c r="CZ63" i="1" s="1"/>
  <c r="DH42" i="1"/>
  <c r="DH65" i="1" s="1"/>
  <c r="DH63" i="1" s="1"/>
  <c r="DP42" i="1"/>
  <c r="DP65" i="1" s="1"/>
  <c r="DP63" i="1" s="1"/>
  <c r="G42" i="1"/>
  <c r="G65" i="1" s="1"/>
  <c r="G63" i="1" s="1"/>
  <c r="G5" i="10" s="1"/>
  <c r="K42" i="1"/>
  <c r="K65" i="1" s="1"/>
  <c r="K63" i="1" s="1"/>
  <c r="BP42" i="1"/>
  <c r="BP65" i="1" s="1"/>
  <c r="BP63" i="1" s="1"/>
  <c r="BX42" i="1"/>
  <c r="BX65" i="1" s="1"/>
  <c r="BX63" i="1" s="1"/>
  <c r="CF42" i="1"/>
  <c r="CF65" i="1" s="1"/>
  <c r="CF63" i="1" s="1"/>
  <c r="CN42" i="1"/>
  <c r="CN65" i="1" s="1"/>
  <c r="CN63" i="1" s="1"/>
  <c r="CV42" i="1"/>
  <c r="CV65" i="1" s="1"/>
  <c r="CV63" i="1" s="1"/>
  <c r="DD42" i="1"/>
  <c r="DD65" i="1" s="1"/>
  <c r="DD63" i="1" s="1"/>
  <c r="DL42" i="1"/>
  <c r="DL65" i="1" s="1"/>
  <c r="DL63" i="1" s="1"/>
  <c r="DT42" i="1"/>
  <c r="DT65" i="1" s="1"/>
  <c r="DT63" i="1" s="1"/>
  <c r="E42" i="1"/>
  <c r="E65" i="1" s="1"/>
  <c r="E63" i="1" s="1"/>
  <c r="I42" i="1"/>
  <c r="I65" i="1" s="1"/>
  <c r="I63" i="1" s="1"/>
  <c r="I5" i="10" s="1"/>
  <c r="D42" i="1"/>
  <c r="D65" i="1" s="1"/>
  <c r="D63" i="1" s="1"/>
  <c r="D5" i="10" s="1"/>
  <c r="O42" i="1"/>
  <c r="O65" i="1" s="1"/>
  <c r="O63" i="1" s="1"/>
  <c r="S42" i="1"/>
  <c r="S65" i="1" s="1"/>
  <c r="S63" i="1" s="1"/>
  <c r="W42" i="1"/>
  <c r="W65" i="1" s="1"/>
  <c r="W63" i="1" s="1"/>
  <c r="AA42" i="1"/>
  <c r="AA65" i="1" s="1"/>
  <c r="AA63" i="1" s="1"/>
  <c r="AE42" i="1"/>
  <c r="AE65" i="1" s="1"/>
  <c r="AE63" i="1" s="1"/>
  <c r="AI42" i="1"/>
  <c r="AI65" i="1" s="1"/>
  <c r="AI63" i="1" s="1"/>
  <c r="AM42" i="1"/>
  <c r="AM65" i="1" s="1"/>
  <c r="AM63" i="1" s="1"/>
  <c r="AQ42" i="1"/>
  <c r="AQ65" i="1" s="1"/>
  <c r="AQ63" i="1" s="1"/>
  <c r="AU42" i="1"/>
  <c r="AU65" i="1" s="1"/>
  <c r="AU63" i="1" s="1"/>
  <c r="AY42" i="1"/>
  <c r="AY65" i="1" s="1"/>
  <c r="AY63" i="1" s="1"/>
  <c r="BC42" i="1"/>
  <c r="BC65" i="1" s="1"/>
  <c r="BC63" i="1" s="1"/>
  <c r="BG42" i="1"/>
  <c r="BG65" i="1" s="1"/>
  <c r="BG63" i="1" s="1"/>
  <c r="BK42" i="1"/>
  <c r="BK65" i="1" s="1"/>
  <c r="BK63" i="1" s="1"/>
  <c r="BO42" i="1"/>
  <c r="BO65" i="1" s="1"/>
  <c r="BO63" i="1" s="1"/>
  <c r="BS42" i="1"/>
  <c r="BS65" i="1" s="1"/>
  <c r="BS63" i="1" s="1"/>
  <c r="BW42" i="1"/>
  <c r="BW65" i="1" s="1"/>
  <c r="BW63" i="1" s="1"/>
  <c r="CA42" i="1"/>
  <c r="CA65" i="1" s="1"/>
  <c r="CA63" i="1" s="1"/>
  <c r="CE42" i="1"/>
  <c r="CE65" i="1" s="1"/>
  <c r="CE63" i="1" s="1"/>
  <c r="CI42" i="1"/>
  <c r="CI65" i="1" s="1"/>
  <c r="CI63" i="1" s="1"/>
  <c r="CM42" i="1"/>
  <c r="CM65" i="1" s="1"/>
  <c r="CM63" i="1" s="1"/>
  <c r="CQ42" i="1"/>
  <c r="CQ65" i="1" s="1"/>
  <c r="CQ63" i="1" s="1"/>
  <c r="CU42" i="1"/>
  <c r="CU65" i="1" s="1"/>
  <c r="CU63" i="1" s="1"/>
  <c r="CY42" i="1"/>
  <c r="CY65" i="1" s="1"/>
  <c r="CY63" i="1" s="1"/>
  <c r="DC42" i="1"/>
  <c r="DC65" i="1" s="1"/>
  <c r="DC63" i="1" s="1"/>
  <c r="DG42" i="1"/>
  <c r="DG65" i="1" s="1"/>
  <c r="DG63" i="1" s="1"/>
  <c r="DK42" i="1"/>
  <c r="DK65" i="1" s="1"/>
  <c r="DK63" i="1" s="1"/>
  <c r="DO42" i="1"/>
  <c r="DO65" i="1" s="1"/>
  <c r="DO63" i="1" s="1"/>
  <c r="DS42" i="1"/>
  <c r="DS65" i="1" s="1"/>
  <c r="DS63" i="1" s="1"/>
  <c r="M42" i="1"/>
  <c r="M65" i="1" s="1"/>
  <c r="M63" i="1" s="1"/>
  <c r="U42" i="1"/>
  <c r="U65" i="1" s="1"/>
  <c r="U63" i="1" s="1"/>
  <c r="AC42" i="1"/>
  <c r="AC65" i="1" s="1"/>
  <c r="AC63" i="1" s="1"/>
  <c r="AK42" i="1"/>
  <c r="AK65" i="1" s="1"/>
  <c r="AK63" i="1" s="1"/>
  <c r="AS42" i="1"/>
  <c r="AS65" i="1" s="1"/>
  <c r="AS63" i="1" s="1"/>
  <c r="BA42" i="1"/>
  <c r="BA65" i="1" s="1"/>
  <c r="BA63" i="1" s="1"/>
  <c r="BI42" i="1"/>
  <c r="BI65" i="1" s="1"/>
  <c r="BI63" i="1" s="1"/>
  <c r="BQ42" i="1"/>
  <c r="BQ65" i="1" s="1"/>
  <c r="BQ63" i="1" s="1"/>
  <c r="BY42" i="1"/>
  <c r="BY65" i="1" s="1"/>
  <c r="BY63" i="1" s="1"/>
  <c r="CG42" i="1"/>
  <c r="CG65" i="1" s="1"/>
  <c r="CG63" i="1" s="1"/>
  <c r="CO42" i="1"/>
  <c r="CO65" i="1" s="1"/>
  <c r="CO63" i="1" s="1"/>
  <c r="CW42" i="1"/>
  <c r="CW65" i="1" s="1"/>
  <c r="CW63" i="1" s="1"/>
  <c r="DE42" i="1"/>
  <c r="DE65" i="1" s="1"/>
  <c r="DE63" i="1" s="1"/>
  <c r="DM42" i="1"/>
  <c r="DM65" i="1" s="1"/>
  <c r="DM63" i="1" s="1"/>
  <c r="DU42" i="1"/>
  <c r="DU65" i="1" s="1"/>
  <c r="DU63" i="1" s="1"/>
  <c r="I17" i="1"/>
  <c r="BD28" i="1"/>
  <c r="BD14" i="10" s="1"/>
  <c r="BD41" i="9" s="1"/>
  <c r="DP28" i="1"/>
  <c r="DP14" i="10" s="1"/>
  <c r="DP41" i="9" s="1"/>
  <c r="H28" i="1"/>
  <c r="H14" i="10" s="1"/>
  <c r="H41" i="9" s="1"/>
  <c r="J17" i="1"/>
  <c r="K17" i="1"/>
  <c r="J28" i="1"/>
  <c r="J14" i="10" s="1"/>
  <c r="J41" i="9" s="1"/>
  <c r="L17" i="1"/>
  <c r="G28" i="1"/>
  <c r="G14" i="10" s="1"/>
  <c r="G41" i="9" s="1"/>
  <c r="K28" i="1"/>
  <c r="K14" i="10" s="1"/>
  <c r="K41" i="9" s="1"/>
  <c r="CZ28" i="1"/>
  <c r="CZ14" i="10" s="1"/>
  <c r="CZ41" i="9" s="1"/>
  <c r="BT28" i="1"/>
  <c r="BT14" i="10" s="1"/>
  <c r="BT41" i="9" s="1"/>
  <c r="AN28" i="1"/>
  <c r="AN14" i="10" s="1"/>
  <c r="AN41" i="9" s="1"/>
  <c r="BL28" i="1"/>
  <c r="BL14" i="10" s="1"/>
  <c r="BL41" i="9" s="1"/>
  <c r="DD28" i="1"/>
  <c r="DD14" i="10" s="1"/>
  <c r="DD41" i="9" s="1"/>
  <c r="BX28" i="1"/>
  <c r="BX14" i="10" s="1"/>
  <c r="BX41" i="9" s="1"/>
  <c r="AR28" i="1"/>
  <c r="AR14" i="10" s="1"/>
  <c r="AR41" i="9" s="1"/>
  <c r="DR28" i="1"/>
  <c r="DR14" i="10" s="1"/>
  <c r="DR41" i="9" s="1"/>
  <c r="CT28" i="1"/>
  <c r="CT14" i="10" s="1"/>
  <c r="CT41" i="9" s="1"/>
  <c r="CD28" i="1"/>
  <c r="CD14" i="10" s="1"/>
  <c r="CD41" i="9" s="1"/>
  <c r="BN28" i="1"/>
  <c r="BN14" i="10" s="1"/>
  <c r="AX28" i="1"/>
  <c r="AX14" i="10" s="1"/>
  <c r="AX41" i="9" s="1"/>
  <c r="AP28" i="1"/>
  <c r="AP14" i="10" s="1"/>
  <c r="AH28" i="1"/>
  <c r="AH14" i="10" s="1"/>
  <c r="AH41" i="9" s="1"/>
  <c r="R28" i="1"/>
  <c r="R14" i="10" s="1"/>
  <c r="CR28" i="1"/>
  <c r="CR14" i="10" s="1"/>
  <c r="CR41" i="9" s="1"/>
  <c r="AF28" i="1"/>
  <c r="AF14" i="10" s="1"/>
  <c r="AF41" i="9" s="1"/>
  <c r="DT28" i="1"/>
  <c r="DT14" i="10" s="1"/>
  <c r="DT41" i="9" s="1"/>
  <c r="CN28" i="1"/>
  <c r="CN14" i="10" s="1"/>
  <c r="CN41" i="9" s="1"/>
  <c r="BH28" i="1"/>
  <c r="BH14" i="10" s="1"/>
  <c r="BH41" i="9" s="1"/>
  <c r="AB28" i="1"/>
  <c r="AB14" i="10" s="1"/>
  <c r="AB41" i="9" s="1"/>
  <c r="DJ28" i="1"/>
  <c r="DJ14" i="10" s="1"/>
  <c r="DB28" i="1"/>
  <c r="DB14" i="10" s="1"/>
  <c r="DB41" i="9" s="1"/>
  <c r="CL28" i="1"/>
  <c r="CL14" i="10" s="1"/>
  <c r="BV28" i="1"/>
  <c r="BV14" i="10" s="1"/>
  <c r="BV41" i="9" s="1"/>
  <c r="BF28" i="1"/>
  <c r="BF14" i="10" s="1"/>
  <c r="BF41" i="9" s="1"/>
  <c r="Z28" i="1"/>
  <c r="Z14" i="10" s="1"/>
  <c r="Z41" i="9" s="1"/>
  <c r="X28" i="1"/>
  <c r="X14" i="10" s="1"/>
  <c r="X41" i="9" s="1"/>
  <c r="CJ28" i="1"/>
  <c r="CJ14" i="10" s="1"/>
  <c r="CJ41" i="9" s="1"/>
  <c r="DH28" i="1"/>
  <c r="DH14" i="10" s="1"/>
  <c r="DH41" i="9" s="1"/>
  <c r="CB28" i="1"/>
  <c r="CB14" i="10" s="1"/>
  <c r="CB41" i="9" s="1"/>
  <c r="AV28" i="1"/>
  <c r="AV14" i="10" s="1"/>
  <c r="AV41" i="9" s="1"/>
  <c r="P28" i="1"/>
  <c r="P14" i="10" s="1"/>
  <c r="P41" i="9" s="1"/>
  <c r="DL28" i="1"/>
  <c r="DL14" i="10" s="1"/>
  <c r="DL41" i="9" s="1"/>
  <c r="CV28" i="1"/>
  <c r="CV14" i="10" s="1"/>
  <c r="CV41" i="9" s="1"/>
  <c r="CF28" i="1"/>
  <c r="CF14" i="10" s="1"/>
  <c r="CF41" i="9" s="1"/>
  <c r="BP28" i="1"/>
  <c r="BP14" i="10" s="1"/>
  <c r="BP41" i="9" s="1"/>
  <c r="AZ28" i="1"/>
  <c r="AZ14" i="10" s="1"/>
  <c r="AZ41" i="9" s="1"/>
  <c r="AJ28" i="1"/>
  <c r="AJ14" i="10" s="1"/>
  <c r="AJ41" i="9" s="1"/>
  <c r="T28" i="1"/>
  <c r="T14" i="10" s="1"/>
  <c r="T41" i="9" s="1"/>
  <c r="DN28" i="1"/>
  <c r="DN14" i="10" s="1"/>
  <c r="DN41" i="9" s="1"/>
  <c r="DF28" i="1"/>
  <c r="DF14" i="10" s="1"/>
  <c r="DF41" i="9" s="1"/>
  <c r="CX28" i="1"/>
  <c r="CX14" i="10" s="1"/>
  <c r="CP28" i="1"/>
  <c r="CP14" i="10" s="1"/>
  <c r="CP41" i="9" s="1"/>
  <c r="CH28" i="1"/>
  <c r="CH14" i="10" s="1"/>
  <c r="CH41" i="9" s="1"/>
  <c r="BZ28" i="1"/>
  <c r="BZ14" i="10" s="1"/>
  <c r="BR28" i="1"/>
  <c r="BR14" i="10" s="1"/>
  <c r="BR41" i="9" s="1"/>
  <c r="BJ28" i="1"/>
  <c r="BJ14" i="10" s="1"/>
  <c r="BJ41" i="9" s="1"/>
  <c r="BB28" i="1"/>
  <c r="BB14" i="10" s="1"/>
  <c r="AT28" i="1"/>
  <c r="AT14" i="10" s="1"/>
  <c r="AT41" i="9" s="1"/>
  <c r="AL28" i="1"/>
  <c r="AL14" i="10" s="1"/>
  <c r="AL41" i="9" s="1"/>
  <c r="AD28" i="1"/>
  <c r="AD14" i="10" s="1"/>
  <c r="V28" i="1"/>
  <c r="V14" i="10" s="1"/>
  <c r="V41" i="9" s="1"/>
  <c r="DU28" i="1"/>
  <c r="DU14" i="10" s="1"/>
  <c r="DU41" i="9" s="1"/>
  <c r="DQ28" i="1"/>
  <c r="DQ14" i="10" s="1"/>
  <c r="DQ41" i="9" s="1"/>
  <c r="DM28" i="1"/>
  <c r="DM14" i="10" s="1"/>
  <c r="DM41" i="9" s="1"/>
  <c r="DE28" i="1"/>
  <c r="DE14" i="10" s="1"/>
  <c r="DE41" i="9" s="1"/>
  <c r="DA28" i="1"/>
  <c r="DA14" i="10" s="1"/>
  <c r="DA41" i="9" s="1"/>
  <c r="CW28" i="1"/>
  <c r="CW14" i="10" s="1"/>
  <c r="CW41" i="9" s="1"/>
  <c r="CS28" i="1"/>
  <c r="CS14" i="10" s="1"/>
  <c r="CS41" i="9" s="1"/>
  <c r="CO28" i="1"/>
  <c r="CO14" i="10" s="1"/>
  <c r="CO41" i="9" s="1"/>
  <c r="CK28" i="1"/>
  <c r="CK14" i="10" s="1"/>
  <c r="CK41" i="9" s="1"/>
  <c r="CG28" i="1"/>
  <c r="CG14" i="10" s="1"/>
  <c r="CG41" i="9" s="1"/>
  <c r="CC28" i="1"/>
  <c r="CC14" i="10" s="1"/>
  <c r="CC41" i="9" s="1"/>
  <c r="BY28" i="1"/>
  <c r="BY14" i="10" s="1"/>
  <c r="BY41" i="9" s="1"/>
  <c r="BU28" i="1"/>
  <c r="BU14" i="10" s="1"/>
  <c r="BU41" i="9" s="1"/>
  <c r="BQ28" i="1"/>
  <c r="BQ14" i="10" s="1"/>
  <c r="BQ41" i="9" s="1"/>
  <c r="BM28" i="1"/>
  <c r="BM14" i="10" s="1"/>
  <c r="BM41" i="9" s="1"/>
  <c r="BI28" i="1"/>
  <c r="BI14" i="10" s="1"/>
  <c r="BI41" i="9" s="1"/>
  <c r="BE28" i="1"/>
  <c r="BE14" i="10" s="1"/>
  <c r="BE41" i="9" s="1"/>
  <c r="BA28" i="1"/>
  <c r="BA14" i="10" s="1"/>
  <c r="BA41" i="9" s="1"/>
  <c r="AW28" i="1"/>
  <c r="AW14" i="10" s="1"/>
  <c r="AW41" i="9" s="1"/>
  <c r="AS28" i="1"/>
  <c r="AS14" i="10" s="1"/>
  <c r="AS41" i="9" s="1"/>
  <c r="AO28" i="1"/>
  <c r="AO14" i="10" s="1"/>
  <c r="AO41" i="9" s="1"/>
  <c r="AK28" i="1"/>
  <c r="AK14" i="10" s="1"/>
  <c r="AK41" i="9" s="1"/>
  <c r="AG28" i="1"/>
  <c r="AG14" i="10" s="1"/>
  <c r="AG41" i="9" s="1"/>
  <c r="AC28" i="1"/>
  <c r="AC14" i="10" s="1"/>
  <c r="AC41" i="9" s="1"/>
  <c r="Y28" i="1"/>
  <c r="Y14" i="10" s="1"/>
  <c r="Y41" i="9" s="1"/>
  <c r="U28" i="1"/>
  <c r="U14" i="10" s="1"/>
  <c r="U41" i="9" s="1"/>
  <c r="Q28" i="1"/>
  <c r="Q14" i="10" s="1"/>
  <c r="Q41" i="9" s="1"/>
  <c r="DI17" i="1"/>
  <c r="DI29" i="1"/>
  <c r="DI28" i="1" s="1"/>
  <c r="DI14" i="10" s="1"/>
  <c r="DI41" i="9" s="1"/>
  <c r="DS28" i="1"/>
  <c r="DS14" i="10" s="1"/>
  <c r="DS41" i="9" s="1"/>
  <c r="DO28" i="1"/>
  <c r="DO14" i="10" s="1"/>
  <c r="DO41" i="9" s="1"/>
  <c r="DK28" i="1"/>
  <c r="DK14" i="10" s="1"/>
  <c r="DK41" i="9" s="1"/>
  <c r="DG28" i="1"/>
  <c r="DG14" i="10" s="1"/>
  <c r="DG41" i="9" s="1"/>
  <c r="DC28" i="1"/>
  <c r="DC14" i="10" s="1"/>
  <c r="DC41" i="9" s="1"/>
  <c r="CY28" i="1"/>
  <c r="CY14" i="10" s="1"/>
  <c r="CY41" i="9" s="1"/>
  <c r="CU28" i="1"/>
  <c r="CU14" i="10" s="1"/>
  <c r="CU41" i="9" s="1"/>
  <c r="CQ28" i="1"/>
  <c r="CQ14" i="10" s="1"/>
  <c r="CQ41" i="9" s="1"/>
  <c r="CM28" i="1"/>
  <c r="CM14" i="10" s="1"/>
  <c r="CM41" i="9" s="1"/>
  <c r="CI28" i="1"/>
  <c r="CI14" i="10" s="1"/>
  <c r="CI41" i="9" s="1"/>
  <c r="CE28" i="1"/>
  <c r="CE14" i="10" s="1"/>
  <c r="CE41" i="9" s="1"/>
  <c r="CA28" i="1"/>
  <c r="CA14" i="10" s="1"/>
  <c r="CA41" i="9" s="1"/>
  <c r="BW28" i="1"/>
  <c r="BW14" i="10" s="1"/>
  <c r="BW41" i="9" s="1"/>
  <c r="BS28" i="1"/>
  <c r="BS14" i="10" s="1"/>
  <c r="BS41" i="9" s="1"/>
  <c r="BO28" i="1"/>
  <c r="BO14" i="10" s="1"/>
  <c r="BO41" i="9" s="1"/>
  <c r="BK28" i="1"/>
  <c r="BK14" i="10" s="1"/>
  <c r="BK41" i="9" s="1"/>
  <c r="BG28" i="1"/>
  <c r="BG14" i="10" s="1"/>
  <c r="BG41" i="9" s="1"/>
  <c r="BC28" i="1"/>
  <c r="BC14" i="10" s="1"/>
  <c r="BC41" i="9" s="1"/>
  <c r="AY28" i="1"/>
  <c r="AY14" i="10" s="1"/>
  <c r="AY41" i="9" s="1"/>
  <c r="AU28" i="1"/>
  <c r="AU14" i="10" s="1"/>
  <c r="AU41" i="9" s="1"/>
  <c r="AQ28" i="1"/>
  <c r="AQ14" i="10" s="1"/>
  <c r="AQ41" i="9" s="1"/>
  <c r="AM28" i="1"/>
  <c r="AM14" i="10" s="1"/>
  <c r="AM41" i="9" s="1"/>
  <c r="AI28" i="1"/>
  <c r="AI14" i="10" s="1"/>
  <c r="AI41" i="9" s="1"/>
  <c r="AE28" i="1"/>
  <c r="AE14" i="10" s="1"/>
  <c r="AE41" i="9" s="1"/>
  <c r="AA28" i="1"/>
  <c r="AA14" i="10" s="1"/>
  <c r="AA41" i="9" s="1"/>
  <c r="W28" i="1"/>
  <c r="W14" i="10" s="1"/>
  <c r="W41" i="9" s="1"/>
  <c r="S28" i="1"/>
  <c r="S14" i="10" s="1"/>
  <c r="S41" i="9" s="1"/>
  <c r="N28" i="1"/>
  <c r="N14" i="10" s="1"/>
  <c r="N41" i="9" s="1"/>
  <c r="O28" i="1"/>
  <c r="O14" i="10" s="1"/>
  <c r="O41" i="9" s="1"/>
  <c r="D28" i="1"/>
  <c r="D14" i="10" s="1"/>
  <c r="L28" i="1"/>
  <c r="L14" i="10" s="1"/>
  <c r="L41" i="9" s="1"/>
  <c r="I28" i="1"/>
  <c r="I14" i="10" s="1"/>
  <c r="I41" i="9" s="1"/>
  <c r="M28" i="1"/>
  <c r="M14" i="10" s="1"/>
  <c r="M41" i="9" s="1"/>
  <c r="AP17" i="1"/>
  <c r="M17" i="1"/>
  <c r="DS17" i="1"/>
  <c r="X17" i="1"/>
  <c r="CJ17" i="1"/>
  <c r="DK17" i="1"/>
  <c r="AE17" i="1"/>
  <c r="AU17" i="1"/>
  <c r="BK17" i="1"/>
  <c r="Z17" i="1"/>
  <c r="BF17" i="1"/>
  <c r="BV17" i="1"/>
  <c r="BZ17" i="1"/>
  <c r="DF17" i="1"/>
  <c r="N17" i="1"/>
  <c r="BH17" i="1"/>
  <c r="AR17" i="1"/>
  <c r="W17" i="1"/>
  <c r="CU17" i="1"/>
  <c r="CM17" i="1"/>
  <c r="O17" i="1"/>
  <c r="CE17" i="1"/>
  <c r="R17" i="1"/>
  <c r="AX17" i="1"/>
  <c r="BC17" i="1"/>
  <c r="DC17" i="1"/>
  <c r="BN17" i="1"/>
  <c r="AM17" i="1"/>
  <c r="CP17" i="1"/>
  <c r="BW17" i="1"/>
  <c r="AH17" i="1"/>
  <c r="DO17" i="1"/>
  <c r="DG17" i="1"/>
  <c r="CY17" i="1"/>
  <c r="CQ17" i="1"/>
  <c r="CI17" i="1"/>
  <c r="CA17" i="1"/>
  <c r="AB17" i="1"/>
  <c r="BO17" i="1"/>
  <c r="BG17" i="1"/>
  <c r="AY17" i="1"/>
  <c r="AQ17" i="1"/>
  <c r="AI17" i="1"/>
  <c r="AA17" i="1"/>
  <c r="S17" i="1"/>
  <c r="DN17" i="1"/>
  <c r="CX17" i="1"/>
  <c r="CH17" i="1"/>
  <c r="BR17" i="1"/>
  <c r="BJ17" i="1"/>
  <c r="BB17" i="1"/>
  <c r="AT17" i="1"/>
  <c r="AL17" i="1"/>
  <c r="AD17" i="1"/>
  <c r="V17" i="1"/>
  <c r="DM17" i="1"/>
  <c r="DA17" i="1"/>
  <c r="CW17" i="1"/>
  <c r="CG17" i="1"/>
  <c r="BU17" i="1"/>
  <c r="BI17" i="1"/>
  <c r="BE17" i="1"/>
  <c r="BA17" i="1"/>
  <c r="AO17" i="1"/>
  <c r="AK17" i="1"/>
  <c r="AC17" i="1"/>
  <c r="Y17" i="1"/>
  <c r="U17" i="1"/>
  <c r="DR17" i="1"/>
  <c r="DJ17" i="1"/>
  <c r="DB17" i="1"/>
  <c r="CT17" i="1"/>
  <c r="CL17" i="1"/>
  <c r="CD17" i="1"/>
  <c r="AV17" i="1"/>
  <c r="P17" i="1"/>
  <c r="BP17" i="1"/>
  <c r="AZ17" i="1"/>
  <c r="AJ17" i="1"/>
  <c r="T17" i="1"/>
  <c r="DU17" i="1"/>
  <c r="DQ17" i="1"/>
  <c r="DE17" i="1"/>
  <c r="CS17" i="1"/>
  <c r="CO17" i="1"/>
  <c r="CK17" i="1"/>
  <c r="CC17" i="1"/>
  <c r="BY17" i="1"/>
  <c r="BQ17" i="1"/>
  <c r="BM17" i="1"/>
  <c r="AW17" i="1"/>
  <c r="AS17" i="1"/>
  <c r="AG17" i="1"/>
  <c r="Q17" i="1"/>
  <c r="CZ17" i="1"/>
  <c r="BT17" i="1"/>
  <c r="BL17" i="1"/>
  <c r="BD17" i="1"/>
  <c r="AN17" i="1"/>
  <c r="AF17" i="1"/>
  <c r="BS17" i="1"/>
  <c r="DH17" i="1"/>
  <c r="CB17" i="1"/>
  <c r="DL17" i="1"/>
  <c r="CV17" i="1"/>
  <c r="CF17" i="1"/>
  <c r="DP17" i="1"/>
  <c r="CR17" i="1"/>
  <c r="DT17" i="1"/>
  <c r="DD17" i="1"/>
  <c r="CN17" i="1"/>
  <c r="BX17" i="1"/>
  <c r="C76" i="9" l="1"/>
  <c r="AU79" i="1"/>
  <c r="AU78" i="1"/>
  <c r="DA78" i="1"/>
  <c r="DA8" i="9"/>
  <c r="AT51" i="1"/>
  <c r="AT155" i="1" s="1"/>
  <c r="AT11" i="12" s="1"/>
  <c r="AE79" i="1"/>
  <c r="AE8" i="9"/>
  <c r="CA8" i="9"/>
  <c r="AG78" i="1"/>
  <c r="BS78" i="1"/>
  <c r="AG8" i="9"/>
  <c r="BS8" i="9"/>
  <c r="DC78" i="1"/>
  <c r="CC79" i="1"/>
  <c r="DC8" i="9"/>
  <c r="BU78" i="1"/>
  <c r="BU79" i="1"/>
  <c r="AM79" i="1"/>
  <c r="CS8" i="9"/>
  <c r="Y78" i="1"/>
  <c r="CS79" i="1"/>
  <c r="Y79" i="1"/>
  <c r="BI78" i="1"/>
  <c r="W78" i="1"/>
  <c r="BE78" i="1"/>
  <c r="CI79" i="1"/>
  <c r="W8" i="9"/>
  <c r="BE79" i="1"/>
  <c r="DG79" i="1"/>
  <c r="CI8" i="9"/>
  <c r="CC78" i="1"/>
  <c r="DG8" i="9"/>
  <c r="CA79" i="1"/>
  <c r="AM78" i="1"/>
  <c r="AM51" i="1"/>
  <c r="AM155" i="1" s="1"/>
  <c r="AM11" i="12" s="1"/>
  <c r="AD51" i="1"/>
  <c r="AD155" i="1" s="1"/>
  <c r="AD11" i="12" s="1"/>
  <c r="DQ8" i="9"/>
  <c r="BK51" i="1"/>
  <c r="BK155" i="1" s="1"/>
  <c r="BK11" i="12" s="1"/>
  <c r="DQ79" i="1"/>
  <c r="AW78" i="1"/>
  <c r="DQ5" i="10"/>
  <c r="AW8" i="9"/>
  <c r="AH51" i="1"/>
  <c r="AH55" i="1" s="1"/>
  <c r="CO79" i="1"/>
  <c r="DA51" i="1"/>
  <c r="DA155" i="1" s="1"/>
  <c r="DA11" i="12" s="1"/>
  <c r="BY51" i="1"/>
  <c r="BY155" i="1" s="1"/>
  <c r="BY11" i="12" s="1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BY79" i="1"/>
  <c r="AC8" i="9"/>
  <c r="DS8" i="9"/>
  <c r="DU5" i="10"/>
  <c r="DE5" i="10"/>
  <c r="CO5" i="10"/>
  <c r="BY5" i="10"/>
  <c r="BI5" i="10"/>
  <c r="AS5" i="10"/>
  <c r="AC5" i="10"/>
  <c r="DG5" i="10"/>
  <c r="CQ5" i="10"/>
  <c r="CA5" i="10"/>
  <c r="BK5" i="10"/>
  <c r="BC5" i="10"/>
  <c r="AU5" i="10"/>
  <c r="AM5" i="10"/>
  <c r="W5" i="10"/>
  <c r="O5" i="10"/>
  <c r="DT5" i="10"/>
  <c r="DD5" i="10"/>
  <c r="CN5" i="10"/>
  <c r="BX5" i="10"/>
  <c r="CJ5" i="10"/>
  <c r="BH5" i="10"/>
  <c r="AZ5" i="10"/>
  <c r="AR5" i="10"/>
  <c r="AJ5" i="10"/>
  <c r="AB5" i="10"/>
  <c r="T5" i="10"/>
  <c r="DA5" i="10"/>
  <c r="BU5" i="10"/>
  <c r="AO5" i="10"/>
  <c r="DI5" i="10"/>
  <c r="AW5" i="10"/>
  <c r="AG5" i="10"/>
  <c r="CV51" i="1"/>
  <c r="CV155" i="1" s="1"/>
  <c r="CV11" i="12" s="1"/>
  <c r="BP51" i="1"/>
  <c r="BP155" i="1" s="1"/>
  <c r="BP11" i="12" s="1"/>
  <c r="CF51" i="1"/>
  <c r="CF155" i="1" s="1"/>
  <c r="CF11" i="12" s="1"/>
  <c r="DL51" i="1"/>
  <c r="DL155" i="1" s="1"/>
  <c r="DL11" i="12" s="1"/>
  <c r="BB51" i="1"/>
  <c r="BB155" i="1" s="1"/>
  <c r="BB11" i="12" s="1"/>
  <c r="BJ51" i="1"/>
  <c r="BJ155" i="1" s="1"/>
  <c r="BJ11" i="12" s="1"/>
  <c r="BQ8" i="9"/>
  <c r="BX51" i="1"/>
  <c r="BX155" i="1" s="1"/>
  <c r="BX11" i="12" s="1"/>
  <c r="CN51" i="1"/>
  <c r="CN155" i="1" s="1"/>
  <c r="CN11" i="12" s="1"/>
  <c r="DD51" i="1"/>
  <c r="DD155" i="1" s="1"/>
  <c r="DD11" i="12" s="1"/>
  <c r="DT51" i="1"/>
  <c r="DT155" i="1" s="1"/>
  <c r="DT11" i="12" s="1"/>
  <c r="DI51" i="1"/>
  <c r="DI155" i="1" s="1"/>
  <c r="DI11" i="12" s="1"/>
  <c r="CC51" i="1"/>
  <c r="CC155" i="1" s="1"/>
  <c r="CC11" i="12" s="1"/>
  <c r="CO78" i="1"/>
  <c r="BY78" i="1"/>
  <c r="BI79" i="1"/>
  <c r="AS8" i="9"/>
  <c r="CU79" i="1"/>
  <c r="CW79" i="1"/>
  <c r="CG8" i="9"/>
  <c r="DK79" i="1"/>
  <c r="BG8" i="9"/>
  <c r="AE51" i="1"/>
  <c r="AE155" i="1" s="1"/>
  <c r="AE11" i="12" s="1"/>
  <c r="CW78" i="1"/>
  <c r="BQ79" i="1"/>
  <c r="BA78" i="1"/>
  <c r="AK78" i="1"/>
  <c r="U78" i="1"/>
  <c r="DK8" i="9"/>
  <c r="CM78" i="1"/>
  <c r="AQ79" i="1"/>
  <c r="AY51" i="1"/>
  <c r="AY155" i="1" s="1"/>
  <c r="AY11" i="12" s="1"/>
  <c r="CG79" i="1"/>
  <c r="BA79" i="1"/>
  <c r="AK79" i="1"/>
  <c r="U79" i="1"/>
  <c r="BW8" i="9"/>
  <c r="AQ78" i="1"/>
  <c r="AA8" i="9"/>
  <c r="DS79" i="1"/>
  <c r="CU8" i="9"/>
  <c r="CE78" i="1"/>
  <c r="BO78" i="1"/>
  <c r="CM79" i="1"/>
  <c r="BW78" i="1"/>
  <c r="BG78" i="1"/>
  <c r="AA78" i="1"/>
  <c r="AS79" i="1"/>
  <c r="AC79" i="1"/>
  <c r="AY78" i="1"/>
  <c r="AI78" i="1"/>
  <c r="S78" i="1"/>
  <c r="CE79" i="1"/>
  <c r="BO79" i="1"/>
  <c r="AY79" i="1"/>
  <c r="AI79" i="1"/>
  <c r="S79" i="1"/>
  <c r="DL8" i="9"/>
  <c r="DL79" i="1"/>
  <c r="DL78" i="1"/>
  <c r="CT8" i="9"/>
  <c r="CT79" i="1"/>
  <c r="CT78" i="1"/>
  <c r="CL8" i="9"/>
  <c r="CL79" i="1"/>
  <c r="CL78" i="1"/>
  <c r="CD8" i="9"/>
  <c r="CD79" i="1"/>
  <c r="CD78" i="1"/>
  <c r="BV8" i="9"/>
  <c r="BV79" i="1"/>
  <c r="BV78" i="1"/>
  <c r="BN8" i="9"/>
  <c r="BN79" i="1"/>
  <c r="BN78" i="1"/>
  <c r="BF8" i="9"/>
  <c r="BF79" i="1"/>
  <c r="BF78" i="1"/>
  <c r="AX8" i="9"/>
  <c r="AX79" i="1"/>
  <c r="AX78" i="1"/>
  <c r="AP8" i="9"/>
  <c r="AP79" i="1"/>
  <c r="AP78" i="1"/>
  <c r="AH8" i="9"/>
  <c r="AH79" i="1"/>
  <c r="AH78" i="1"/>
  <c r="Z8" i="9"/>
  <c r="Z79" i="1"/>
  <c r="Z78" i="1"/>
  <c r="R8" i="9"/>
  <c r="R79" i="1"/>
  <c r="R78" i="1"/>
  <c r="DJ8" i="9"/>
  <c r="DJ79" i="1"/>
  <c r="DJ78" i="1"/>
  <c r="M79" i="1"/>
  <c r="M8" i="9"/>
  <c r="M78" i="1"/>
  <c r="DP8" i="9"/>
  <c r="DP79" i="1"/>
  <c r="DP78" i="1"/>
  <c r="DD8" i="9"/>
  <c r="DD79" i="1"/>
  <c r="DD78" i="1"/>
  <c r="CX8" i="9"/>
  <c r="CX79" i="1"/>
  <c r="CX78" i="1"/>
  <c r="CP8" i="9"/>
  <c r="CP79" i="1"/>
  <c r="CP78" i="1"/>
  <c r="CH8" i="9"/>
  <c r="CH79" i="1"/>
  <c r="CH78" i="1"/>
  <c r="BZ8" i="9"/>
  <c r="BZ79" i="1"/>
  <c r="BZ78" i="1"/>
  <c r="BR8" i="9"/>
  <c r="BR79" i="1"/>
  <c r="BR78" i="1"/>
  <c r="BJ8" i="9"/>
  <c r="BJ79" i="1"/>
  <c r="BJ78" i="1"/>
  <c r="BB8" i="9"/>
  <c r="BB79" i="1"/>
  <c r="BB78" i="1"/>
  <c r="AT8" i="9"/>
  <c r="AT79" i="1"/>
  <c r="AT78" i="1"/>
  <c r="AL8" i="9"/>
  <c r="AL79" i="1"/>
  <c r="AL78" i="1"/>
  <c r="AD8" i="9"/>
  <c r="AD79" i="1"/>
  <c r="AD78" i="1"/>
  <c r="V8" i="9"/>
  <c r="V79" i="1"/>
  <c r="V78" i="1"/>
  <c r="DN8" i="9"/>
  <c r="DN79" i="1"/>
  <c r="DN78" i="1"/>
  <c r="DU77" i="1"/>
  <c r="DT8" i="9"/>
  <c r="DT79" i="1"/>
  <c r="DT78" i="1"/>
  <c r="CV8" i="9"/>
  <c r="CV79" i="1"/>
  <c r="CV78" i="1"/>
  <c r="CN8" i="9"/>
  <c r="CN79" i="1"/>
  <c r="CN78" i="1"/>
  <c r="CF8" i="9"/>
  <c r="CF79" i="1"/>
  <c r="CF78" i="1"/>
  <c r="BX8" i="9"/>
  <c r="BX79" i="1"/>
  <c r="BX78" i="1"/>
  <c r="BP8" i="9"/>
  <c r="BP79" i="1"/>
  <c r="BP78" i="1"/>
  <c r="BH8" i="9"/>
  <c r="BH79" i="1"/>
  <c r="BH78" i="1"/>
  <c r="AZ8" i="9"/>
  <c r="AZ79" i="1"/>
  <c r="AZ78" i="1"/>
  <c r="AR8" i="9"/>
  <c r="AR79" i="1"/>
  <c r="AR78" i="1"/>
  <c r="AJ8" i="9"/>
  <c r="AJ79" i="1"/>
  <c r="AJ78" i="1"/>
  <c r="AB8" i="9"/>
  <c r="AB79" i="1"/>
  <c r="AB78" i="1"/>
  <c r="T8" i="9"/>
  <c r="T79" i="1"/>
  <c r="T78" i="1"/>
  <c r="DR8" i="9"/>
  <c r="DR79" i="1"/>
  <c r="DR78" i="1"/>
  <c r="DB8" i="9"/>
  <c r="DB79" i="1"/>
  <c r="DB78" i="1"/>
  <c r="DM78" i="1"/>
  <c r="DM8" i="9"/>
  <c r="DM79" i="1"/>
  <c r="DE78" i="1"/>
  <c r="DE8" i="9"/>
  <c r="DE79" i="1"/>
  <c r="L8" i="9"/>
  <c r="L79" i="1"/>
  <c r="L78" i="1"/>
  <c r="N8" i="9"/>
  <c r="N79" i="1"/>
  <c r="N78" i="1"/>
  <c r="DH8" i="9"/>
  <c r="DH79" i="1"/>
  <c r="DH78" i="1"/>
  <c r="CZ8" i="9"/>
  <c r="CZ79" i="1"/>
  <c r="CZ78" i="1"/>
  <c r="CR8" i="9"/>
  <c r="CR79" i="1"/>
  <c r="CR78" i="1"/>
  <c r="CJ8" i="9"/>
  <c r="CJ79" i="1"/>
  <c r="CJ78" i="1"/>
  <c r="CB8" i="9"/>
  <c r="CB79" i="1"/>
  <c r="CB78" i="1"/>
  <c r="BT8" i="9"/>
  <c r="BT79" i="1"/>
  <c r="BT78" i="1"/>
  <c r="BL8" i="9"/>
  <c r="BL79" i="1"/>
  <c r="BL78" i="1"/>
  <c r="BD8" i="9"/>
  <c r="BD79" i="1"/>
  <c r="BD78" i="1"/>
  <c r="AV8" i="9"/>
  <c r="AV79" i="1"/>
  <c r="AV78" i="1"/>
  <c r="AN8" i="9"/>
  <c r="AN79" i="1"/>
  <c r="AN78" i="1"/>
  <c r="AF8" i="9"/>
  <c r="AF79" i="1"/>
  <c r="AF78" i="1"/>
  <c r="X8" i="9"/>
  <c r="X79" i="1"/>
  <c r="X78" i="1"/>
  <c r="P8" i="9"/>
  <c r="P79" i="1"/>
  <c r="P78" i="1"/>
  <c r="DF8" i="9"/>
  <c r="DF79" i="1"/>
  <c r="DF78" i="1"/>
  <c r="F73" i="9"/>
  <c r="J11" i="13" s="1"/>
  <c r="J73" i="9"/>
  <c r="N11" i="13" s="1"/>
  <c r="N73" i="9"/>
  <c r="R11" i="13" s="1"/>
  <c r="K73" i="9"/>
  <c r="O11" i="13" s="1"/>
  <c r="C72" i="9"/>
  <c r="D28" i="10"/>
  <c r="H9" i="13" s="1"/>
  <c r="D61" i="9"/>
  <c r="H73" i="9"/>
  <c r="L11" i="13" s="1"/>
  <c r="L73" i="9"/>
  <c r="P11" i="13" s="1"/>
  <c r="E73" i="9"/>
  <c r="I11" i="13" s="1"/>
  <c r="I73" i="9"/>
  <c r="M11" i="13" s="1"/>
  <c r="M73" i="9"/>
  <c r="Q11" i="13" s="1"/>
  <c r="G73" i="9"/>
  <c r="K11" i="13" s="1"/>
  <c r="C71" i="9"/>
  <c r="C77" i="9"/>
  <c r="D73" i="9"/>
  <c r="C70" i="9"/>
  <c r="D34" i="10"/>
  <c r="H10" i="13" s="1"/>
  <c r="BE51" i="1"/>
  <c r="BE155" i="1" s="1"/>
  <c r="BE11" i="12" s="1"/>
  <c r="DE51" i="1"/>
  <c r="DE155" i="1" s="1"/>
  <c r="DE11" i="12" s="1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N5" i="10"/>
  <c r="AE5" i="10"/>
  <c r="DS5" i="10"/>
  <c r="DC5" i="10"/>
  <c r="CM5" i="10"/>
  <c r="BW5" i="10"/>
  <c r="BG5" i="10"/>
  <c r="AY5" i="10"/>
  <c r="AQ5" i="10"/>
  <c r="AI5" i="10"/>
  <c r="AA5" i="10"/>
  <c r="S5" i="10"/>
  <c r="DL5" i="10"/>
  <c r="CV5" i="10"/>
  <c r="CF5" i="10"/>
  <c r="BP5" i="10"/>
  <c r="DH5" i="10"/>
  <c r="AV5" i="10"/>
  <c r="AN5" i="10"/>
  <c r="AF5" i="10"/>
  <c r="CK5" i="10"/>
  <c r="BE5" i="10"/>
  <c r="Y5" i="10"/>
  <c r="CC5" i="10"/>
  <c r="Q5" i="10"/>
  <c r="CS5" i="10"/>
  <c r="BM5" i="10"/>
  <c r="G34" i="10"/>
  <c r="K10" i="13" s="1"/>
  <c r="AD41" i="9"/>
  <c r="K34" i="10"/>
  <c r="O10" i="13" s="1"/>
  <c r="BZ41" i="9"/>
  <c r="L34" i="10"/>
  <c r="P10" i="13" s="1"/>
  <c r="CL41" i="9"/>
  <c r="N34" i="10"/>
  <c r="R10" i="13" s="1"/>
  <c r="DJ41" i="9"/>
  <c r="F9" i="9"/>
  <c r="I34" i="10"/>
  <c r="M10" i="13" s="1"/>
  <c r="BB41" i="9"/>
  <c r="M34" i="10"/>
  <c r="Q10" i="13" s="1"/>
  <c r="CX41" i="9"/>
  <c r="F34" i="10"/>
  <c r="J10" i="13" s="1"/>
  <c r="R41" i="9"/>
  <c r="H34" i="10"/>
  <c r="L10" i="13" s="1"/>
  <c r="AP41" i="9"/>
  <c r="J34" i="10"/>
  <c r="N10" i="13" s="1"/>
  <c r="BN41" i="9"/>
  <c r="E34" i="10"/>
  <c r="F41" i="9"/>
  <c r="CN37" i="1"/>
  <c r="CN27" i="1"/>
  <c r="DT37" i="1"/>
  <c r="DT27" i="1"/>
  <c r="DP37" i="1"/>
  <c r="DP27" i="1"/>
  <c r="CV37" i="1"/>
  <c r="CV27" i="1"/>
  <c r="CB37" i="1"/>
  <c r="CB27" i="1"/>
  <c r="BS37" i="1"/>
  <c r="BS27" i="1"/>
  <c r="AN37" i="1"/>
  <c r="AN27" i="1"/>
  <c r="BL37" i="1"/>
  <c r="BL27" i="1"/>
  <c r="CZ37" i="1"/>
  <c r="CZ27" i="1"/>
  <c r="AG37" i="1"/>
  <c r="AG27" i="1"/>
  <c r="AW37" i="1"/>
  <c r="AW27" i="1"/>
  <c r="BQ37" i="1"/>
  <c r="BQ27" i="1"/>
  <c r="CC37" i="1"/>
  <c r="CC27" i="1"/>
  <c r="CO37" i="1"/>
  <c r="CO27" i="1"/>
  <c r="DE37" i="1"/>
  <c r="DE27" i="1"/>
  <c r="DU37" i="1"/>
  <c r="DU27" i="1"/>
  <c r="AJ37" i="1"/>
  <c r="AJ27" i="1"/>
  <c r="BP37" i="1"/>
  <c r="BP27" i="1"/>
  <c r="AV37" i="1"/>
  <c r="AV27" i="1"/>
  <c r="CL37" i="1"/>
  <c r="CL27" i="1"/>
  <c r="DB37" i="1"/>
  <c r="DB27" i="1"/>
  <c r="DR37" i="1"/>
  <c r="DR27" i="1"/>
  <c r="Y37" i="1"/>
  <c r="Y27" i="1"/>
  <c r="AK37" i="1"/>
  <c r="AK27" i="1"/>
  <c r="BA37" i="1"/>
  <c r="BA27" i="1"/>
  <c r="BI37" i="1"/>
  <c r="BI27" i="1"/>
  <c r="CG37" i="1"/>
  <c r="CG27" i="1"/>
  <c r="DA37" i="1"/>
  <c r="DA27" i="1"/>
  <c r="V37" i="1"/>
  <c r="V27" i="1"/>
  <c r="AL37" i="1"/>
  <c r="AL27" i="1"/>
  <c r="BB37" i="1"/>
  <c r="BB27" i="1"/>
  <c r="BR37" i="1"/>
  <c r="BR27" i="1"/>
  <c r="CX37" i="1"/>
  <c r="CX27" i="1"/>
  <c r="S37" i="1"/>
  <c r="S27" i="1"/>
  <c r="AI37" i="1"/>
  <c r="AI27" i="1"/>
  <c r="AY37" i="1"/>
  <c r="AY27" i="1"/>
  <c r="BO37" i="1"/>
  <c r="BO27" i="1"/>
  <c r="CA37" i="1"/>
  <c r="CA27" i="1"/>
  <c r="CQ37" i="1"/>
  <c r="CQ27" i="1"/>
  <c r="DG37" i="1"/>
  <c r="DG27" i="1"/>
  <c r="AH37" i="1"/>
  <c r="AH27" i="1"/>
  <c r="CP37" i="1"/>
  <c r="CP27" i="1"/>
  <c r="BN37" i="1"/>
  <c r="BN27" i="1"/>
  <c r="BC37" i="1"/>
  <c r="BC27" i="1"/>
  <c r="R37" i="1"/>
  <c r="R27" i="1"/>
  <c r="O37" i="1"/>
  <c r="O27" i="1"/>
  <c r="CU37" i="1"/>
  <c r="CU27" i="1"/>
  <c r="AR37" i="1"/>
  <c r="AR27" i="1"/>
  <c r="N37" i="1"/>
  <c r="N27" i="1"/>
  <c r="BZ37" i="1"/>
  <c r="BZ27" i="1"/>
  <c r="BF37" i="1"/>
  <c r="BF27" i="1"/>
  <c r="BK37" i="1"/>
  <c r="BK27" i="1"/>
  <c r="AE37" i="1"/>
  <c r="AE27" i="1"/>
  <c r="CJ37" i="1"/>
  <c r="CJ27" i="1"/>
  <c r="DS37" i="1"/>
  <c r="DS27" i="1"/>
  <c r="AP37" i="1"/>
  <c r="AP27" i="1"/>
  <c r="L37" i="1"/>
  <c r="L27" i="1"/>
  <c r="K27" i="1"/>
  <c r="K37" i="1"/>
  <c r="M67" i="1"/>
  <c r="M7" i="9" s="1"/>
  <c r="M5" i="10"/>
  <c r="DO67" i="1"/>
  <c r="DO7" i="9" s="1"/>
  <c r="DO5" i="10"/>
  <c r="CY67" i="1"/>
  <c r="CY7" i="9" s="1"/>
  <c r="CY5" i="10"/>
  <c r="CI67" i="1"/>
  <c r="CI7" i="9" s="1"/>
  <c r="CI5" i="10"/>
  <c r="BS67" i="1"/>
  <c r="BS7" i="9" s="1"/>
  <c r="BS5" i="10"/>
  <c r="K67" i="1"/>
  <c r="K7" i="9" s="1"/>
  <c r="K6" i="9" s="1"/>
  <c r="K5" i="10"/>
  <c r="DP67" i="1"/>
  <c r="DP7" i="9" s="1"/>
  <c r="DP5" i="10"/>
  <c r="CZ67" i="1"/>
  <c r="CZ7" i="9" s="1"/>
  <c r="CZ5" i="10"/>
  <c r="BT67" i="1"/>
  <c r="BT7" i="9" s="1"/>
  <c r="BT5" i="10"/>
  <c r="BX37" i="1"/>
  <c r="BX27" i="1"/>
  <c r="DD37" i="1"/>
  <c r="DD27" i="1"/>
  <c r="CR37" i="1"/>
  <c r="CR27" i="1"/>
  <c r="CF37" i="1"/>
  <c r="CF27" i="1"/>
  <c r="DL37" i="1"/>
  <c r="DL27" i="1"/>
  <c r="DH37" i="1"/>
  <c r="DH27" i="1"/>
  <c r="AF37" i="1"/>
  <c r="AF27" i="1"/>
  <c r="BD37" i="1"/>
  <c r="BD27" i="1"/>
  <c r="BT37" i="1"/>
  <c r="BT27" i="1"/>
  <c r="Q37" i="1"/>
  <c r="Q27" i="1"/>
  <c r="AS37" i="1"/>
  <c r="AS27" i="1"/>
  <c r="BM37" i="1"/>
  <c r="BM27" i="1"/>
  <c r="BY37" i="1"/>
  <c r="BY27" i="1"/>
  <c r="CK37" i="1"/>
  <c r="CK27" i="1"/>
  <c r="CS37" i="1"/>
  <c r="CS27" i="1"/>
  <c r="DQ37" i="1"/>
  <c r="DQ27" i="1"/>
  <c r="T37" i="1"/>
  <c r="T27" i="1"/>
  <c r="AZ37" i="1"/>
  <c r="AZ27" i="1"/>
  <c r="P37" i="1"/>
  <c r="P27" i="1"/>
  <c r="CD37" i="1"/>
  <c r="CD27" i="1"/>
  <c r="CT37" i="1"/>
  <c r="CT27" i="1"/>
  <c r="DJ37" i="1"/>
  <c r="DJ27" i="1"/>
  <c r="U37" i="1"/>
  <c r="U27" i="1"/>
  <c r="AC37" i="1"/>
  <c r="AC27" i="1"/>
  <c r="AO37" i="1"/>
  <c r="AO27" i="1"/>
  <c r="BE37" i="1"/>
  <c r="BE27" i="1"/>
  <c r="BU37" i="1"/>
  <c r="BU27" i="1"/>
  <c r="CW37" i="1"/>
  <c r="CW27" i="1"/>
  <c r="DM37" i="1"/>
  <c r="DM27" i="1"/>
  <c r="AD37" i="1"/>
  <c r="AD27" i="1"/>
  <c r="AT37" i="1"/>
  <c r="AT27" i="1"/>
  <c r="BJ37" i="1"/>
  <c r="BJ27" i="1"/>
  <c r="CH37" i="1"/>
  <c r="CH27" i="1"/>
  <c r="DN37" i="1"/>
  <c r="DN27" i="1"/>
  <c r="AA37" i="1"/>
  <c r="AA27" i="1"/>
  <c r="AQ37" i="1"/>
  <c r="AQ27" i="1"/>
  <c r="BG37" i="1"/>
  <c r="BG27" i="1"/>
  <c r="AB37" i="1"/>
  <c r="AB27" i="1"/>
  <c r="CI37" i="1"/>
  <c r="CI27" i="1"/>
  <c r="CY37" i="1"/>
  <c r="CY27" i="1"/>
  <c r="DO37" i="1"/>
  <c r="DO27" i="1"/>
  <c r="BW37" i="1"/>
  <c r="BW27" i="1"/>
  <c r="AM37" i="1"/>
  <c r="AM27" i="1"/>
  <c r="DC37" i="1"/>
  <c r="DC27" i="1"/>
  <c r="AX37" i="1"/>
  <c r="AX27" i="1"/>
  <c r="CE37" i="1"/>
  <c r="CE27" i="1"/>
  <c r="CM37" i="1"/>
  <c r="CM27" i="1"/>
  <c r="W37" i="1"/>
  <c r="W27" i="1"/>
  <c r="BH37" i="1"/>
  <c r="BH27" i="1"/>
  <c r="DF37" i="1"/>
  <c r="DF27" i="1"/>
  <c r="BV37" i="1"/>
  <c r="BV27" i="1"/>
  <c r="Z37" i="1"/>
  <c r="Z27" i="1"/>
  <c r="AU37" i="1"/>
  <c r="AU27" i="1"/>
  <c r="DK37" i="1"/>
  <c r="DK27" i="1"/>
  <c r="X37" i="1"/>
  <c r="X27" i="1"/>
  <c r="M37" i="1"/>
  <c r="M27" i="1"/>
  <c r="DI37" i="1"/>
  <c r="DI27" i="1"/>
  <c r="J37" i="1"/>
  <c r="J27" i="1"/>
  <c r="I37" i="1"/>
  <c r="I27" i="1"/>
  <c r="DM67" i="1"/>
  <c r="DM7" i="9" s="1"/>
  <c r="DM5" i="10"/>
  <c r="CW67" i="1"/>
  <c r="CW7" i="9" s="1"/>
  <c r="CW5" i="10"/>
  <c r="CG67" i="1"/>
  <c r="CG7" i="9" s="1"/>
  <c r="CG5" i="10"/>
  <c r="BQ67" i="1"/>
  <c r="BQ7" i="9" s="1"/>
  <c r="BQ5" i="10"/>
  <c r="BA67" i="1"/>
  <c r="BA7" i="9" s="1"/>
  <c r="BA5" i="10"/>
  <c r="AK67" i="1"/>
  <c r="AK7" i="9" s="1"/>
  <c r="AK6" i="9" s="1"/>
  <c r="AK5" i="10"/>
  <c r="U67" i="1"/>
  <c r="U7" i="9" s="1"/>
  <c r="U5" i="10"/>
  <c r="DK67" i="1"/>
  <c r="DK7" i="9" s="1"/>
  <c r="DK5" i="10"/>
  <c r="CU67" i="1"/>
  <c r="CU7" i="9" s="1"/>
  <c r="CU5" i="10"/>
  <c r="CE67" i="1"/>
  <c r="CE7" i="9" s="1"/>
  <c r="CE5" i="10"/>
  <c r="BO67" i="1"/>
  <c r="BO7" i="9" s="1"/>
  <c r="BO5" i="10"/>
  <c r="E67" i="1"/>
  <c r="E7" i="9" s="1"/>
  <c r="E6" i="9" s="1"/>
  <c r="E5" i="10"/>
  <c r="D25" i="10" s="1"/>
  <c r="H8" i="13" s="1"/>
  <c r="CR67" i="1"/>
  <c r="CR7" i="9" s="1"/>
  <c r="CR5" i="10"/>
  <c r="CB67" i="1"/>
  <c r="CB7" i="9" s="1"/>
  <c r="CB5" i="10"/>
  <c r="BL67" i="1"/>
  <c r="BL7" i="9" s="1"/>
  <c r="BL5" i="10"/>
  <c r="BD67" i="1"/>
  <c r="BD7" i="9" s="1"/>
  <c r="BD5" i="10"/>
  <c r="X67" i="1"/>
  <c r="X7" i="9" s="1"/>
  <c r="X5" i="10"/>
  <c r="P67" i="1"/>
  <c r="P7" i="9" s="1"/>
  <c r="P5" i="10"/>
  <c r="D41" i="9"/>
  <c r="C14" i="10"/>
  <c r="J9" i="9"/>
  <c r="CU164" i="1"/>
  <c r="CU11" i="9" s="1"/>
  <c r="CK164" i="1"/>
  <c r="CK11" i="9" s="1"/>
  <c r="BY164" i="1"/>
  <c r="BY11" i="9" s="1"/>
  <c r="BM164" i="1"/>
  <c r="BM11" i="9" s="1"/>
  <c r="BA164" i="1"/>
  <c r="BA11" i="9" s="1"/>
  <c r="DH164" i="1"/>
  <c r="DH11" i="9" s="1"/>
  <c r="CY164" i="1"/>
  <c r="CY11" i="9" s="1"/>
  <c r="CI164" i="1"/>
  <c r="CI11" i="9" s="1"/>
  <c r="CA164" i="1"/>
  <c r="CA11" i="9" s="1"/>
  <c r="BS164" i="1"/>
  <c r="BS11" i="9" s="1"/>
  <c r="BK164" i="1"/>
  <c r="BK11" i="9" s="1"/>
  <c r="BC164" i="1"/>
  <c r="BC11" i="9" s="1"/>
  <c r="DQ164" i="1"/>
  <c r="DQ11" i="9" s="1"/>
  <c r="DI164" i="1"/>
  <c r="DI11" i="9" s="1"/>
  <c r="DA164" i="1"/>
  <c r="DA11" i="9" s="1"/>
  <c r="AW164" i="1"/>
  <c r="AW11" i="9" s="1"/>
  <c r="AO164" i="1"/>
  <c r="AO11" i="9" s="1"/>
  <c r="AG164" i="1"/>
  <c r="AG11" i="9" s="1"/>
  <c r="U164" i="1"/>
  <c r="U11" i="9" s="1"/>
  <c r="DR164" i="1"/>
  <c r="DR11" i="9" s="1"/>
  <c r="DJ164" i="1"/>
  <c r="DJ11" i="9" s="1"/>
  <c r="DB164" i="1"/>
  <c r="DB11" i="9" s="1"/>
  <c r="CT164" i="1"/>
  <c r="CT11" i="9" s="1"/>
  <c r="CL164" i="1"/>
  <c r="CL11" i="9" s="1"/>
  <c r="CD164" i="1"/>
  <c r="CD11" i="9" s="1"/>
  <c r="BV164" i="1"/>
  <c r="BV11" i="9" s="1"/>
  <c r="BN164" i="1"/>
  <c r="BN11" i="9" s="1"/>
  <c r="BF164" i="1"/>
  <c r="BF11" i="9" s="1"/>
  <c r="AX164" i="1"/>
  <c r="AX11" i="9" s="1"/>
  <c r="AP164" i="1"/>
  <c r="AP11" i="9" s="1"/>
  <c r="AH164" i="1"/>
  <c r="AH11" i="9" s="1"/>
  <c r="Z164" i="1"/>
  <c r="Z11" i="9" s="1"/>
  <c r="R164" i="1"/>
  <c r="R11" i="9" s="1"/>
  <c r="DS164" i="1"/>
  <c r="DS11" i="9" s="1"/>
  <c r="DK164" i="1"/>
  <c r="DK11" i="9" s="1"/>
  <c r="DC164" i="1"/>
  <c r="DC11" i="9" s="1"/>
  <c r="AY164" i="1"/>
  <c r="AY11" i="9" s="1"/>
  <c r="AQ164" i="1"/>
  <c r="AQ11" i="9" s="1"/>
  <c r="AI164" i="1"/>
  <c r="AI11" i="9" s="1"/>
  <c r="AA164" i="1"/>
  <c r="AA11" i="9" s="1"/>
  <c r="S164" i="1"/>
  <c r="S11" i="9" s="1"/>
  <c r="CS164" i="1"/>
  <c r="CS11" i="9" s="1"/>
  <c r="DT164" i="1"/>
  <c r="DT11" i="9" s="1"/>
  <c r="DD164" i="1"/>
  <c r="DD11" i="9" s="1"/>
  <c r="CR164" i="1"/>
  <c r="CR11" i="9" s="1"/>
  <c r="CB164" i="1"/>
  <c r="CB11" i="9" s="1"/>
  <c r="BT164" i="1"/>
  <c r="BT11" i="9" s="1"/>
  <c r="BL164" i="1"/>
  <c r="BL11" i="9" s="1"/>
  <c r="BD164" i="1"/>
  <c r="BD11" i="9" s="1"/>
  <c r="AV164" i="1"/>
  <c r="AV11" i="9" s="1"/>
  <c r="AN164" i="1"/>
  <c r="AN11" i="9" s="1"/>
  <c r="AF164" i="1"/>
  <c r="AF11" i="9" s="1"/>
  <c r="X164" i="1"/>
  <c r="X11" i="9" s="1"/>
  <c r="P164" i="1"/>
  <c r="P11" i="9" s="1"/>
  <c r="BU164" i="1"/>
  <c r="BU11" i="9" s="1"/>
  <c r="M164" i="1"/>
  <c r="M11" i="9" s="1"/>
  <c r="N164" i="1"/>
  <c r="N11" i="9" s="1"/>
  <c r="N165" i="1"/>
  <c r="O10" i="9" s="1"/>
  <c r="L9" i="9"/>
  <c r="G10" i="9"/>
  <c r="G9" i="9" s="1"/>
  <c r="CQ164" i="1"/>
  <c r="CQ11" i="9" s="1"/>
  <c r="CC164" i="1"/>
  <c r="CC11" i="9" s="1"/>
  <c r="BQ164" i="1"/>
  <c r="BQ11" i="9" s="1"/>
  <c r="BE164" i="1"/>
  <c r="BE11" i="9" s="1"/>
  <c r="DP164" i="1"/>
  <c r="DP11" i="9" s="1"/>
  <c r="CZ164" i="1"/>
  <c r="CZ11" i="9" s="1"/>
  <c r="CM164" i="1"/>
  <c r="CM11" i="9" s="1"/>
  <c r="CE164" i="1"/>
  <c r="CE11" i="9" s="1"/>
  <c r="BW164" i="1"/>
  <c r="BW11" i="9" s="1"/>
  <c r="BO164" i="1"/>
  <c r="BO11" i="9" s="1"/>
  <c r="BG164" i="1"/>
  <c r="BG11" i="9" s="1"/>
  <c r="DU164" i="1"/>
  <c r="DU11" i="9" s="1"/>
  <c r="DM164" i="1"/>
  <c r="DM11" i="9" s="1"/>
  <c r="DE164" i="1"/>
  <c r="DE11" i="9" s="1"/>
  <c r="CO164" i="1"/>
  <c r="CO11" i="9" s="1"/>
  <c r="AS164" i="1"/>
  <c r="AS11" i="9" s="1"/>
  <c r="AK164" i="1"/>
  <c r="AK11" i="9" s="1"/>
  <c r="AC164" i="1"/>
  <c r="AC11" i="9" s="1"/>
  <c r="Q164" i="1"/>
  <c r="Q11" i="9" s="1"/>
  <c r="DN164" i="1"/>
  <c r="DN11" i="9" s="1"/>
  <c r="DF164" i="1"/>
  <c r="DF11" i="9" s="1"/>
  <c r="CX164" i="1"/>
  <c r="CX11" i="9" s="1"/>
  <c r="CP164" i="1"/>
  <c r="CP11" i="9" s="1"/>
  <c r="CH164" i="1"/>
  <c r="CH11" i="9" s="1"/>
  <c r="BZ164" i="1"/>
  <c r="BZ11" i="9" s="1"/>
  <c r="BR164" i="1"/>
  <c r="BR11" i="9" s="1"/>
  <c r="BJ164" i="1"/>
  <c r="BJ11" i="9" s="1"/>
  <c r="BB164" i="1"/>
  <c r="BB11" i="9" s="1"/>
  <c r="AT164" i="1"/>
  <c r="AT11" i="9" s="1"/>
  <c r="AL164" i="1"/>
  <c r="AL11" i="9" s="1"/>
  <c r="AD164" i="1"/>
  <c r="AD11" i="9" s="1"/>
  <c r="V164" i="1"/>
  <c r="V11" i="9" s="1"/>
  <c r="DO164" i="1"/>
  <c r="DO11" i="9" s="1"/>
  <c r="DG164" i="1"/>
  <c r="DG11" i="9" s="1"/>
  <c r="CW164" i="1"/>
  <c r="CW11" i="9" s="1"/>
  <c r="AU164" i="1"/>
  <c r="AU11" i="9" s="1"/>
  <c r="AM164" i="1"/>
  <c r="AM11" i="9" s="1"/>
  <c r="AE164" i="1"/>
  <c r="AE11" i="9" s="1"/>
  <c r="W164" i="1"/>
  <c r="W11" i="9" s="1"/>
  <c r="O164" i="1"/>
  <c r="O11" i="9" s="1"/>
  <c r="DL164" i="1"/>
  <c r="DL11" i="9" s="1"/>
  <c r="CV164" i="1"/>
  <c r="CV11" i="9" s="1"/>
  <c r="CN164" i="1"/>
  <c r="CN11" i="9" s="1"/>
  <c r="CF164" i="1"/>
  <c r="CF11" i="9" s="1"/>
  <c r="BX164" i="1"/>
  <c r="BX11" i="9" s="1"/>
  <c r="BP164" i="1"/>
  <c r="BP11" i="9" s="1"/>
  <c r="BH164" i="1"/>
  <c r="BH11" i="9" s="1"/>
  <c r="AZ164" i="1"/>
  <c r="AZ11" i="9" s="1"/>
  <c r="AR164" i="1"/>
  <c r="AR11" i="9" s="1"/>
  <c r="AJ164" i="1"/>
  <c r="AJ11" i="9" s="1"/>
  <c r="AB164" i="1"/>
  <c r="AB11" i="9" s="1"/>
  <c r="T164" i="1"/>
  <c r="T11" i="9" s="1"/>
  <c r="CG164" i="1"/>
  <c r="CG11" i="9" s="1"/>
  <c r="BI164" i="1"/>
  <c r="BI11" i="9" s="1"/>
  <c r="Y164" i="1"/>
  <c r="Y11" i="9" s="1"/>
  <c r="K10" i="9"/>
  <c r="K9" i="9" s="1"/>
  <c r="H9" i="9"/>
  <c r="CJ164" i="1"/>
  <c r="CJ11" i="9" s="1"/>
  <c r="D10" i="9"/>
  <c r="E9" i="9"/>
  <c r="Z56" i="1"/>
  <c r="Z4" i="10" s="1"/>
  <c r="Z155" i="1"/>
  <c r="Z11" i="12" s="1"/>
  <c r="H56" i="1"/>
  <c r="H4" i="10" s="1"/>
  <c r="H6" i="10" s="1"/>
  <c r="H155" i="1"/>
  <c r="H11" i="12" s="1"/>
  <c r="U55" i="1"/>
  <c r="U155" i="1"/>
  <c r="U11" i="12" s="1"/>
  <c r="R55" i="1"/>
  <c r="R155" i="1"/>
  <c r="R11" i="12" s="1"/>
  <c r="L55" i="1"/>
  <c r="L155" i="1"/>
  <c r="L11" i="12" s="1"/>
  <c r="AC55" i="1"/>
  <c r="AC155" i="1"/>
  <c r="AC11" i="12" s="1"/>
  <c r="C74" i="1"/>
  <c r="C75" i="1"/>
  <c r="DS67" i="1"/>
  <c r="DS69" i="1" s="1"/>
  <c r="DC67" i="1"/>
  <c r="DC69" i="1" s="1"/>
  <c r="CM67" i="1"/>
  <c r="BW67" i="1"/>
  <c r="BG67" i="1"/>
  <c r="BG68" i="1" s="1"/>
  <c r="AY67" i="1"/>
  <c r="AY69" i="1" s="1"/>
  <c r="AQ67" i="1"/>
  <c r="AI67" i="1"/>
  <c r="AA67" i="1"/>
  <c r="AA68" i="1" s="1"/>
  <c r="S67" i="1"/>
  <c r="G67" i="1"/>
  <c r="DH67" i="1"/>
  <c r="DH68" i="1" s="1"/>
  <c r="AV67" i="1"/>
  <c r="AV68" i="1" s="1"/>
  <c r="AN67" i="1"/>
  <c r="AN69" i="1" s="1"/>
  <c r="AF67" i="1"/>
  <c r="J67" i="1"/>
  <c r="DN67" i="1"/>
  <c r="DF67" i="1"/>
  <c r="CX67" i="1"/>
  <c r="CX69" i="1" s="1"/>
  <c r="CP67" i="1"/>
  <c r="CH67" i="1"/>
  <c r="BZ67" i="1"/>
  <c r="BR67" i="1"/>
  <c r="BR68" i="1" s="1"/>
  <c r="BJ67" i="1"/>
  <c r="BB67" i="1"/>
  <c r="AT67" i="1"/>
  <c r="AL67" i="1"/>
  <c r="AL68" i="1" s="1"/>
  <c r="AD67" i="1"/>
  <c r="V67" i="1"/>
  <c r="CK67" i="1"/>
  <c r="BE67" i="1"/>
  <c r="BE69" i="1" s="1"/>
  <c r="Y67" i="1"/>
  <c r="CC67" i="1"/>
  <c r="Q67" i="1"/>
  <c r="CS67" i="1"/>
  <c r="CS69" i="1" s="1"/>
  <c r="BM67" i="1"/>
  <c r="Q102" i="1"/>
  <c r="Q116" i="1" s="1"/>
  <c r="Q117" i="1" s="1"/>
  <c r="Q118" i="1" s="1"/>
  <c r="Q7" i="10" s="1"/>
  <c r="P119" i="1"/>
  <c r="DL67" i="1"/>
  <c r="DL7" i="9" s="1"/>
  <c r="CV67" i="1"/>
  <c r="CV7" i="9" s="1"/>
  <c r="CF67" i="1"/>
  <c r="CF7" i="9" s="1"/>
  <c r="BP67" i="1"/>
  <c r="BP7" i="9" s="1"/>
  <c r="F67" i="1"/>
  <c r="F7" i="9" s="1"/>
  <c r="DE67" i="1"/>
  <c r="DE7" i="9" s="1"/>
  <c r="CO67" i="1"/>
  <c r="CO7" i="9" s="1"/>
  <c r="BY67" i="1"/>
  <c r="BY7" i="9" s="1"/>
  <c r="BI67" i="1"/>
  <c r="BI7" i="9" s="1"/>
  <c r="AS67" i="1"/>
  <c r="AS7" i="9" s="1"/>
  <c r="AC67" i="1"/>
  <c r="AC7" i="9" s="1"/>
  <c r="DG67" i="1"/>
  <c r="DG7" i="9" s="1"/>
  <c r="CQ67" i="1"/>
  <c r="CQ7" i="9" s="1"/>
  <c r="CA67" i="1"/>
  <c r="CA7" i="9" s="1"/>
  <c r="BK67" i="1"/>
  <c r="BK7" i="9" s="1"/>
  <c r="BK6" i="9" s="1"/>
  <c r="BC67" i="1"/>
  <c r="BC7" i="9" s="1"/>
  <c r="AU67" i="1"/>
  <c r="AU7" i="9" s="1"/>
  <c r="AM67" i="1"/>
  <c r="AM7" i="9" s="1"/>
  <c r="AE67" i="1"/>
  <c r="AE7" i="9" s="1"/>
  <c r="W67" i="1"/>
  <c r="W7" i="9" s="1"/>
  <c r="O67" i="1"/>
  <c r="O7" i="9" s="1"/>
  <c r="O6" i="9" s="1"/>
  <c r="I67" i="1"/>
  <c r="I7" i="9" s="1"/>
  <c r="I6" i="9" s="1"/>
  <c r="I12" i="9" s="1"/>
  <c r="DT67" i="1"/>
  <c r="DD67" i="1"/>
  <c r="DD7" i="9" s="1"/>
  <c r="CN67" i="1"/>
  <c r="CN7" i="9" s="1"/>
  <c r="BX67" i="1"/>
  <c r="BX7" i="9" s="1"/>
  <c r="CJ67" i="1"/>
  <c r="CJ7" i="9" s="1"/>
  <c r="BH67" i="1"/>
  <c r="BH7" i="9" s="1"/>
  <c r="AZ67" i="1"/>
  <c r="AZ7" i="9" s="1"/>
  <c r="AR67" i="1"/>
  <c r="AR7" i="9" s="1"/>
  <c r="AJ67" i="1"/>
  <c r="AJ7" i="9" s="1"/>
  <c r="AB67" i="1"/>
  <c r="AB7" i="9" s="1"/>
  <c r="T67" i="1"/>
  <c r="T7" i="9" s="1"/>
  <c r="L67" i="1"/>
  <c r="L7" i="9" s="1"/>
  <c r="H67" i="1"/>
  <c r="H7" i="9" s="1"/>
  <c r="H6" i="9" s="1"/>
  <c r="DR67" i="1"/>
  <c r="DR7" i="9" s="1"/>
  <c r="DJ67" i="1"/>
  <c r="DJ7" i="9" s="1"/>
  <c r="DB67" i="1"/>
  <c r="DB7" i="9" s="1"/>
  <c r="CT67" i="1"/>
  <c r="CT7" i="9" s="1"/>
  <c r="CL67" i="1"/>
  <c r="CL7" i="9" s="1"/>
  <c r="CD67" i="1"/>
  <c r="CD7" i="9" s="1"/>
  <c r="BV67" i="1"/>
  <c r="BV7" i="9" s="1"/>
  <c r="BN67" i="1"/>
  <c r="BN7" i="9" s="1"/>
  <c r="BF67" i="1"/>
  <c r="BF7" i="9" s="1"/>
  <c r="AX67" i="1"/>
  <c r="AX7" i="9" s="1"/>
  <c r="AP67" i="1"/>
  <c r="AP7" i="9" s="1"/>
  <c r="AH67" i="1"/>
  <c r="AH7" i="9" s="1"/>
  <c r="Z67" i="1"/>
  <c r="Z7" i="9" s="1"/>
  <c r="R67" i="1"/>
  <c r="R7" i="9" s="1"/>
  <c r="DA67" i="1"/>
  <c r="DA7" i="9" s="1"/>
  <c r="DA6" i="9" s="1"/>
  <c r="BU67" i="1"/>
  <c r="BU7" i="9" s="1"/>
  <c r="AO67" i="1"/>
  <c r="AO7" i="9" s="1"/>
  <c r="N67" i="1"/>
  <c r="N7" i="9" s="1"/>
  <c r="DI67" i="1"/>
  <c r="DI7" i="9" s="1"/>
  <c r="AW67" i="1"/>
  <c r="AW7" i="9" s="1"/>
  <c r="AG67" i="1"/>
  <c r="AG7" i="9" s="1"/>
  <c r="DQ67" i="1"/>
  <c r="DQ7" i="9" s="1"/>
  <c r="Q97" i="1"/>
  <c r="Q98" i="1"/>
  <c r="Q8" i="10" s="1"/>
  <c r="W97" i="1"/>
  <c r="W98" i="1"/>
  <c r="W8" i="10" s="1"/>
  <c r="O97" i="1"/>
  <c r="O98" i="1"/>
  <c r="O8" i="10" s="1"/>
  <c r="T97" i="1"/>
  <c r="T98" i="1"/>
  <c r="T8" i="10" s="1"/>
  <c r="U97" i="1"/>
  <c r="U98" i="1"/>
  <c r="U8" i="10" s="1"/>
  <c r="R97" i="1"/>
  <c r="R98" i="1"/>
  <c r="R8" i="10" s="1"/>
  <c r="X97" i="1"/>
  <c r="X98" i="1"/>
  <c r="X8" i="10" s="1"/>
  <c r="N97" i="1"/>
  <c r="N98" i="1"/>
  <c r="N8" i="10" s="1"/>
  <c r="DU98" i="1"/>
  <c r="DU8" i="10" s="1"/>
  <c r="DU97" i="1"/>
  <c r="DR98" i="1"/>
  <c r="DR8" i="10" s="1"/>
  <c r="DR97" i="1"/>
  <c r="DS97" i="1"/>
  <c r="DS98" i="1"/>
  <c r="DS8" i="10" s="1"/>
  <c r="DI98" i="1"/>
  <c r="DI8" i="10" s="1"/>
  <c r="DI97" i="1"/>
  <c r="DJ97" i="1"/>
  <c r="DJ98" i="1"/>
  <c r="DJ8" i="10" s="1"/>
  <c r="DP97" i="1"/>
  <c r="DP98" i="1"/>
  <c r="DP8" i="10" s="1"/>
  <c r="DM97" i="1"/>
  <c r="DM98" i="1"/>
  <c r="DM8" i="10" s="1"/>
  <c r="DF98" i="1"/>
  <c r="DF8" i="10" s="1"/>
  <c r="DF97" i="1"/>
  <c r="DO98" i="1"/>
  <c r="DO8" i="10" s="1"/>
  <c r="DO97" i="1"/>
  <c r="DG97" i="1"/>
  <c r="DG98" i="1"/>
  <c r="DG8" i="10" s="1"/>
  <c r="DL98" i="1"/>
  <c r="DL8" i="10" s="1"/>
  <c r="DL97" i="1"/>
  <c r="CU97" i="1"/>
  <c r="CU98" i="1"/>
  <c r="CU8" i="10" s="1"/>
  <c r="DA97" i="1"/>
  <c r="DA98" i="1"/>
  <c r="DA8" i="10" s="1"/>
  <c r="CT98" i="1"/>
  <c r="CT8" i="10" s="1"/>
  <c r="CT97" i="1"/>
  <c r="DC98" i="1"/>
  <c r="DC8" i="10" s="1"/>
  <c r="DC97" i="1"/>
  <c r="DD97" i="1"/>
  <c r="DD98" i="1"/>
  <c r="DD8" i="10" s="1"/>
  <c r="CZ98" i="1"/>
  <c r="CZ8" i="10" s="1"/>
  <c r="CZ97" i="1"/>
  <c r="CX97" i="1"/>
  <c r="CX98" i="1"/>
  <c r="CX8" i="10" s="1"/>
  <c r="CW98" i="1"/>
  <c r="CW8" i="10" s="1"/>
  <c r="CW97" i="1"/>
  <c r="CQ98" i="1"/>
  <c r="CQ8" i="10" s="1"/>
  <c r="CQ97" i="1"/>
  <c r="CO97" i="1"/>
  <c r="CO98" i="1"/>
  <c r="CO8" i="10" s="1"/>
  <c r="CH98" i="1"/>
  <c r="CH8" i="10" s="1"/>
  <c r="CH97" i="1"/>
  <c r="CN98" i="1"/>
  <c r="CN8" i="10" s="1"/>
  <c r="CN97" i="1"/>
  <c r="CK98" i="1"/>
  <c r="CK8" i="10" s="1"/>
  <c r="CK97" i="1"/>
  <c r="CI97" i="1"/>
  <c r="CI98" i="1"/>
  <c r="CI8" i="10" s="1"/>
  <c r="CL97" i="1"/>
  <c r="CL98" i="1"/>
  <c r="CL8" i="10" s="1"/>
  <c r="CR97" i="1"/>
  <c r="CR98" i="1"/>
  <c r="CR8" i="10" s="1"/>
  <c r="CC98" i="1"/>
  <c r="CC8" i="10" s="1"/>
  <c r="CC97" i="1"/>
  <c r="CE97" i="1"/>
  <c r="CE98" i="1"/>
  <c r="CE8" i="10" s="1"/>
  <c r="BW98" i="1"/>
  <c r="BW8" i="10" s="1"/>
  <c r="BW97" i="1"/>
  <c r="BZ98" i="1"/>
  <c r="BZ8" i="10" s="1"/>
  <c r="BZ97" i="1"/>
  <c r="CF98" i="1"/>
  <c r="CF8" i="10" s="1"/>
  <c r="CF97" i="1"/>
  <c r="BY97" i="1"/>
  <c r="BY98" i="1"/>
  <c r="BY8" i="10" s="1"/>
  <c r="BV97" i="1"/>
  <c r="BV98" i="1"/>
  <c r="BV8" i="10" s="1"/>
  <c r="CB97" i="1"/>
  <c r="CB98" i="1"/>
  <c r="CB8" i="10" s="1"/>
  <c r="BQ98" i="1"/>
  <c r="BQ8" i="10" s="1"/>
  <c r="BQ97" i="1"/>
  <c r="BJ97" i="1"/>
  <c r="BJ98" i="1"/>
  <c r="BJ8" i="10" s="1"/>
  <c r="BP97" i="1"/>
  <c r="BP98" i="1"/>
  <c r="BP8" i="10" s="1"/>
  <c r="BM97" i="1"/>
  <c r="BM98" i="1"/>
  <c r="BM8" i="10" s="1"/>
  <c r="BS97" i="1"/>
  <c r="BS98" i="1"/>
  <c r="BS8" i="10" s="1"/>
  <c r="BK98" i="1"/>
  <c r="BK8" i="10" s="1"/>
  <c r="BK97" i="1"/>
  <c r="BN98" i="1"/>
  <c r="BN8" i="10" s="1"/>
  <c r="BN97" i="1"/>
  <c r="BT98" i="1"/>
  <c r="BT8" i="10" s="1"/>
  <c r="BT97" i="1"/>
  <c r="BE98" i="1"/>
  <c r="BE8" i="10" s="1"/>
  <c r="BE97" i="1"/>
  <c r="BG97" i="1"/>
  <c r="BG98" i="1"/>
  <c r="BG8" i="10" s="1"/>
  <c r="BB98" i="1"/>
  <c r="BB8" i="10" s="1"/>
  <c r="BB97" i="1"/>
  <c r="BH98" i="1"/>
  <c r="BH8" i="10" s="1"/>
  <c r="BH97" i="1"/>
  <c r="BA97" i="1"/>
  <c r="BA98" i="1"/>
  <c r="BA8" i="10" s="1"/>
  <c r="AX97" i="1"/>
  <c r="AX98" i="1"/>
  <c r="AX8" i="10" s="1"/>
  <c r="AY98" i="1"/>
  <c r="AY8" i="10" s="1"/>
  <c r="AY97" i="1"/>
  <c r="BD97" i="1"/>
  <c r="BD98" i="1"/>
  <c r="BD8" i="10" s="1"/>
  <c r="AS97" i="1"/>
  <c r="AS98" i="1"/>
  <c r="AS8" i="10" s="1"/>
  <c r="AL98" i="1"/>
  <c r="AL8" i="10" s="1"/>
  <c r="AL97" i="1"/>
  <c r="AU98" i="1"/>
  <c r="AU8" i="10" s="1"/>
  <c r="AU97" i="1"/>
  <c r="AM97" i="1"/>
  <c r="AM98" i="1"/>
  <c r="AM8" i="10" s="1"/>
  <c r="AR98" i="1"/>
  <c r="AR8" i="10" s="1"/>
  <c r="AR97" i="1"/>
  <c r="AO98" i="1"/>
  <c r="AO8" i="10" s="1"/>
  <c r="AO97" i="1"/>
  <c r="AP97" i="1"/>
  <c r="AP98" i="1"/>
  <c r="AP8" i="10" s="1"/>
  <c r="AV97" i="1"/>
  <c r="AV98" i="1"/>
  <c r="AV8" i="10" s="1"/>
  <c r="AC97" i="1"/>
  <c r="AC98" i="1"/>
  <c r="AC8" i="10" s="1"/>
  <c r="AD98" i="1"/>
  <c r="AD8" i="10" s="1"/>
  <c r="AD97" i="1"/>
  <c r="AJ98" i="1"/>
  <c r="AJ8" i="10" s="1"/>
  <c r="AJ97" i="1"/>
  <c r="AG98" i="1"/>
  <c r="AG8" i="10" s="1"/>
  <c r="AG97" i="1"/>
  <c r="Z97" i="1"/>
  <c r="Z98" i="1"/>
  <c r="Z8" i="10" s="1"/>
  <c r="AI97" i="1"/>
  <c r="AI98" i="1"/>
  <c r="AI8" i="10" s="1"/>
  <c r="AA98" i="1"/>
  <c r="AA8" i="10" s="1"/>
  <c r="AA97" i="1"/>
  <c r="AF97" i="1"/>
  <c r="AF98" i="1"/>
  <c r="AF8" i="10" s="1"/>
  <c r="CM97" i="1"/>
  <c r="CM98" i="1"/>
  <c r="CM8" i="10" s="1"/>
  <c r="BO97" i="1"/>
  <c r="BO98" i="1"/>
  <c r="BO8" i="10" s="1"/>
  <c r="DE97" i="1"/>
  <c r="DE98" i="1"/>
  <c r="DE8" i="10" s="1"/>
  <c r="AK97" i="1"/>
  <c r="AK98" i="1"/>
  <c r="AK8" i="10" s="1"/>
  <c r="DN98" i="1"/>
  <c r="DN8" i="10" s="1"/>
  <c r="DN97" i="1"/>
  <c r="CP98" i="1"/>
  <c r="CP8" i="10" s="1"/>
  <c r="CP97" i="1"/>
  <c r="BR98" i="1"/>
  <c r="BR8" i="10" s="1"/>
  <c r="BR97" i="1"/>
  <c r="AT98" i="1"/>
  <c r="AT8" i="10" s="1"/>
  <c r="AT97" i="1"/>
  <c r="V98" i="1"/>
  <c r="V8" i="10" s="1"/>
  <c r="V97" i="1"/>
  <c r="AE97" i="1"/>
  <c r="AE98" i="1"/>
  <c r="AE8" i="10" s="1"/>
  <c r="CV98" i="1"/>
  <c r="CV8" i="10" s="1"/>
  <c r="CV97" i="1"/>
  <c r="BX98" i="1"/>
  <c r="BX8" i="10" s="1"/>
  <c r="BX97" i="1"/>
  <c r="AZ98" i="1"/>
  <c r="AZ8" i="10" s="1"/>
  <c r="AZ97" i="1"/>
  <c r="AB98" i="1"/>
  <c r="AB8" i="10" s="1"/>
  <c r="AB97" i="1"/>
  <c r="CG97" i="1"/>
  <c r="CG98" i="1"/>
  <c r="CG8" i="10" s="1"/>
  <c r="BI97" i="1"/>
  <c r="BI98" i="1"/>
  <c r="BI8" i="10" s="1"/>
  <c r="Y97" i="1"/>
  <c r="Y98" i="1"/>
  <c r="Y8" i="10" s="1"/>
  <c r="DH98" i="1"/>
  <c r="DH8" i="10" s="1"/>
  <c r="DH97" i="1"/>
  <c r="CY97" i="1"/>
  <c r="CY98" i="1"/>
  <c r="CY8" i="10" s="1"/>
  <c r="CA97" i="1"/>
  <c r="CA98" i="1"/>
  <c r="CA8" i="10" s="1"/>
  <c r="BC97" i="1"/>
  <c r="BC98" i="1"/>
  <c r="BC8" i="10" s="1"/>
  <c r="DQ97" i="1"/>
  <c r="DQ98" i="1"/>
  <c r="DQ8" i="10" s="1"/>
  <c r="AW97" i="1"/>
  <c r="AW98" i="1"/>
  <c r="AW8" i="10" s="1"/>
  <c r="DB98" i="1"/>
  <c r="DB8" i="10" s="1"/>
  <c r="DB97" i="1"/>
  <c r="CD98" i="1"/>
  <c r="CD8" i="10" s="1"/>
  <c r="CD97" i="1"/>
  <c r="BF98" i="1"/>
  <c r="BF8" i="10" s="1"/>
  <c r="BF97" i="1"/>
  <c r="AH98" i="1"/>
  <c r="AH8" i="10" s="1"/>
  <c r="AH97" i="1"/>
  <c r="DK97" i="1"/>
  <c r="DK98" i="1"/>
  <c r="DK8" i="10" s="1"/>
  <c r="AQ97" i="1"/>
  <c r="AQ98" i="1"/>
  <c r="AQ8" i="10" s="1"/>
  <c r="S97" i="1"/>
  <c r="S98" i="1"/>
  <c r="S8" i="10" s="1"/>
  <c r="CS97" i="1"/>
  <c r="CS98" i="1"/>
  <c r="CS8" i="10" s="1"/>
  <c r="DT98" i="1"/>
  <c r="DT8" i="10" s="1"/>
  <c r="DT97" i="1"/>
  <c r="CJ98" i="1"/>
  <c r="CJ8" i="10" s="1"/>
  <c r="CJ97" i="1"/>
  <c r="BL98" i="1"/>
  <c r="BL8" i="10" s="1"/>
  <c r="BL97" i="1"/>
  <c r="AN98" i="1"/>
  <c r="AN8" i="10" s="1"/>
  <c r="AN97" i="1"/>
  <c r="P98" i="1"/>
  <c r="P8" i="10" s="1"/>
  <c r="P97" i="1"/>
  <c r="BU97" i="1"/>
  <c r="BU98" i="1"/>
  <c r="BU8" i="10" s="1"/>
  <c r="M97" i="1"/>
  <c r="M98" i="1"/>
  <c r="M8" i="10" s="1"/>
  <c r="P117" i="1"/>
  <c r="T112" i="1"/>
  <c r="DU51" i="1"/>
  <c r="CO51" i="1"/>
  <c r="D67" i="1"/>
  <c r="D7" i="9" s="1"/>
  <c r="CW51" i="1"/>
  <c r="CW55" i="1" s="1"/>
  <c r="CW141" i="1" s="1"/>
  <c r="AL51" i="1"/>
  <c r="DR51" i="1"/>
  <c r="BI51" i="1"/>
  <c r="BI56" i="1" s="1"/>
  <c r="BI4" i="10" s="1"/>
  <c r="CG51" i="1"/>
  <c r="DM51" i="1"/>
  <c r="AS51" i="1"/>
  <c r="AC56" i="1"/>
  <c r="AC4" i="10" s="1"/>
  <c r="CS51" i="1"/>
  <c r="DC51" i="1"/>
  <c r="AR51" i="1"/>
  <c r="BW51" i="1"/>
  <c r="CI51" i="1"/>
  <c r="AQ51" i="1"/>
  <c r="AV51" i="1"/>
  <c r="BR51" i="1"/>
  <c r="AZ51" i="1"/>
  <c r="AG51" i="1"/>
  <c r="AW51" i="1"/>
  <c r="AW56" i="1" s="1"/>
  <c r="AW4" i="10" s="1"/>
  <c r="BM51" i="1"/>
  <c r="AU51" i="1"/>
  <c r="BC51" i="1"/>
  <c r="AP51" i="1"/>
  <c r="BF51" i="1"/>
  <c r="BV51" i="1"/>
  <c r="CD51" i="1"/>
  <c r="CL51" i="1"/>
  <c r="C63" i="1"/>
  <c r="CT51" i="1"/>
  <c r="DB51" i="1"/>
  <c r="DJ51" i="1"/>
  <c r="C65" i="1"/>
  <c r="CQ51" i="1"/>
  <c r="DQ51" i="1"/>
  <c r="DS51" i="1"/>
  <c r="C54" i="1"/>
  <c r="CR51" i="1"/>
  <c r="BU51" i="1"/>
  <c r="AO51" i="1"/>
  <c r="CY51" i="1"/>
  <c r="CB51" i="1"/>
  <c r="DH51" i="1"/>
  <c r="DG51" i="1"/>
  <c r="AX51" i="1"/>
  <c r="BN51" i="1"/>
  <c r="CK51" i="1"/>
  <c r="CM51" i="1"/>
  <c r="BG51" i="1"/>
  <c r="BO51" i="1"/>
  <c r="AI51" i="1"/>
  <c r="AJ51" i="1"/>
  <c r="DP51" i="1"/>
  <c r="CZ51" i="1"/>
  <c r="CJ51" i="1"/>
  <c r="BT51" i="1"/>
  <c r="AK51" i="1"/>
  <c r="BA51" i="1"/>
  <c r="BQ51" i="1"/>
  <c r="CA51" i="1"/>
  <c r="DO51" i="1"/>
  <c r="BS51" i="1"/>
  <c r="BZ51" i="1"/>
  <c r="CH51" i="1"/>
  <c r="CP51" i="1"/>
  <c r="CX51" i="1"/>
  <c r="DF51" i="1"/>
  <c r="DN51" i="1"/>
  <c r="DK51" i="1"/>
  <c r="CU51" i="1"/>
  <c r="BH51" i="1"/>
  <c r="Z55" i="1"/>
  <c r="H55" i="1"/>
  <c r="CE51" i="1"/>
  <c r="R56" i="1"/>
  <c r="R4" i="10" s="1"/>
  <c r="L56" i="1"/>
  <c r="L4" i="10" s="1"/>
  <c r="L6" i="10" s="1"/>
  <c r="U56" i="1"/>
  <c r="U4" i="10" s="1"/>
  <c r="M56" i="1"/>
  <c r="M4" i="10" s="1"/>
  <c r="M55" i="1"/>
  <c r="E56" i="1"/>
  <c r="E55" i="1"/>
  <c r="G56" i="1"/>
  <c r="G55" i="1"/>
  <c r="AA55" i="1"/>
  <c r="AA56" i="1"/>
  <c r="AA4" i="10" s="1"/>
  <c r="W55" i="1"/>
  <c r="W56" i="1"/>
  <c r="W4" i="10" s="1"/>
  <c r="T55" i="1"/>
  <c r="T56" i="1"/>
  <c r="T4" i="10" s="1"/>
  <c r="X55" i="1"/>
  <c r="X56" i="1"/>
  <c r="X4" i="10" s="1"/>
  <c r="J55" i="1"/>
  <c r="J56" i="1"/>
  <c r="P55" i="1"/>
  <c r="P56" i="1"/>
  <c r="P4" i="10" s="1"/>
  <c r="Y55" i="1"/>
  <c r="Y56" i="1"/>
  <c r="Y4" i="10" s="1"/>
  <c r="D55" i="1"/>
  <c r="D56" i="1"/>
  <c r="D4" i="10" s="1"/>
  <c r="K56" i="1"/>
  <c r="K55" i="1"/>
  <c r="C52" i="1"/>
  <c r="I56" i="1"/>
  <c r="I4" i="10" s="1"/>
  <c r="I6" i="10" s="1"/>
  <c r="I55" i="1"/>
  <c r="O55" i="1"/>
  <c r="O56" i="1"/>
  <c r="O4" i="10" s="1"/>
  <c r="V55" i="1"/>
  <c r="V56" i="1"/>
  <c r="V4" i="10" s="1"/>
  <c r="S55" i="1"/>
  <c r="S56" i="1"/>
  <c r="S4" i="10" s="1"/>
  <c r="C53" i="1"/>
  <c r="N55" i="1"/>
  <c r="N56" i="1"/>
  <c r="N4" i="10" s="1"/>
  <c r="F55" i="1"/>
  <c r="F56" i="1"/>
  <c r="Q55" i="1"/>
  <c r="Q56" i="1"/>
  <c r="Q4" i="10" s="1"/>
  <c r="AB51" i="1"/>
  <c r="AB155" i="1" s="1"/>
  <c r="AB11" i="12" s="1"/>
  <c r="AF51" i="1"/>
  <c r="AF155" i="1" s="1"/>
  <c r="AF11" i="12" s="1"/>
  <c r="BD51" i="1"/>
  <c r="BD155" i="1" s="1"/>
  <c r="BL51" i="1"/>
  <c r="BL155" i="1" s="1"/>
  <c r="AN51" i="1"/>
  <c r="AN155" i="1" s="1"/>
  <c r="AN11" i="12" s="1"/>
  <c r="C43" i="1"/>
  <c r="C42" i="1"/>
  <c r="G36" i="1"/>
  <c r="K36" i="1"/>
  <c r="M36" i="1"/>
  <c r="O36" i="1"/>
  <c r="F36" i="1"/>
  <c r="H36" i="1"/>
  <c r="J36" i="1"/>
  <c r="L36" i="1"/>
  <c r="N36" i="1"/>
  <c r="E36" i="1"/>
  <c r="I36" i="1"/>
  <c r="D36" i="1"/>
  <c r="U36" i="1"/>
  <c r="U6" i="12" s="1"/>
  <c r="AC36" i="1"/>
  <c r="AC6" i="12" s="1"/>
  <c r="AK36" i="1"/>
  <c r="AK6" i="12" s="1"/>
  <c r="AS36" i="1"/>
  <c r="AS6" i="12" s="1"/>
  <c r="BA36" i="1"/>
  <c r="BI36" i="1"/>
  <c r="BQ36" i="1"/>
  <c r="BX36" i="1"/>
  <c r="CB36" i="1"/>
  <c r="CF36" i="1"/>
  <c r="CJ36" i="1"/>
  <c r="CN36" i="1"/>
  <c r="CR36" i="1"/>
  <c r="CV36" i="1"/>
  <c r="CZ36" i="1"/>
  <c r="DD36" i="1"/>
  <c r="DH36" i="1"/>
  <c r="DL36" i="1"/>
  <c r="DP36" i="1"/>
  <c r="DT36" i="1"/>
  <c r="R36" i="1"/>
  <c r="R6" i="12" s="1"/>
  <c r="V36" i="1"/>
  <c r="V6" i="12" s="1"/>
  <c r="Z36" i="1"/>
  <c r="Z6" i="12" s="1"/>
  <c r="AD36" i="1"/>
  <c r="AD6" i="12" s="1"/>
  <c r="AH36" i="1"/>
  <c r="AH6" i="12" s="1"/>
  <c r="AL36" i="1"/>
  <c r="AL6" i="12" s="1"/>
  <c r="AP36" i="1"/>
  <c r="AP6" i="12" s="1"/>
  <c r="AT36" i="1"/>
  <c r="AT6" i="12" s="1"/>
  <c r="AX36" i="1"/>
  <c r="AX6" i="12" s="1"/>
  <c r="BB36" i="1"/>
  <c r="BF36" i="1"/>
  <c r="BJ36" i="1"/>
  <c r="BN36" i="1"/>
  <c r="BR36" i="1"/>
  <c r="BV36" i="1"/>
  <c r="DS36" i="1"/>
  <c r="DO36" i="1"/>
  <c r="DK36" i="1"/>
  <c r="DG36" i="1"/>
  <c r="DC36" i="1"/>
  <c r="CY36" i="1"/>
  <c r="CU36" i="1"/>
  <c r="CQ36" i="1"/>
  <c r="CM36" i="1"/>
  <c r="CI36" i="1"/>
  <c r="CE36" i="1"/>
  <c r="CA36" i="1"/>
  <c r="BW36" i="1"/>
  <c r="BO36" i="1"/>
  <c r="BG36" i="1"/>
  <c r="AY36" i="1"/>
  <c r="AY6" i="12" s="1"/>
  <c r="AQ36" i="1"/>
  <c r="AQ6" i="12" s="1"/>
  <c r="AI36" i="1"/>
  <c r="AI6" i="12" s="1"/>
  <c r="AA36" i="1"/>
  <c r="AA6" i="12" s="1"/>
  <c r="S36" i="1"/>
  <c r="S6" i="12" s="1"/>
  <c r="Q36" i="1"/>
  <c r="Q6" i="12" s="1"/>
  <c r="Y36" i="1"/>
  <c r="Y6" i="12" s="1"/>
  <c r="AG36" i="1"/>
  <c r="AG6" i="12" s="1"/>
  <c r="AO36" i="1"/>
  <c r="AO6" i="12" s="1"/>
  <c r="AW36" i="1"/>
  <c r="AW6" i="12" s="1"/>
  <c r="BE36" i="1"/>
  <c r="BM36" i="1"/>
  <c r="BU36" i="1"/>
  <c r="BZ36" i="1"/>
  <c r="CD36" i="1"/>
  <c r="CH36" i="1"/>
  <c r="CL36" i="1"/>
  <c r="CP36" i="1"/>
  <c r="CT36" i="1"/>
  <c r="CX36" i="1"/>
  <c r="DB36" i="1"/>
  <c r="DF36" i="1"/>
  <c r="DJ36" i="1"/>
  <c r="DN36" i="1"/>
  <c r="DR36" i="1"/>
  <c r="P36" i="1"/>
  <c r="P6" i="12" s="1"/>
  <c r="T36" i="1"/>
  <c r="T6" i="12" s="1"/>
  <c r="X36" i="1"/>
  <c r="X6" i="12" s="1"/>
  <c r="AB36" i="1"/>
  <c r="AB6" i="12" s="1"/>
  <c r="AF36" i="1"/>
  <c r="AF6" i="12" s="1"/>
  <c r="AJ36" i="1"/>
  <c r="AJ6" i="12" s="1"/>
  <c r="AN36" i="1"/>
  <c r="AN6" i="12" s="1"/>
  <c r="AR36" i="1"/>
  <c r="AR6" i="12" s="1"/>
  <c r="AV36" i="1"/>
  <c r="AV6" i="12" s="1"/>
  <c r="AZ36" i="1"/>
  <c r="BD36" i="1"/>
  <c r="BH36" i="1"/>
  <c r="BL36" i="1"/>
  <c r="BP36" i="1"/>
  <c r="BT36" i="1"/>
  <c r="DU36" i="1"/>
  <c r="DQ36" i="1"/>
  <c r="DM36" i="1"/>
  <c r="DI36" i="1"/>
  <c r="DE36" i="1"/>
  <c r="DA36" i="1"/>
  <c r="CW36" i="1"/>
  <c r="CS36" i="1"/>
  <c r="CO36" i="1"/>
  <c r="CK36" i="1"/>
  <c r="CG36" i="1"/>
  <c r="CC36" i="1"/>
  <c r="BY36" i="1"/>
  <c r="BS36" i="1"/>
  <c r="BK36" i="1"/>
  <c r="BC36" i="1"/>
  <c r="AU36" i="1"/>
  <c r="AU6" i="12" s="1"/>
  <c r="AM36" i="1"/>
  <c r="AM6" i="12" s="1"/>
  <c r="AE36" i="1"/>
  <c r="AE6" i="12" s="1"/>
  <c r="W36" i="1"/>
  <c r="W6" i="12" s="1"/>
  <c r="BL6" i="9" l="1"/>
  <c r="AT56" i="1"/>
  <c r="AT4" i="10" s="1"/>
  <c r="AT55" i="1"/>
  <c r="AD55" i="1"/>
  <c r="AD56" i="1"/>
  <c r="AD4" i="10" s="1"/>
  <c r="AD6" i="10" s="1"/>
  <c r="AG6" i="9"/>
  <c r="AW6" i="9"/>
  <c r="BK56" i="1"/>
  <c r="BK4" i="10" s="1"/>
  <c r="BK6" i="10" s="1"/>
  <c r="DQ6" i="9"/>
  <c r="BK55" i="1"/>
  <c r="BK141" i="1" s="1"/>
  <c r="AM56" i="1"/>
  <c r="AM4" i="10" s="1"/>
  <c r="AM6" i="10" s="1"/>
  <c r="W6" i="9"/>
  <c r="CB6" i="9"/>
  <c r="AM55" i="1"/>
  <c r="AH155" i="1"/>
  <c r="AH11" i="12" s="1"/>
  <c r="AH56" i="1"/>
  <c r="AH4" i="10" s="1"/>
  <c r="AH6" i="10" s="1"/>
  <c r="DD55" i="1"/>
  <c r="DD141" i="1" s="1"/>
  <c r="BY55" i="1"/>
  <c r="BY141" i="1" s="1"/>
  <c r="CR6" i="9"/>
  <c r="V6" i="10"/>
  <c r="DI55" i="1"/>
  <c r="DI141" i="1" s="1"/>
  <c r="DA55" i="1"/>
  <c r="DA141" i="1" s="1"/>
  <c r="T6" i="10"/>
  <c r="W6" i="10"/>
  <c r="BJ56" i="1"/>
  <c r="BJ4" i="10" s="1"/>
  <c r="BJ6" i="10" s="1"/>
  <c r="AT6" i="10"/>
  <c r="AW6" i="10"/>
  <c r="BP55" i="1"/>
  <c r="BP141" i="1" s="1"/>
  <c r="DA56" i="1"/>
  <c r="DA4" i="10" s="1"/>
  <c r="DA6" i="10" s="1"/>
  <c r="DL55" i="1"/>
  <c r="DL141" i="1" s="1"/>
  <c r="BX56" i="1"/>
  <c r="BX4" i="10" s="1"/>
  <c r="BX6" i="10" s="1"/>
  <c r="BI6" i="10"/>
  <c r="AC6" i="10"/>
  <c r="BF6" i="9"/>
  <c r="BK156" i="1"/>
  <c r="BK5" i="9" s="1"/>
  <c r="BY56" i="1"/>
  <c r="BY4" i="10" s="1"/>
  <c r="BY6" i="10" s="1"/>
  <c r="O6" i="10"/>
  <c r="CN55" i="1"/>
  <c r="CN141" i="1" s="1"/>
  <c r="CC56" i="1"/>
  <c r="CC4" i="10" s="1"/>
  <c r="CC6" i="10" s="1"/>
  <c r="BB56" i="1"/>
  <c r="BB4" i="10" s="1"/>
  <c r="BB6" i="10" s="1"/>
  <c r="CV55" i="1"/>
  <c r="CV141" i="1" s="1"/>
  <c r="CF56" i="1"/>
  <c r="CF4" i="10" s="1"/>
  <c r="CF6" i="10" s="1"/>
  <c r="AH6" i="9"/>
  <c r="AX6" i="9"/>
  <c r="BB55" i="1"/>
  <c r="BB141" i="1" s="1"/>
  <c r="DT55" i="1"/>
  <c r="DT141" i="1" s="1"/>
  <c r="CV56" i="1"/>
  <c r="CV4" i="10" s="1"/>
  <c r="CV6" i="10" s="1"/>
  <c r="CF55" i="1"/>
  <c r="CF141" i="1" s="1"/>
  <c r="DI56" i="1"/>
  <c r="DI4" i="10" s="1"/>
  <c r="DI6" i="10" s="1"/>
  <c r="BP56" i="1"/>
  <c r="BP4" i="10" s="1"/>
  <c r="BP6" i="10" s="1"/>
  <c r="DL56" i="1"/>
  <c r="DL4" i="10" s="1"/>
  <c r="DL6" i="10" s="1"/>
  <c r="DD56" i="1"/>
  <c r="DD4" i="10" s="1"/>
  <c r="DD6" i="10" s="1"/>
  <c r="BX55" i="1"/>
  <c r="BX141" i="1" s="1"/>
  <c r="BJ55" i="1"/>
  <c r="BJ141" i="1" s="1"/>
  <c r="BY156" i="1"/>
  <c r="BY5" i="9" s="1"/>
  <c r="CC55" i="1"/>
  <c r="CC141" i="1" s="1"/>
  <c r="DT56" i="1"/>
  <c r="DT4" i="10" s="1"/>
  <c r="DT6" i="10" s="1"/>
  <c r="CN56" i="1"/>
  <c r="CN4" i="10" s="1"/>
  <c r="CN6" i="10" s="1"/>
  <c r="AE56" i="1"/>
  <c r="AE4" i="10" s="1"/>
  <c r="AE6" i="10" s="1"/>
  <c r="AY55" i="1"/>
  <c r="CJ6" i="9"/>
  <c r="M6" i="9"/>
  <c r="AE55" i="1"/>
  <c r="AY56" i="1"/>
  <c r="AY4" i="10" s="1"/>
  <c r="AY6" i="10" s="1"/>
  <c r="L6" i="9"/>
  <c r="L12" i="9" s="1"/>
  <c r="BH6" i="9"/>
  <c r="DD6" i="9"/>
  <c r="X6" i="9"/>
  <c r="BD6" i="9"/>
  <c r="BT6" i="9"/>
  <c r="CZ6" i="9"/>
  <c r="AL142" i="1"/>
  <c r="BR142" i="1"/>
  <c r="AV142" i="1"/>
  <c r="AA142" i="1"/>
  <c r="BG142" i="1"/>
  <c r="DH142" i="1"/>
  <c r="DU8" i="9"/>
  <c r="N58" i="9" s="1"/>
  <c r="DU78" i="1"/>
  <c r="C78" i="1" s="1"/>
  <c r="DU79" i="1"/>
  <c r="C79" i="1" s="1"/>
  <c r="C77" i="1"/>
  <c r="K12" i="9"/>
  <c r="C41" i="9"/>
  <c r="H11" i="13"/>
  <c r="G11" i="13" s="1"/>
  <c r="C73" i="9"/>
  <c r="BE56" i="1"/>
  <c r="BE4" i="10" s="1"/>
  <c r="BE6" i="10" s="1"/>
  <c r="DE56" i="1"/>
  <c r="DE4" i="10" s="1"/>
  <c r="DE6" i="10" s="1"/>
  <c r="CG68" i="1"/>
  <c r="CG142" i="1" s="1"/>
  <c r="N6" i="9"/>
  <c r="CD6" i="9"/>
  <c r="CT6" i="9"/>
  <c r="DL6" i="9"/>
  <c r="S6" i="10"/>
  <c r="DE55" i="1"/>
  <c r="DE141" i="1" s="1"/>
  <c r="DE156" i="1"/>
  <c r="DE5" i="9" s="1"/>
  <c r="Z6" i="10"/>
  <c r="N6" i="10"/>
  <c r="N10" i="10" s="1"/>
  <c r="N13" i="10" s="1"/>
  <c r="N15" i="10" s="1"/>
  <c r="Y6" i="10"/>
  <c r="BE55" i="1"/>
  <c r="BE141" i="1" s="1"/>
  <c r="C34" i="10"/>
  <c r="I10" i="13"/>
  <c r="G10" i="13" s="1"/>
  <c r="Q6" i="10"/>
  <c r="Q10" i="10" s="1"/>
  <c r="Q13" i="10" s="1"/>
  <c r="Q15" i="10" s="1"/>
  <c r="AA6" i="10"/>
  <c r="DE6" i="9"/>
  <c r="N25" i="10"/>
  <c r="R8" i="13" s="1"/>
  <c r="AC6" i="9"/>
  <c r="U6" i="9"/>
  <c r="DP6" i="9"/>
  <c r="J58" i="9"/>
  <c r="L58" i="9"/>
  <c r="H58" i="9"/>
  <c r="E58" i="9"/>
  <c r="F61" i="9"/>
  <c r="J61" i="9"/>
  <c r="N61" i="9"/>
  <c r="I25" i="10"/>
  <c r="M8" i="13" s="1"/>
  <c r="K25" i="10"/>
  <c r="O8" i="13" s="1"/>
  <c r="L25" i="10"/>
  <c r="P8" i="13" s="1"/>
  <c r="J25" i="10"/>
  <c r="N8" i="13" s="1"/>
  <c r="G25" i="10"/>
  <c r="K8" i="13" s="1"/>
  <c r="H25" i="10"/>
  <c r="L8" i="13" s="1"/>
  <c r="F58" i="9"/>
  <c r="I58" i="9"/>
  <c r="K58" i="9"/>
  <c r="G61" i="9"/>
  <c r="K61" i="9"/>
  <c r="M58" i="9"/>
  <c r="G58" i="9"/>
  <c r="I61" i="9"/>
  <c r="M61" i="9"/>
  <c r="M9" i="9"/>
  <c r="E61" i="9"/>
  <c r="H61" i="9"/>
  <c r="L61" i="9"/>
  <c r="CI6" i="9"/>
  <c r="BS69" i="1"/>
  <c r="CI69" i="1"/>
  <c r="CY68" i="1"/>
  <c r="CY142" i="1" s="1"/>
  <c r="DO69" i="1"/>
  <c r="CR68" i="1"/>
  <c r="CR142" i="1" s="1"/>
  <c r="BO68" i="1"/>
  <c r="BO142" i="1" s="1"/>
  <c r="D57" i="9"/>
  <c r="DP69" i="1"/>
  <c r="E69" i="1"/>
  <c r="U68" i="1"/>
  <c r="U142" i="1" s="1"/>
  <c r="M6" i="10"/>
  <c r="M10" i="10" s="1"/>
  <c r="M13" i="10" s="1"/>
  <c r="M15" i="10" s="1"/>
  <c r="M17" i="10" s="1"/>
  <c r="BT68" i="1"/>
  <c r="BT142" i="1" s="1"/>
  <c r="CZ69" i="1"/>
  <c r="K68" i="1"/>
  <c r="K142" i="1" s="1"/>
  <c r="M68" i="1"/>
  <c r="M142" i="1" s="1"/>
  <c r="X68" i="1"/>
  <c r="X142" i="1" s="1"/>
  <c r="BL68" i="1"/>
  <c r="BL142" i="1" s="1"/>
  <c r="CU69" i="1"/>
  <c r="DK68" i="1"/>
  <c r="DK142" i="1" s="1"/>
  <c r="BA68" i="1"/>
  <c r="BA142" i="1" s="1"/>
  <c r="DM68" i="1"/>
  <c r="DM142" i="1" s="1"/>
  <c r="BA6" i="9"/>
  <c r="E12" i="9"/>
  <c r="F25" i="10"/>
  <c r="J8" i="13" s="1"/>
  <c r="E25" i="10"/>
  <c r="I8" i="13" s="1"/>
  <c r="M25" i="10"/>
  <c r="Q8" i="13" s="1"/>
  <c r="U6" i="10"/>
  <c r="D6" i="10"/>
  <c r="D10" i="10" s="1"/>
  <c r="R6" i="10"/>
  <c r="C8" i="10"/>
  <c r="H28" i="10"/>
  <c r="L28" i="10"/>
  <c r="M28" i="10"/>
  <c r="N28" i="10"/>
  <c r="F28" i="10"/>
  <c r="BN6" i="9"/>
  <c r="DJ6" i="9"/>
  <c r="D9" i="9"/>
  <c r="D59" i="9" s="1"/>
  <c r="D60" i="9"/>
  <c r="E28" i="10"/>
  <c r="G28" i="10"/>
  <c r="I28" i="10"/>
  <c r="J28" i="10"/>
  <c r="K28" i="10"/>
  <c r="AP6" i="9"/>
  <c r="F6" i="9"/>
  <c r="P68" i="1"/>
  <c r="P142" i="1" s="1"/>
  <c r="BD68" i="1"/>
  <c r="BD142" i="1" s="1"/>
  <c r="CB68" i="1"/>
  <c r="CB142" i="1" s="1"/>
  <c r="CE69" i="1"/>
  <c r="AK68" i="1"/>
  <c r="AK142" i="1" s="1"/>
  <c r="BQ68" i="1"/>
  <c r="BQ142" i="1" s="1"/>
  <c r="CW68" i="1"/>
  <c r="CW142" i="1" s="1"/>
  <c r="BQ6" i="9"/>
  <c r="CG6" i="9"/>
  <c r="CW6" i="9"/>
  <c r="DO6" i="9"/>
  <c r="BT69" i="1"/>
  <c r="CZ68" i="1"/>
  <c r="CZ142" i="1" s="1"/>
  <c r="DP68" i="1"/>
  <c r="DP142" i="1" s="1"/>
  <c r="K69" i="1"/>
  <c r="BS68" i="1"/>
  <c r="BS142" i="1" s="1"/>
  <c r="CI68" i="1"/>
  <c r="CI142" i="1" s="1"/>
  <c r="CY69" i="1"/>
  <c r="DO68" i="1"/>
  <c r="DO142" i="1" s="1"/>
  <c r="M69" i="1"/>
  <c r="P69" i="1"/>
  <c r="X69" i="1"/>
  <c r="BD69" i="1"/>
  <c r="BL69" i="1"/>
  <c r="CB69" i="1"/>
  <c r="CR69" i="1"/>
  <c r="E68" i="1"/>
  <c r="E142" i="1" s="1"/>
  <c r="BO69" i="1"/>
  <c r="CE68" i="1"/>
  <c r="CE142" i="1" s="1"/>
  <c r="CU68" i="1"/>
  <c r="CU142" i="1" s="1"/>
  <c r="DK69" i="1"/>
  <c r="U69" i="1"/>
  <c r="AK69" i="1"/>
  <c r="BA69" i="1"/>
  <c r="BQ69" i="1"/>
  <c r="CG69" i="1"/>
  <c r="CW69" i="1"/>
  <c r="DM69" i="1"/>
  <c r="BO6" i="9"/>
  <c r="CE6" i="9"/>
  <c r="CU6" i="9"/>
  <c r="DM6" i="9"/>
  <c r="DK6" i="9"/>
  <c r="BS6" i="9"/>
  <c r="CY6" i="9"/>
  <c r="P6" i="9"/>
  <c r="C5" i="10"/>
  <c r="BC148" i="1"/>
  <c r="BC6" i="12"/>
  <c r="CC148" i="1"/>
  <c r="CC6" i="12"/>
  <c r="CS148" i="1"/>
  <c r="CS6" i="12"/>
  <c r="DI148" i="1"/>
  <c r="DI6" i="12"/>
  <c r="BT148" i="1"/>
  <c r="BT6" i="12"/>
  <c r="BK148" i="1"/>
  <c r="BK6" i="12"/>
  <c r="BY148" i="1"/>
  <c r="BY6" i="12"/>
  <c r="CG148" i="1"/>
  <c r="CG6" i="12"/>
  <c r="CO148" i="1"/>
  <c r="CO6" i="12"/>
  <c r="CW148" i="1"/>
  <c r="CW6" i="12"/>
  <c r="DE148" i="1"/>
  <c r="DE6" i="12"/>
  <c r="DM148" i="1"/>
  <c r="DM6" i="12"/>
  <c r="DU148" i="1"/>
  <c r="DU6" i="12"/>
  <c r="BP148" i="1"/>
  <c r="BP6" i="12"/>
  <c r="BH148" i="1"/>
  <c r="BH6" i="12"/>
  <c r="AZ148" i="1"/>
  <c r="AZ6" i="12"/>
  <c r="DR148" i="1"/>
  <c r="DR6" i="12"/>
  <c r="DJ148" i="1"/>
  <c r="DJ6" i="12"/>
  <c r="DB148" i="1"/>
  <c r="DB6" i="12"/>
  <c r="CT148" i="1"/>
  <c r="CT6" i="12"/>
  <c r="CL148" i="1"/>
  <c r="CL6" i="12"/>
  <c r="CD148" i="1"/>
  <c r="CD6" i="12"/>
  <c r="BU148" i="1"/>
  <c r="BU6" i="12"/>
  <c r="BE148" i="1"/>
  <c r="BE6" i="12"/>
  <c r="BO148" i="1"/>
  <c r="BO6" i="12"/>
  <c r="CA148" i="1"/>
  <c r="CA6" i="12"/>
  <c r="CI148" i="1"/>
  <c r="CI6" i="12"/>
  <c r="CQ148" i="1"/>
  <c r="CQ6" i="12"/>
  <c r="CY148" i="1"/>
  <c r="CY6" i="12"/>
  <c r="DG148" i="1"/>
  <c r="DG6" i="12"/>
  <c r="DO148" i="1"/>
  <c r="DO6" i="12"/>
  <c r="BV148" i="1"/>
  <c r="BV6" i="12"/>
  <c r="BN148" i="1"/>
  <c r="BN6" i="12"/>
  <c r="BF148" i="1"/>
  <c r="BF6" i="12"/>
  <c r="DP148" i="1"/>
  <c r="DP6" i="12"/>
  <c r="DH148" i="1"/>
  <c r="DH6" i="12"/>
  <c r="CZ148" i="1"/>
  <c r="CZ6" i="12"/>
  <c r="CR148" i="1"/>
  <c r="CR6" i="12"/>
  <c r="CJ148" i="1"/>
  <c r="CJ6" i="12"/>
  <c r="CB148" i="1"/>
  <c r="CB6" i="12"/>
  <c r="BQ148" i="1"/>
  <c r="BQ6" i="12"/>
  <c r="BA148" i="1"/>
  <c r="BA6" i="12"/>
  <c r="I148" i="1"/>
  <c r="I6" i="12"/>
  <c r="N148" i="1"/>
  <c r="N6" i="12"/>
  <c r="J148" i="1"/>
  <c r="J6" i="12"/>
  <c r="F148" i="1"/>
  <c r="F6" i="12"/>
  <c r="M148" i="1"/>
  <c r="M6" i="12"/>
  <c r="G148" i="1"/>
  <c r="G6" i="12"/>
  <c r="BL156" i="1"/>
  <c r="BL5" i="9" s="1"/>
  <c r="BL11" i="12"/>
  <c r="K4" i="10"/>
  <c r="K6" i="10" s="1"/>
  <c r="K10" i="10" s="1"/>
  <c r="K13" i="10" s="1"/>
  <c r="K15" i="10" s="1"/>
  <c r="K17" i="10" s="1"/>
  <c r="BS148" i="1"/>
  <c r="BS6" i="12"/>
  <c r="CK148" i="1"/>
  <c r="CK6" i="12"/>
  <c r="DA148" i="1"/>
  <c r="DA6" i="12"/>
  <c r="DQ148" i="1"/>
  <c r="DQ6" i="12"/>
  <c r="BL148" i="1"/>
  <c r="BL6" i="12"/>
  <c r="BD148" i="1"/>
  <c r="BD6" i="12"/>
  <c r="DN148" i="1"/>
  <c r="DN6" i="12"/>
  <c r="DF148" i="1"/>
  <c r="DF6" i="12"/>
  <c r="CX148" i="1"/>
  <c r="CX6" i="12"/>
  <c r="CP148" i="1"/>
  <c r="CP6" i="12"/>
  <c r="CH148" i="1"/>
  <c r="CH6" i="12"/>
  <c r="BZ148" i="1"/>
  <c r="BZ6" i="12"/>
  <c r="BM148" i="1"/>
  <c r="BM6" i="12"/>
  <c r="BG148" i="1"/>
  <c r="BG6" i="12"/>
  <c r="BW148" i="1"/>
  <c r="BW6" i="12"/>
  <c r="CE148" i="1"/>
  <c r="CE6" i="12"/>
  <c r="CM148" i="1"/>
  <c r="CM6" i="12"/>
  <c r="CU148" i="1"/>
  <c r="CU6" i="12"/>
  <c r="DC148" i="1"/>
  <c r="DC6" i="12"/>
  <c r="DK148" i="1"/>
  <c r="DK6" i="12"/>
  <c r="DS148" i="1"/>
  <c r="DS6" i="12"/>
  <c r="BR148" i="1"/>
  <c r="BR6" i="12"/>
  <c r="BJ148" i="1"/>
  <c r="BJ6" i="12"/>
  <c r="BB148" i="1"/>
  <c r="BB6" i="12"/>
  <c r="DT148" i="1"/>
  <c r="DT6" i="12"/>
  <c r="DL148" i="1"/>
  <c r="DL6" i="12"/>
  <c r="DD148" i="1"/>
  <c r="DD6" i="12"/>
  <c r="CV148" i="1"/>
  <c r="CV6" i="12"/>
  <c r="CN148" i="1"/>
  <c r="CN6" i="12"/>
  <c r="CF148" i="1"/>
  <c r="CF6" i="12"/>
  <c r="BX148" i="1"/>
  <c r="BX6" i="12"/>
  <c r="BI148" i="1"/>
  <c r="BI6" i="12"/>
  <c r="D148" i="1"/>
  <c r="D6" i="12"/>
  <c r="E148" i="1"/>
  <c r="E6" i="12"/>
  <c r="L148" i="1"/>
  <c r="L6" i="12"/>
  <c r="H148" i="1"/>
  <c r="H6" i="12"/>
  <c r="O148" i="1"/>
  <c r="O6" i="12"/>
  <c r="K148" i="1"/>
  <c r="K6" i="12"/>
  <c r="BE156" i="1"/>
  <c r="BE5" i="9" s="1"/>
  <c r="BD11" i="12"/>
  <c r="F4" i="10"/>
  <c r="J4" i="10"/>
  <c r="J6" i="10" s="1"/>
  <c r="J10" i="10" s="1"/>
  <c r="J13" i="10" s="1"/>
  <c r="J15" i="10" s="1"/>
  <c r="J17" i="10" s="1"/>
  <c r="G4" i="10"/>
  <c r="G6" i="10" s="1"/>
  <c r="G10" i="10" s="1"/>
  <c r="G13" i="10" s="1"/>
  <c r="G15" i="10" s="1"/>
  <c r="G17" i="10" s="1"/>
  <c r="E4" i="10"/>
  <c r="E6" i="10" s="1"/>
  <c r="E10" i="10" s="1"/>
  <c r="E13" i="10" s="1"/>
  <c r="E15" i="10" s="1"/>
  <c r="E17" i="10" s="1"/>
  <c r="P6" i="10"/>
  <c r="X6" i="10"/>
  <c r="DI6" i="9"/>
  <c r="AO6" i="9"/>
  <c r="AS6" i="9"/>
  <c r="BU6" i="9"/>
  <c r="R6" i="9"/>
  <c r="AJ6" i="9"/>
  <c r="AZ6" i="9"/>
  <c r="CN6" i="9"/>
  <c r="AU6" i="9"/>
  <c r="CQ6" i="9"/>
  <c r="CF6" i="9"/>
  <c r="Z6" i="9"/>
  <c r="BV6" i="9"/>
  <c r="CL6" i="9"/>
  <c r="DR6" i="9"/>
  <c r="BX6" i="9"/>
  <c r="AM6" i="9"/>
  <c r="BP6" i="9"/>
  <c r="CV6" i="9"/>
  <c r="Q165" i="1"/>
  <c r="O9" i="9"/>
  <c r="O12" i="9" s="1"/>
  <c r="DB6" i="9"/>
  <c r="AB6" i="9"/>
  <c r="AR6" i="9"/>
  <c r="BC6" i="9"/>
  <c r="CA6" i="9"/>
  <c r="DG6" i="9"/>
  <c r="H12" i="9"/>
  <c r="N10" i="9"/>
  <c r="N9" i="9" s="1"/>
  <c r="T6" i="9"/>
  <c r="AE6" i="9"/>
  <c r="CS68" i="1"/>
  <c r="CS142" i="1" s="1"/>
  <c r="CS7" i="9"/>
  <c r="CS6" i="9" s="1"/>
  <c r="CC68" i="1"/>
  <c r="CC142" i="1" s="1"/>
  <c r="CC7" i="9"/>
  <c r="CC6" i="9" s="1"/>
  <c r="BE68" i="1"/>
  <c r="BE142" i="1" s="1"/>
  <c r="BE7" i="9"/>
  <c r="BE6" i="9" s="1"/>
  <c r="V69" i="1"/>
  <c r="V7" i="9"/>
  <c r="V6" i="9" s="1"/>
  <c r="AL69" i="1"/>
  <c r="AL7" i="9"/>
  <c r="AL6" i="9" s="1"/>
  <c r="BB69" i="1"/>
  <c r="BB7" i="9"/>
  <c r="BR69" i="1"/>
  <c r="BR7" i="9"/>
  <c r="BR6" i="9" s="1"/>
  <c r="CH68" i="1"/>
  <c r="CH142" i="1" s="1"/>
  <c r="CH7" i="9"/>
  <c r="CH6" i="9" s="1"/>
  <c r="CX68" i="1"/>
  <c r="CX142" i="1" s="1"/>
  <c r="CX7" i="9"/>
  <c r="DN68" i="1"/>
  <c r="DN142" i="1" s="1"/>
  <c r="DN7" i="9"/>
  <c r="DN6" i="9" s="1"/>
  <c r="AF69" i="1"/>
  <c r="AF7" i="9"/>
  <c r="AF6" i="9" s="1"/>
  <c r="AV69" i="1"/>
  <c r="AV7" i="9"/>
  <c r="AV6" i="9" s="1"/>
  <c r="G68" i="1"/>
  <c r="G142" i="1" s="1"/>
  <c r="G7" i="9"/>
  <c r="G6" i="9" s="1"/>
  <c r="G12" i="9" s="1"/>
  <c r="AA69" i="1"/>
  <c r="AA7" i="9"/>
  <c r="AA6" i="9" s="1"/>
  <c r="AQ69" i="1"/>
  <c r="AQ7" i="9"/>
  <c r="AQ6" i="9" s="1"/>
  <c r="BG69" i="1"/>
  <c r="BG7" i="9"/>
  <c r="BG6" i="9" s="1"/>
  <c r="CM68" i="1"/>
  <c r="CM142" i="1" s="1"/>
  <c r="CM7" i="9"/>
  <c r="CM6" i="9" s="1"/>
  <c r="DS68" i="1"/>
  <c r="DS142" i="1" s="1"/>
  <c r="DS7" i="9"/>
  <c r="DS6" i="9" s="1"/>
  <c r="BY6" i="9"/>
  <c r="CO6" i="9"/>
  <c r="D6" i="9"/>
  <c r="DU67" i="1"/>
  <c r="C67" i="1" s="1"/>
  <c r="DT7" i="9"/>
  <c r="DT6" i="9" s="1"/>
  <c r="BM68" i="1"/>
  <c r="BM142" i="1" s="1"/>
  <c r="BM7" i="9"/>
  <c r="BM6" i="9" s="1"/>
  <c r="Q69" i="1"/>
  <c r="Q7" i="9"/>
  <c r="Q6" i="9" s="1"/>
  <c r="Y69" i="1"/>
  <c r="Y7" i="9"/>
  <c r="Y6" i="9" s="1"/>
  <c r="CK68" i="1"/>
  <c r="CK142" i="1" s="1"/>
  <c r="CK7" i="9"/>
  <c r="CK6" i="9" s="1"/>
  <c r="AD69" i="1"/>
  <c r="AD7" i="9"/>
  <c r="AT68" i="1"/>
  <c r="AT142" i="1" s="1"/>
  <c r="AT7" i="9"/>
  <c r="AT6" i="9" s="1"/>
  <c r="BJ68" i="1"/>
  <c r="BJ142" i="1" s="1"/>
  <c r="BJ7" i="9"/>
  <c r="BJ6" i="9" s="1"/>
  <c r="BZ68" i="1"/>
  <c r="BZ142" i="1" s="1"/>
  <c r="BZ7" i="9"/>
  <c r="CP68" i="1"/>
  <c r="CP142" i="1" s="1"/>
  <c r="CP7" i="9"/>
  <c r="CP6" i="9" s="1"/>
  <c r="DF69" i="1"/>
  <c r="DF7" i="9"/>
  <c r="DF6" i="9" s="1"/>
  <c r="J68" i="1"/>
  <c r="J142" i="1" s="1"/>
  <c r="J7" i="9"/>
  <c r="J6" i="9" s="1"/>
  <c r="J12" i="9" s="1"/>
  <c r="AN68" i="1"/>
  <c r="AN142" i="1" s="1"/>
  <c r="AN7" i="9"/>
  <c r="AN6" i="9" s="1"/>
  <c r="DH69" i="1"/>
  <c r="DH7" i="9"/>
  <c r="DH6" i="9" s="1"/>
  <c r="S69" i="1"/>
  <c r="S7" i="9"/>
  <c r="S6" i="9" s="1"/>
  <c r="AI68" i="1"/>
  <c r="AI142" i="1" s="1"/>
  <c r="AI7" i="9"/>
  <c r="AI6" i="9" s="1"/>
  <c r="AY68" i="1"/>
  <c r="AY142" i="1" s="1"/>
  <c r="AY7" i="9"/>
  <c r="AY6" i="9" s="1"/>
  <c r="BW69" i="1"/>
  <c r="BW7" i="9"/>
  <c r="BW6" i="9" s="1"/>
  <c r="DC68" i="1"/>
  <c r="DC142" i="1" s="1"/>
  <c r="DC7" i="9"/>
  <c r="DC6" i="9" s="1"/>
  <c r="BI6" i="9"/>
  <c r="BW68" i="1"/>
  <c r="BW142" i="1" s="1"/>
  <c r="Y68" i="1"/>
  <c r="Y142" i="1" s="1"/>
  <c r="CK69" i="1"/>
  <c r="BJ69" i="1"/>
  <c r="BZ69" i="1"/>
  <c r="BM69" i="1"/>
  <c r="Q68" i="1"/>
  <c r="Q142" i="1" s="1"/>
  <c r="AD68" i="1"/>
  <c r="AD142" i="1" s="1"/>
  <c r="AT69" i="1"/>
  <c r="CP69" i="1"/>
  <c r="DF68" i="1"/>
  <c r="DF142" i="1" s="1"/>
  <c r="J69" i="1"/>
  <c r="S68" i="1"/>
  <c r="S142" i="1" s="1"/>
  <c r="AI69" i="1"/>
  <c r="BH56" i="1"/>
  <c r="BH4" i="10" s="1"/>
  <c r="BH6" i="10" s="1"/>
  <c r="BH155" i="1"/>
  <c r="BH11" i="12" s="1"/>
  <c r="DK55" i="1"/>
  <c r="DK141" i="1" s="1"/>
  <c r="DK155" i="1"/>
  <c r="DK11" i="12" s="1"/>
  <c r="DF55" i="1"/>
  <c r="DF141" i="1" s="1"/>
  <c r="DF155" i="1"/>
  <c r="CP55" i="1"/>
  <c r="CP141" i="1" s="1"/>
  <c r="CP155" i="1"/>
  <c r="CP11" i="12" s="1"/>
  <c r="BZ55" i="1"/>
  <c r="BZ141" i="1" s="1"/>
  <c r="BZ155" i="1"/>
  <c r="DO56" i="1"/>
  <c r="DO4" i="10" s="1"/>
  <c r="DO6" i="10" s="1"/>
  <c r="DO155" i="1"/>
  <c r="DO11" i="12" s="1"/>
  <c r="BQ55" i="1"/>
  <c r="BQ141" i="1" s="1"/>
  <c r="BQ155" i="1"/>
  <c r="BQ11" i="12" s="1"/>
  <c r="AK55" i="1"/>
  <c r="AK155" i="1"/>
  <c r="AK11" i="12" s="1"/>
  <c r="CJ55" i="1"/>
  <c r="CJ141" i="1" s="1"/>
  <c r="CJ155" i="1"/>
  <c r="CJ11" i="12" s="1"/>
  <c r="DP56" i="1"/>
  <c r="DP4" i="10" s="1"/>
  <c r="DP6" i="10" s="1"/>
  <c r="DP155" i="1"/>
  <c r="DP11" i="12" s="1"/>
  <c r="AI56" i="1"/>
  <c r="AI4" i="10" s="1"/>
  <c r="AI6" i="10" s="1"/>
  <c r="AI155" i="1"/>
  <c r="AI11" i="12" s="1"/>
  <c r="BG55" i="1"/>
  <c r="BG141" i="1" s="1"/>
  <c r="BG155" i="1"/>
  <c r="BG11" i="12" s="1"/>
  <c r="CK56" i="1"/>
  <c r="CK4" i="10" s="1"/>
  <c r="CK6" i="10" s="1"/>
  <c r="CK155" i="1"/>
  <c r="CK11" i="12" s="1"/>
  <c r="AX55" i="1"/>
  <c r="AX155" i="1"/>
  <c r="AX11" i="12" s="1"/>
  <c r="DH56" i="1"/>
  <c r="DH4" i="10" s="1"/>
  <c r="DH6" i="10" s="1"/>
  <c r="DH155" i="1"/>
  <c r="CY55" i="1"/>
  <c r="CY141" i="1" s="1"/>
  <c r="CY155" i="1"/>
  <c r="CY11" i="12" s="1"/>
  <c r="BU56" i="1"/>
  <c r="BU4" i="10" s="1"/>
  <c r="BU6" i="10" s="1"/>
  <c r="BU155" i="1"/>
  <c r="BU11" i="12" s="1"/>
  <c r="DQ55" i="1"/>
  <c r="DQ141" i="1" s="1"/>
  <c r="DQ155" i="1"/>
  <c r="DQ11" i="12" s="1"/>
  <c r="DB55" i="1"/>
  <c r="DB141" i="1" s="1"/>
  <c r="DB155" i="1"/>
  <c r="CD56" i="1"/>
  <c r="CD4" i="10" s="1"/>
  <c r="CD6" i="10" s="1"/>
  <c r="CD155" i="1"/>
  <c r="BF56" i="1"/>
  <c r="BF4" i="10" s="1"/>
  <c r="BF6" i="10" s="1"/>
  <c r="BF155" i="1"/>
  <c r="BC56" i="1"/>
  <c r="BC4" i="10" s="1"/>
  <c r="BC6" i="10" s="1"/>
  <c r="BC155" i="1"/>
  <c r="BC11" i="12" s="1"/>
  <c r="BM56" i="1"/>
  <c r="BM4" i="10" s="1"/>
  <c r="BM6" i="10" s="1"/>
  <c r="BM155" i="1"/>
  <c r="BM11" i="12" s="1"/>
  <c r="AG55" i="1"/>
  <c r="AG155" i="1"/>
  <c r="AG11" i="12" s="1"/>
  <c r="BR56" i="1"/>
  <c r="BR4" i="10" s="1"/>
  <c r="BR6" i="10" s="1"/>
  <c r="BR155" i="1"/>
  <c r="BR11" i="12" s="1"/>
  <c r="AQ56" i="1"/>
  <c r="AQ4" i="10" s="1"/>
  <c r="AQ6" i="10" s="1"/>
  <c r="AQ155" i="1"/>
  <c r="AQ11" i="12" s="1"/>
  <c r="BW55" i="1"/>
  <c r="BW141" i="1" s="1"/>
  <c r="BW155" i="1"/>
  <c r="BW11" i="12" s="1"/>
  <c r="AR55" i="1"/>
  <c r="AR155" i="1"/>
  <c r="AR11" i="12" s="1"/>
  <c r="CS56" i="1"/>
  <c r="CS4" i="10" s="1"/>
  <c r="CS6" i="10" s="1"/>
  <c r="CS155" i="1"/>
  <c r="CS11" i="12" s="1"/>
  <c r="AS56" i="1"/>
  <c r="AS4" i="10" s="1"/>
  <c r="AS6" i="10" s="1"/>
  <c r="AS155" i="1"/>
  <c r="AS11" i="12" s="1"/>
  <c r="CG55" i="1"/>
  <c r="CG141" i="1" s="1"/>
  <c r="CG155" i="1"/>
  <c r="CG11" i="12" s="1"/>
  <c r="DR55" i="1"/>
  <c r="DR141" i="1" s="1"/>
  <c r="DR155" i="1"/>
  <c r="DR11" i="12" s="1"/>
  <c r="CW56" i="1"/>
  <c r="CW4" i="10" s="1"/>
  <c r="CW6" i="10" s="1"/>
  <c r="CW155" i="1"/>
  <c r="CW11" i="12" s="1"/>
  <c r="CO56" i="1"/>
  <c r="CO4" i="10" s="1"/>
  <c r="CO6" i="10" s="1"/>
  <c r="CO155" i="1"/>
  <c r="CO11" i="12" s="1"/>
  <c r="CE55" i="1"/>
  <c r="CE141" i="1" s="1"/>
  <c r="CE155" i="1"/>
  <c r="CE11" i="12" s="1"/>
  <c r="CU56" i="1"/>
  <c r="CU4" i="10" s="1"/>
  <c r="CU6" i="10" s="1"/>
  <c r="CU155" i="1"/>
  <c r="CU11" i="12" s="1"/>
  <c r="DN55" i="1"/>
  <c r="DN141" i="1" s="1"/>
  <c r="DN155" i="1"/>
  <c r="DN11" i="12" s="1"/>
  <c r="CX55" i="1"/>
  <c r="CX141" i="1" s="1"/>
  <c r="CX155" i="1"/>
  <c r="CX11" i="12" s="1"/>
  <c r="CH55" i="1"/>
  <c r="CH141" i="1" s="1"/>
  <c r="CH155" i="1"/>
  <c r="CH11" i="12" s="1"/>
  <c r="BS55" i="1"/>
  <c r="BS141" i="1" s="1"/>
  <c r="BS155" i="1"/>
  <c r="BS11" i="12" s="1"/>
  <c r="CA55" i="1"/>
  <c r="CA141" i="1" s="1"/>
  <c r="CA155" i="1"/>
  <c r="CA11" i="12" s="1"/>
  <c r="BA55" i="1"/>
  <c r="BA141" i="1" s="1"/>
  <c r="BA155" i="1"/>
  <c r="BA11" i="12" s="1"/>
  <c r="BT56" i="1"/>
  <c r="BT4" i="10" s="1"/>
  <c r="BT6" i="10" s="1"/>
  <c r="BT155" i="1"/>
  <c r="BT11" i="12" s="1"/>
  <c r="CZ56" i="1"/>
  <c r="CZ4" i="10" s="1"/>
  <c r="CZ6" i="10" s="1"/>
  <c r="CZ155" i="1"/>
  <c r="AJ56" i="1"/>
  <c r="AJ4" i="10" s="1"/>
  <c r="AJ6" i="10" s="1"/>
  <c r="AJ155" i="1"/>
  <c r="AJ11" i="12" s="1"/>
  <c r="BO56" i="1"/>
  <c r="BO4" i="10" s="1"/>
  <c r="BO6" i="10" s="1"/>
  <c r="BO155" i="1"/>
  <c r="BO11" i="12" s="1"/>
  <c r="CM55" i="1"/>
  <c r="CM141" i="1" s="1"/>
  <c r="CM155" i="1"/>
  <c r="CM11" i="12" s="1"/>
  <c r="BN55" i="1"/>
  <c r="BN141" i="1" s="1"/>
  <c r="BN155" i="1"/>
  <c r="BN11" i="12" s="1"/>
  <c r="DG55" i="1"/>
  <c r="DG141" i="1" s="1"/>
  <c r="DG155" i="1"/>
  <c r="DG11" i="12" s="1"/>
  <c r="CB56" i="1"/>
  <c r="CB4" i="10" s="1"/>
  <c r="CB6" i="10" s="1"/>
  <c r="CB155" i="1"/>
  <c r="AO56" i="1"/>
  <c r="AO4" i="10" s="1"/>
  <c r="AO6" i="10" s="1"/>
  <c r="AO155" i="1"/>
  <c r="AO11" i="12" s="1"/>
  <c r="CR56" i="1"/>
  <c r="CR4" i="10" s="1"/>
  <c r="CR6" i="10" s="1"/>
  <c r="CR155" i="1"/>
  <c r="CR11" i="12" s="1"/>
  <c r="DS55" i="1"/>
  <c r="DS141" i="1" s="1"/>
  <c r="DS155" i="1"/>
  <c r="DS11" i="12" s="1"/>
  <c r="CQ56" i="1"/>
  <c r="CQ4" i="10" s="1"/>
  <c r="CQ6" i="10" s="1"/>
  <c r="CQ155" i="1"/>
  <c r="CQ11" i="12" s="1"/>
  <c r="DJ56" i="1"/>
  <c r="DJ4" i="10" s="1"/>
  <c r="DJ155" i="1"/>
  <c r="CT56" i="1"/>
  <c r="CT4" i="10" s="1"/>
  <c r="CT6" i="10" s="1"/>
  <c r="CT155" i="1"/>
  <c r="CT11" i="12" s="1"/>
  <c r="CL55" i="1"/>
  <c r="CL141" i="1" s="1"/>
  <c r="CL155" i="1"/>
  <c r="CL11" i="12" s="1"/>
  <c r="BV55" i="1"/>
  <c r="BV141" i="1" s="1"/>
  <c r="BV155" i="1"/>
  <c r="BV11" i="12" s="1"/>
  <c r="AP55" i="1"/>
  <c r="AP155" i="1"/>
  <c r="AP11" i="12" s="1"/>
  <c r="AU56" i="1"/>
  <c r="AU4" i="10" s="1"/>
  <c r="AU6" i="10" s="1"/>
  <c r="AU155" i="1"/>
  <c r="AU11" i="12" s="1"/>
  <c r="AW55" i="1"/>
  <c r="AW155" i="1"/>
  <c r="AW11" i="12" s="1"/>
  <c r="AZ56" i="1"/>
  <c r="AZ4" i="10" s="1"/>
  <c r="AZ6" i="10" s="1"/>
  <c r="AZ155" i="1"/>
  <c r="AV55" i="1"/>
  <c r="AV155" i="1"/>
  <c r="AV11" i="12" s="1"/>
  <c r="CI56" i="1"/>
  <c r="CI4" i="10" s="1"/>
  <c r="CI6" i="10" s="1"/>
  <c r="CI155" i="1"/>
  <c r="CI11" i="12" s="1"/>
  <c r="DC55" i="1"/>
  <c r="DC141" i="1" s="1"/>
  <c r="DC155" i="1"/>
  <c r="DC11" i="12" s="1"/>
  <c r="DM56" i="1"/>
  <c r="DM4" i="10" s="1"/>
  <c r="DM6" i="10" s="1"/>
  <c r="DM155" i="1"/>
  <c r="DM11" i="12" s="1"/>
  <c r="BI55" i="1"/>
  <c r="BI141" i="1" s="1"/>
  <c r="BI155" i="1"/>
  <c r="BI11" i="12" s="1"/>
  <c r="AL55" i="1"/>
  <c r="AL155" i="1"/>
  <c r="AL11" i="12" s="1"/>
  <c r="DU56" i="1"/>
  <c r="DU4" i="10" s="1"/>
  <c r="DU6" i="10" s="1"/>
  <c r="DU155" i="1"/>
  <c r="R102" i="1"/>
  <c r="R116" i="1" s="1"/>
  <c r="R117" i="1" s="1"/>
  <c r="R118" i="1" s="1"/>
  <c r="R7" i="10" s="1"/>
  <c r="CC69" i="1"/>
  <c r="V68" i="1"/>
  <c r="V142" i="1" s="1"/>
  <c r="BB68" i="1"/>
  <c r="BB142" i="1" s="1"/>
  <c r="CH69" i="1"/>
  <c r="DN69" i="1"/>
  <c r="AF68" i="1"/>
  <c r="AF142" i="1" s="1"/>
  <c r="G69" i="1"/>
  <c r="AQ68" i="1"/>
  <c r="AQ142" i="1" s="1"/>
  <c r="CM69" i="1"/>
  <c r="Q119" i="1"/>
  <c r="D68" i="1"/>
  <c r="D142" i="1" s="1"/>
  <c r="D69" i="1"/>
  <c r="DQ68" i="1"/>
  <c r="DQ142" i="1" s="1"/>
  <c r="DQ69" i="1"/>
  <c r="AW68" i="1"/>
  <c r="AW142" i="1" s="1"/>
  <c r="AW69" i="1"/>
  <c r="N68" i="1"/>
  <c r="N142" i="1" s="1"/>
  <c r="N69" i="1"/>
  <c r="BU68" i="1"/>
  <c r="BU142" i="1" s="1"/>
  <c r="BU69" i="1"/>
  <c r="R69" i="1"/>
  <c r="R68" i="1"/>
  <c r="R142" i="1" s="1"/>
  <c r="AH69" i="1"/>
  <c r="AH68" i="1"/>
  <c r="AH142" i="1" s="1"/>
  <c r="AX69" i="1"/>
  <c r="AX68" i="1"/>
  <c r="AX142" i="1" s="1"/>
  <c r="BN69" i="1"/>
  <c r="BN68" i="1"/>
  <c r="BN142" i="1" s="1"/>
  <c r="CD68" i="1"/>
  <c r="CD142" i="1" s="1"/>
  <c r="CD69" i="1"/>
  <c r="CT68" i="1"/>
  <c r="CT142" i="1" s="1"/>
  <c r="CT69" i="1"/>
  <c r="DJ68" i="1"/>
  <c r="DJ142" i="1" s="1"/>
  <c r="DJ69" i="1"/>
  <c r="H68" i="1"/>
  <c r="H142" i="1" s="1"/>
  <c r="H69" i="1"/>
  <c r="T68" i="1"/>
  <c r="T142" i="1" s="1"/>
  <c r="T69" i="1"/>
  <c r="AJ68" i="1"/>
  <c r="AJ142" i="1" s="1"/>
  <c r="AJ69" i="1"/>
  <c r="AZ68" i="1"/>
  <c r="AZ142" i="1" s="1"/>
  <c r="AZ69" i="1"/>
  <c r="CJ68" i="1"/>
  <c r="CJ142" i="1" s="1"/>
  <c r="CJ69" i="1"/>
  <c r="CN68" i="1"/>
  <c r="CN142" i="1" s="1"/>
  <c r="CN69" i="1"/>
  <c r="DT68" i="1"/>
  <c r="DT142" i="1" s="1"/>
  <c r="DT69" i="1"/>
  <c r="O69" i="1"/>
  <c r="O68" i="1"/>
  <c r="O142" i="1" s="1"/>
  <c r="AE68" i="1"/>
  <c r="AE142" i="1" s="1"/>
  <c r="AE69" i="1"/>
  <c r="AU68" i="1"/>
  <c r="AU142" i="1" s="1"/>
  <c r="AU69" i="1"/>
  <c r="BK68" i="1"/>
  <c r="BK142" i="1" s="1"/>
  <c r="BK69" i="1"/>
  <c r="CQ69" i="1"/>
  <c r="CQ68" i="1"/>
  <c r="CQ142" i="1" s="1"/>
  <c r="AC68" i="1"/>
  <c r="AC142" i="1" s="1"/>
  <c r="AC69" i="1"/>
  <c r="BI68" i="1"/>
  <c r="BI142" i="1" s="1"/>
  <c r="BI69" i="1"/>
  <c r="CO68" i="1"/>
  <c r="CO142" i="1" s="1"/>
  <c r="CO69" i="1"/>
  <c r="F68" i="1"/>
  <c r="F142" i="1" s="1"/>
  <c r="F69" i="1"/>
  <c r="CF68" i="1"/>
  <c r="CF142" i="1" s="1"/>
  <c r="CF69" i="1"/>
  <c r="DL68" i="1"/>
  <c r="DL142" i="1" s="1"/>
  <c r="DL69" i="1"/>
  <c r="AG68" i="1"/>
  <c r="AG142" i="1" s="1"/>
  <c r="AG69" i="1"/>
  <c r="DI68" i="1"/>
  <c r="DI142" i="1" s="1"/>
  <c r="DI69" i="1"/>
  <c r="AO68" i="1"/>
  <c r="AO142" i="1" s="1"/>
  <c r="AO69" i="1"/>
  <c r="DA68" i="1"/>
  <c r="DA142" i="1" s="1"/>
  <c r="DA69" i="1"/>
  <c r="Z69" i="1"/>
  <c r="Z68" i="1"/>
  <c r="Z142" i="1" s="1"/>
  <c r="AP69" i="1"/>
  <c r="AP68" i="1"/>
  <c r="AP142" i="1" s="1"/>
  <c r="BF69" i="1"/>
  <c r="BF68" i="1"/>
  <c r="BF142" i="1" s="1"/>
  <c r="BV68" i="1"/>
  <c r="BV142" i="1" s="1"/>
  <c r="BV69" i="1"/>
  <c r="CL68" i="1"/>
  <c r="CL142" i="1" s="1"/>
  <c r="CL69" i="1"/>
  <c r="DB68" i="1"/>
  <c r="DB142" i="1" s="1"/>
  <c r="DB69" i="1"/>
  <c r="DR68" i="1"/>
  <c r="DR142" i="1" s="1"/>
  <c r="DR69" i="1"/>
  <c r="L68" i="1"/>
  <c r="L142" i="1" s="1"/>
  <c r="L69" i="1"/>
  <c r="AB68" i="1"/>
  <c r="AB142" i="1" s="1"/>
  <c r="AB69" i="1"/>
  <c r="AR68" i="1"/>
  <c r="AR142" i="1" s="1"/>
  <c r="AR69" i="1"/>
  <c r="BH68" i="1"/>
  <c r="BH142" i="1" s="1"/>
  <c r="BH69" i="1"/>
  <c r="BX68" i="1"/>
  <c r="BX142" i="1" s="1"/>
  <c r="BX69" i="1"/>
  <c r="DD68" i="1"/>
  <c r="DD142" i="1" s="1"/>
  <c r="DD69" i="1"/>
  <c r="I68" i="1"/>
  <c r="I142" i="1" s="1"/>
  <c r="I69" i="1"/>
  <c r="W68" i="1"/>
  <c r="W142" i="1" s="1"/>
  <c r="W69" i="1"/>
  <c r="AM68" i="1"/>
  <c r="AM142" i="1" s="1"/>
  <c r="AM69" i="1"/>
  <c r="BC68" i="1"/>
  <c r="BC142" i="1" s="1"/>
  <c r="BC69" i="1"/>
  <c r="CA69" i="1"/>
  <c r="CA68" i="1"/>
  <c r="CA142" i="1" s="1"/>
  <c r="DG69" i="1"/>
  <c r="DG68" i="1"/>
  <c r="DG142" i="1" s="1"/>
  <c r="AS68" i="1"/>
  <c r="AS142" i="1" s="1"/>
  <c r="AS69" i="1"/>
  <c r="BY68" i="1"/>
  <c r="BY142" i="1" s="1"/>
  <c r="BY69" i="1"/>
  <c r="DE68" i="1"/>
  <c r="DE142" i="1" s="1"/>
  <c r="DE69" i="1"/>
  <c r="BP68" i="1"/>
  <c r="BP142" i="1" s="1"/>
  <c r="BP69" i="1"/>
  <c r="CV68" i="1"/>
  <c r="CV142" i="1" s="1"/>
  <c r="CV69" i="1"/>
  <c r="DM55" i="1"/>
  <c r="DM141" i="1" s="1"/>
  <c r="DC56" i="1"/>
  <c r="DC4" i="10" s="1"/>
  <c r="DC6" i="10" s="1"/>
  <c r="AO55" i="1"/>
  <c r="DU55" i="1"/>
  <c r="DU141" i="1" s="1"/>
  <c r="P118" i="1"/>
  <c r="P7" i="10" s="1"/>
  <c r="E27" i="10" s="1"/>
  <c r="U112" i="1"/>
  <c r="CO55" i="1"/>
  <c r="CO141" i="1" s="1"/>
  <c r="AK56" i="1"/>
  <c r="AK4" i="10" s="1"/>
  <c r="AK6" i="10" s="1"/>
  <c r="AV56" i="1"/>
  <c r="AV4" i="10" s="1"/>
  <c r="AV6" i="10" s="1"/>
  <c r="CQ55" i="1"/>
  <c r="CQ141" i="1" s="1"/>
  <c r="CI55" i="1"/>
  <c r="CI141" i="1" s="1"/>
  <c r="AZ55" i="1"/>
  <c r="AZ141" i="1" s="1"/>
  <c r="AU55" i="1"/>
  <c r="DJ55" i="1"/>
  <c r="DJ141" i="1" s="1"/>
  <c r="BV56" i="1"/>
  <c r="BV4" i="10" s="1"/>
  <c r="BV6" i="10" s="1"/>
  <c r="DR56" i="1"/>
  <c r="DR4" i="10" s="1"/>
  <c r="DR6" i="10" s="1"/>
  <c r="CJ56" i="1"/>
  <c r="CJ4" i="10" s="1"/>
  <c r="CJ6" i="10" s="1"/>
  <c r="CY56" i="1"/>
  <c r="CY4" i="10" s="1"/>
  <c r="CY6" i="10" s="1"/>
  <c r="DP55" i="1"/>
  <c r="DP141" i="1" s="1"/>
  <c r="BH55" i="1"/>
  <c r="BH141" i="1" s="1"/>
  <c r="CG56" i="1"/>
  <c r="CG4" i="10" s="1"/>
  <c r="CG6" i="10" s="1"/>
  <c r="AL56" i="1"/>
  <c r="AL4" i="10" s="1"/>
  <c r="AL6" i="10" s="1"/>
  <c r="DO55" i="1"/>
  <c r="DO141" i="1" s="1"/>
  <c r="AP56" i="1"/>
  <c r="AP4" i="10" s="1"/>
  <c r="CZ55" i="1"/>
  <c r="CZ141" i="1" s="1"/>
  <c r="CB55" i="1"/>
  <c r="CB141" i="1" s="1"/>
  <c r="AQ55" i="1"/>
  <c r="CE56" i="1"/>
  <c r="CE4" i="10" s="1"/>
  <c r="CE6" i="10" s="1"/>
  <c r="DN56" i="1"/>
  <c r="DN4" i="10" s="1"/>
  <c r="DN6" i="10" s="1"/>
  <c r="AS55" i="1"/>
  <c r="CM56" i="1"/>
  <c r="CM4" i="10" s="1"/>
  <c r="CM6" i="10" s="1"/>
  <c r="AG56" i="1"/>
  <c r="AG4" i="10" s="1"/>
  <c r="AG6" i="10" s="1"/>
  <c r="BM55" i="1"/>
  <c r="BM141" i="1" s="1"/>
  <c r="CS55" i="1"/>
  <c r="CS141" i="1" s="1"/>
  <c r="BR55" i="1"/>
  <c r="BR141" i="1" s="1"/>
  <c r="BU55" i="1"/>
  <c r="BU141" i="1" s="1"/>
  <c r="AR56" i="1"/>
  <c r="AR4" i="10" s="1"/>
  <c r="AR6" i="10" s="1"/>
  <c r="DQ56" i="1"/>
  <c r="DQ4" i="10" s="1"/>
  <c r="DQ6" i="10" s="1"/>
  <c r="BC55" i="1"/>
  <c r="BC141" i="1" s="1"/>
  <c r="CH56" i="1"/>
  <c r="CH4" i="10" s="1"/>
  <c r="CH6" i="10" s="1"/>
  <c r="BF55" i="1"/>
  <c r="BF141" i="1" s="1"/>
  <c r="DB56" i="1"/>
  <c r="DB4" i="10" s="1"/>
  <c r="DB6" i="10" s="1"/>
  <c r="BW56" i="1"/>
  <c r="BW4" i="10" s="1"/>
  <c r="BW6" i="10" s="1"/>
  <c r="BT55" i="1"/>
  <c r="BT141" i="1" s="1"/>
  <c r="DS56" i="1"/>
  <c r="DS4" i="10" s="1"/>
  <c r="DS6" i="10" s="1"/>
  <c r="DG56" i="1"/>
  <c r="DG4" i="10" s="1"/>
  <c r="DG6" i="10" s="1"/>
  <c r="CX56" i="1"/>
  <c r="CX4" i="10" s="1"/>
  <c r="BN56" i="1"/>
  <c r="BN4" i="10" s="1"/>
  <c r="CL56" i="1"/>
  <c r="CL4" i="10" s="1"/>
  <c r="DH55" i="1"/>
  <c r="DH141" i="1" s="1"/>
  <c r="CR55" i="1"/>
  <c r="CR141" i="1" s="1"/>
  <c r="AI55" i="1"/>
  <c r="DK56" i="1"/>
  <c r="DK4" i="10" s="1"/>
  <c r="DK6" i="10" s="1"/>
  <c r="BG56" i="1"/>
  <c r="BG4" i="10" s="1"/>
  <c r="BG6" i="10" s="1"/>
  <c r="DF56" i="1"/>
  <c r="DF4" i="10" s="1"/>
  <c r="DF6" i="10" s="1"/>
  <c r="CP56" i="1"/>
  <c r="CP4" i="10" s="1"/>
  <c r="CP6" i="10" s="1"/>
  <c r="BZ56" i="1"/>
  <c r="BZ4" i="10" s="1"/>
  <c r="AX56" i="1"/>
  <c r="AX4" i="10" s="1"/>
  <c r="AX6" i="10" s="1"/>
  <c r="CD55" i="1"/>
  <c r="CD141" i="1" s="1"/>
  <c r="BO55" i="1"/>
  <c r="BO141" i="1" s="1"/>
  <c r="CA56" i="1"/>
  <c r="CA4" i="10" s="1"/>
  <c r="CA6" i="10" s="1"/>
  <c r="CT55" i="1"/>
  <c r="CT141" i="1" s="1"/>
  <c r="BQ56" i="1"/>
  <c r="BQ4" i="10" s="1"/>
  <c r="BQ6" i="10" s="1"/>
  <c r="AJ55" i="1"/>
  <c r="CK55" i="1"/>
  <c r="CK141" i="1" s="1"/>
  <c r="BS56" i="1"/>
  <c r="BS4" i="10" s="1"/>
  <c r="BS6" i="10" s="1"/>
  <c r="CU55" i="1"/>
  <c r="CU141" i="1" s="1"/>
  <c r="BA56" i="1"/>
  <c r="BA4" i="10" s="1"/>
  <c r="BA6" i="10" s="1"/>
  <c r="AN55" i="1"/>
  <c r="AN56" i="1"/>
  <c r="AN4" i="10" s="1"/>
  <c r="AN6" i="10" s="1"/>
  <c r="BL55" i="1"/>
  <c r="BL141" i="1" s="1"/>
  <c r="BL56" i="1"/>
  <c r="BL4" i="10" s="1"/>
  <c r="BL6" i="10" s="1"/>
  <c r="AF55" i="1"/>
  <c r="AF56" i="1"/>
  <c r="AF4" i="10" s="1"/>
  <c r="AF6" i="10" s="1"/>
  <c r="C51" i="1"/>
  <c r="BD55" i="1"/>
  <c r="BD141" i="1" s="1"/>
  <c r="BD56" i="1"/>
  <c r="BD4" i="10" s="1"/>
  <c r="BD6" i="10" s="1"/>
  <c r="AB55" i="1"/>
  <c r="AB56" i="1"/>
  <c r="AB4" i="10" s="1"/>
  <c r="AB6" i="10" s="1"/>
  <c r="C8" i="9" l="1"/>
  <c r="M12" i="9"/>
  <c r="CI150" i="1"/>
  <c r="CI9" i="10" s="1"/>
  <c r="DA150" i="1"/>
  <c r="DA9" i="10" s="1"/>
  <c r="M10" i="12"/>
  <c r="O10" i="12"/>
  <c r="Q10" i="12"/>
  <c r="S10" i="12"/>
  <c r="U10" i="12"/>
  <c r="W10" i="12"/>
  <c r="Y10" i="12"/>
  <c r="AA10" i="12"/>
  <c r="AC10" i="12"/>
  <c r="AE10" i="12"/>
  <c r="AG10" i="12"/>
  <c r="AI10" i="12"/>
  <c r="AK10" i="12"/>
  <c r="AM10" i="12"/>
  <c r="AO10" i="12"/>
  <c r="AQ10" i="12"/>
  <c r="AS10" i="12"/>
  <c r="AU10" i="12"/>
  <c r="AW10" i="12"/>
  <c r="AY10" i="12"/>
  <c r="BA10" i="12"/>
  <c r="BC10" i="12"/>
  <c r="BE10" i="12"/>
  <c r="BG10" i="12"/>
  <c r="P10" i="12"/>
  <c r="T10" i="12"/>
  <c r="X10" i="12"/>
  <c r="AB10" i="12"/>
  <c r="AF10" i="12"/>
  <c r="AJ10" i="12"/>
  <c r="AN10" i="12"/>
  <c r="AR10" i="12"/>
  <c r="AV10" i="12"/>
  <c r="AZ10" i="12"/>
  <c r="BD10" i="12"/>
  <c r="BH10" i="12"/>
  <c r="BJ10" i="12"/>
  <c r="BL10" i="12"/>
  <c r="BN10" i="12"/>
  <c r="BP10" i="12"/>
  <c r="BR10" i="12"/>
  <c r="BT10" i="12"/>
  <c r="BV10" i="12"/>
  <c r="BX10" i="12"/>
  <c r="BZ10" i="12"/>
  <c r="CB10" i="12"/>
  <c r="CD10" i="12"/>
  <c r="CF10" i="12"/>
  <c r="CH10" i="12"/>
  <c r="CJ10" i="12"/>
  <c r="CL10" i="12"/>
  <c r="CN10" i="12"/>
  <c r="CP10" i="12"/>
  <c r="CR10" i="12"/>
  <c r="CT10" i="12"/>
  <c r="CV10" i="12"/>
  <c r="CX10" i="12"/>
  <c r="CZ10" i="12"/>
  <c r="DB10" i="12"/>
  <c r="DD10" i="12"/>
  <c r="DF10" i="12"/>
  <c r="DH10" i="12"/>
  <c r="DJ10" i="12"/>
  <c r="DL10" i="12"/>
  <c r="DN10" i="12"/>
  <c r="DP10" i="12"/>
  <c r="DR10" i="12"/>
  <c r="DT10" i="12"/>
  <c r="F10" i="12"/>
  <c r="H10" i="12"/>
  <c r="J10" i="12"/>
  <c r="L10" i="12"/>
  <c r="N10" i="12"/>
  <c r="R10" i="12"/>
  <c r="V10" i="12"/>
  <c r="Z10" i="12"/>
  <c r="AD10" i="12"/>
  <c r="AH10" i="12"/>
  <c r="AL10" i="12"/>
  <c r="AP10" i="12"/>
  <c r="AT10" i="12"/>
  <c r="AX10" i="12"/>
  <c r="BB10" i="12"/>
  <c r="BF10" i="12"/>
  <c r="BI10" i="12"/>
  <c r="BK10" i="12"/>
  <c r="BM10" i="12"/>
  <c r="BO10" i="12"/>
  <c r="BQ10" i="12"/>
  <c r="BS10" i="12"/>
  <c r="BU10" i="12"/>
  <c r="BW10" i="12"/>
  <c r="BY10" i="12"/>
  <c r="CA10" i="12"/>
  <c r="CC10" i="12"/>
  <c r="CE10" i="12"/>
  <c r="CG10" i="12"/>
  <c r="CI10" i="12"/>
  <c r="CK10" i="12"/>
  <c r="CM10" i="12"/>
  <c r="CO10" i="12"/>
  <c r="CQ10" i="12"/>
  <c r="CS10" i="12"/>
  <c r="CU10" i="12"/>
  <c r="CW10" i="12"/>
  <c r="CY10" i="12"/>
  <c r="DA10" i="12"/>
  <c r="DC10" i="12"/>
  <c r="DE10" i="12"/>
  <c r="DG10" i="12"/>
  <c r="DI10" i="12"/>
  <c r="DK10" i="12"/>
  <c r="DM10" i="12"/>
  <c r="DO10" i="12"/>
  <c r="DQ10" i="12"/>
  <c r="DS10" i="12"/>
  <c r="G10" i="12"/>
  <c r="G42" i="9" s="1"/>
  <c r="I10" i="12"/>
  <c r="I42" i="9" s="1"/>
  <c r="K10" i="12"/>
  <c r="K42" i="9" s="1"/>
  <c r="E10" i="12"/>
  <c r="L150" i="1"/>
  <c r="L9" i="10" s="1"/>
  <c r="L10" i="10" s="1"/>
  <c r="L13" i="10" s="1"/>
  <c r="L15" i="10" s="1"/>
  <c r="L17" i="10" s="1"/>
  <c r="BE150" i="1"/>
  <c r="BE15" i="9" s="1"/>
  <c r="DD150" i="1"/>
  <c r="DD9" i="10" s="1"/>
  <c r="CU150" i="1"/>
  <c r="CU9" i="10" s="1"/>
  <c r="BK150" i="1"/>
  <c r="BK9" i="10" s="1"/>
  <c r="DS150" i="1"/>
  <c r="DS15" i="9" s="1"/>
  <c r="BH150" i="1"/>
  <c r="BH9" i="10" s="1"/>
  <c r="CC150" i="1"/>
  <c r="CC15" i="9" s="1"/>
  <c r="BW150" i="1"/>
  <c r="BW9" i="10" s="1"/>
  <c r="I9" i="13"/>
  <c r="O150" i="1"/>
  <c r="O15" i="9" s="1"/>
  <c r="CR150" i="1"/>
  <c r="CR15" i="9" s="1"/>
  <c r="DP150" i="1"/>
  <c r="DP15" i="9" s="1"/>
  <c r="BT150" i="1"/>
  <c r="BT9" i="10" s="1"/>
  <c r="CF150" i="1"/>
  <c r="CF15" i="9" s="1"/>
  <c r="BQ150" i="1"/>
  <c r="BQ9" i="10" s="1"/>
  <c r="N12" i="9"/>
  <c r="I150" i="1"/>
  <c r="I15" i="9" s="1"/>
  <c r="DM150" i="1"/>
  <c r="DM15" i="9" s="1"/>
  <c r="DG150" i="1"/>
  <c r="DG15" i="9" s="1"/>
  <c r="CO150" i="1"/>
  <c r="CO9" i="10" s="1"/>
  <c r="C58" i="9"/>
  <c r="C61" i="9"/>
  <c r="C25" i="10"/>
  <c r="BZ6" i="10"/>
  <c r="K24" i="10"/>
  <c r="CL6" i="10"/>
  <c r="L24" i="10"/>
  <c r="CX6" i="10"/>
  <c r="M24" i="10"/>
  <c r="BN6" i="10"/>
  <c r="J24" i="10"/>
  <c r="AP6" i="10"/>
  <c r="H24" i="10"/>
  <c r="F56" i="9"/>
  <c r="F6" i="10"/>
  <c r="F10" i="10" s="1"/>
  <c r="F13" i="10" s="1"/>
  <c r="F15" i="10" s="1"/>
  <c r="F17" i="10" s="1"/>
  <c r="E24" i="10"/>
  <c r="E57" i="9"/>
  <c r="L57" i="9"/>
  <c r="H56" i="9"/>
  <c r="G24" i="10"/>
  <c r="I24" i="10"/>
  <c r="C28" i="10"/>
  <c r="J57" i="9"/>
  <c r="F57" i="9"/>
  <c r="DJ6" i="10"/>
  <c r="N24" i="10"/>
  <c r="BZ6" i="9"/>
  <c r="K56" i="9" s="1"/>
  <c r="K57" i="9"/>
  <c r="AD6" i="9"/>
  <c r="G56" i="9" s="1"/>
  <c r="G57" i="9"/>
  <c r="D12" i="9"/>
  <c r="D62" i="9" s="1"/>
  <c r="D56" i="9"/>
  <c r="CX6" i="9"/>
  <c r="M56" i="9" s="1"/>
  <c r="M57" i="9"/>
  <c r="BB6" i="9"/>
  <c r="I56" i="9" s="1"/>
  <c r="I57" i="9"/>
  <c r="L56" i="9"/>
  <c r="F12" i="9"/>
  <c r="E56" i="9"/>
  <c r="H57" i="9"/>
  <c r="J56" i="9"/>
  <c r="F24" i="10"/>
  <c r="D24" i="10"/>
  <c r="H7" i="13" s="1"/>
  <c r="DU156" i="1"/>
  <c r="DU5" i="9" s="1"/>
  <c r="DU11" i="12"/>
  <c r="AZ156" i="1"/>
  <c r="AZ5" i="9" s="1"/>
  <c r="AZ11" i="12"/>
  <c r="DJ156" i="1"/>
  <c r="DJ5" i="9" s="1"/>
  <c r="DJ11" i="12"/>
  <c r="CC156" i="1"/>
  <c r="CC5" i="9" s="1"/>
  <c r="CB11" i="12"/>
  <c r="DA156" i="1"/>
  <c r="DA5" i="9" s="1"/>
  <c r="CZ11" i="12"/>
  <c r="BF156" i="1"/>
  <c r="BF5" i="9" s="1"/>
  <c r="BF11" i="12"/>
  <c r="CD156" i="1"/>
  <c r="CD5" i="9" s="1"/>
  <c r="CD11" i="12"/>
  <c r="DB156" i="1"/>
  <c r="DB5" i="9" s="1"/>
  <c r="DB11" i="12"/>
  <c r="DI156" i="1"/>
  <c r="DI5" i="9" s="1"/>
  <c r="DH11" i="12"/>
  <c r="BZ156" i="1"/>
  <c r="BZ5" i="9" s="1"/>
  <c r="BZ11" i="12"/>
  <c r="DF156" i="1"/>
  <c r="DF5" i="9" s="1"/>
  <c r="DF11" i="12"/>
  <c r="P10" i="10"/>
  <c r="P13" i="10" s="1"/>
  <c r="P15" i="10" s="1"/>
  <c r="D10" i="12"/>
  <c r="D42" i="9" s="1"/>
  <c r="C4" i="10"/>
  <c r="O9" i="10"/>
  <c r="O10" i="10" s="1"/>
  <c r="O13" i="10" s="1"/>
  <c r="O15" i="10" s="1"/>
  <c r="P165" i="1"/>
  <c r="Q10" i="9" s="1"/>
  <c r="Q9" i="9" s="1"/>
  <c r="Q12" i="9" s="1"/>
  <c r="R165" i="1"/>
  <c r="R10" i="9" s="1"/>
  <c r="DU7" i="9"/>
  <c r="DU6" i="9" s="1"/>
  <c r="N56" i="9" s="1"/>
  <c r="DU69" i="1"/>
  <c r="C69" i="1" s="1"/>
  <c r="DU68" i="1"/>
  <c r="DU142" i="1" s="1"/>
  <c r="S102" i="1"/>
  <c r="S116" i="1" s="1"/>
  <c r="S117" i="1" s="1"/>
  <c r="S118" i="1" s="1"/>
  <c r="S7" i="10" s="1"/>
  <c r="S10" i="10" s="1"/>
  <c r="S13" i="10" s="1"/>
  <c r="S15" i="10" s="1"/>
  <c r="R119" i="1"/>
  <c r="BJ156" i="1"/>
  <c r="BJ5" i="9" s="1"/>
  <c r="BI156" i="1"/>
  <c r="BI5" i="9" s="1"/>
  <c r="DN156" i="1"/>
  <c r="DN5" i="9" s="1"/>
  <c r="DM156" i="1"/>
  <c r="DM5" i="9" s="1"/>
  <c r="DD156" i="1"/>
  <c r="DD5" i="9" s="1"/>
  <c r="DC156" i="1"/>
  <c r="DC5" i="9" s="1"/>
  <c r="CJ156" i="1"/>
  <c r="CJ5" i="9" s="1"/>
  <c r="CI156" i="1"/>
  <c r="CI5" i="9" s="1"/>
  <c r="CR156" i="1"/>
  <c r="CR5" i="9" s="1"/>
  <c r="CQ156" i="1"/>
  <c r="CQ5" i="9" s="1"/>
  <c r="DT156" i="1"/>
  <c r="DT5" i="9" s="1"/>
  <c r="DS156" i="1"/>
  <c r="DS5" i="9" s="1"/>
  <c r="DH156" i="1"/>
  <c r="DH5" i="9" s="1"/>
  <c r="DG156" i="1"/>
  <c r="DG5" i="9" s="1"/>
  <c r="CN156" i="1"/>
  <c r="CN5" i="9" s="1"/>
  <c r="CM156" i="1"/>
  <c r="CM5" i="9" s="1"/>
  <c r="BP156" i="1"/>
  <c r="BP5" i="9" s="1"/>
  <c r="BO156" i="1"/>
  <c r="BO5" i="9" s="1"/>
  <c r="BB156" i="1"/>
  <c r="BB5" i="9" s="1"/>
  <c r="BA156" i="1"/>
  <c r="BA5" i="9" s="1"/>
  <c r="CB156" i="1"/>
  <c r="CB5" i="9" s="1"/>
  <c r="CA156" i="1"/>
  <c r="CA5" i="9" s="1"/>
  <c r="BT156" i="1"/>
  <c r="BT5" i="9" s="1"/>
  <c r="BS156" i="1"/>
  <c r="BS5" i="9" s="1"/>
  <c r="CV156" i="1"/>
  <c r="CV5" i="9" s="1"/>
  <c r="CU156" i="1"/>
  <c r="CU5" i="9" s="1"/>
  <c r="CF156" i="1"/>
  <c r="CF5" i="9" s="1"/>
  <c r="CE156" i="1"/>
  <c r="CE5" i="9" s="1"/>
  <c r="CP156" i="1"/>
  <c r="CP5" i="9" s="1"/>
  <c r="CO156" i="1"/>
  <c r="CO5" i="9" s="1"/>
  <c r="CX156" i="1"/>
  <c r="CX5" i="9" s="1"/>
  <c r="CW156" i="1"/>
  <c r="CW5" i="9" s="1"/>
  <c r="CH156" i="1"/>
  <c r="CH5" i="9" s="1"/>
  <c r="CG156" i="1"/>
  <c r="CG5" i="9" s="1"/>
  <c r="CT156" i="1"/>
  <c r="CT5" i="9" s="1"/>
  <c r="CS156" i="1"/>
  <c r="CS5" i="9" s="1"/>
  <c r="BX156" i="1"/>
  <c r="BX5" i="9" s="1"/>
  <c r="BW156" i="1"/>
  <c r="BW5" i="9" s="1"/>
  <c r="BN156" i="1"/>
  <c r="BN5" i="9" s="1"/>
  <c r="BM156" i="1"/>
  <c r="BM5" i="9" s="1"/>
  <c r="BD156" i="1"/>
  <c r="BD5" i="9" s="1"/>
  <c r="BC156" i="1"/>
  <c r="BC5" i="9" s="1"/>
  <c r="DR156" i="1"/>
  <c r="DR5" i="9" s="1"/>
  <c r="DQ156" i="1"/>
  <c r="DQ5" i="9" s="1"/>
  <c r="BV156" i="1"/>
  <c r="BV5" i="9" s="1"/>
  <c r="BU156" i="1"/>
  <c r="BU5" i="9" s="1"/>
  <c r="CZ156" i="1"/>
  <c r="CZ5" i="9" s="1"/>
  <c r="CY156" i="1"/>
  <c r="CY5" i="9" s="1"/>
  <c r="CL156" i="1"/>
  <c r="CL5" i="9" s="1"/>
  <c r="CK156" i="1"/>
  <c r="CK5" i="9" s="1"/>
  <c r="BH156" i="1"/>
  <c r="BH5" i="9" s="1"/>
  <c r="BG156" i="1"/>
  <c r="BG5" i="9" s="1"/>
  <c r="BR156" i="1"/>
  <c r="BR5" i="9" s="1"/>
  <c r="BQ156" i="1"/>
  <c r="BQ5" i="9" s="1"/>
  <c r="DP156" i="1"/>
  <c r="DP5" i="9" s="1"/>
  <c r="DO156" i="1"/>
  <c r="DO5" i="9" s="1"/>
  <c r="DL156" i="1"/>
  <c r="DL5" i="9" s="1"/>
  <c r="DK156" i="1"/>
  <c r="DK5" i="9" s="1"/>
  <c r="T102" i="1"/>
  <c r="T116" i="1" s="1"/>
  <c r="V112" i="1"/>
  <c r="C56" i="1"/>
  <c r="C55" i="1"/>
  <c r="BH15" i="9" l="1"/>
  <c r="BW15" i="9"/>
  <c r="L15" i="9"/>
  <c r="AW42" i="9"/>
  <c r="BW42" i="9"/>
  <c r="DI42" i="9"/>
  <c r="DG42" i="9"/>
  <c r="AG42" i="9"/>
  <c r="BS42" i="9"/>
  <c r="DM9" i="10"/>
  <c r="BK15" i="9"/>
  <c r="DD15" i="9"/>
  <c r="CI15" i="9"/>
  <c r="CO15" i="9"/>
  <c r="CF9" i="10"/>
  <c r="DP9" i="10"/>
  <c r="I9" i="10"/>
  <c r="I10" i="10" s="1"/>
  <c r="I13" i="10" s="1"/>
  <c r="I15" i="10" s="1"/>
  <c r="I17" i="10" s="1"/>
  <c r="CC9" i="10"/>
  <c r="AQ42" i="9"/>
  <c r="DC42" i="9"/>
  <c r="BE42" i="9"/>
  <c r="AO42" i="9"/>
  <c r="Y42" i="9"/>
  <c r="DS42" i="9"/>
  <c r="CY42" i="9"/>
  <c r="CM42" i="9"/>
  <c r="CA42" i="9"/>
  <c r="M42" i="9"/>
  <c r="CC42" i="9"/>
  <c r="BG42" i="9"/>
  <c r="AA42" i="9"/>
  <c r="BE9" i="10"/>
  <c r="BT15" i="9"/>
  <c r="CX150" i="1"/>
  <c r="CX9" i="10" s="1"/>
  <c r="DA15" i="9"/>
  <c r="DQ42" i="9"/>
  <c r="DA42" i="9"/>
  <c r="CS42" i="9"/>
  <c r="CK42" i="9"/>
  <c r="BU42" i="9"/>
  <c r="AU42" i="9"/>
  <c r="BQ15" i="9"/>
  <c r="DS9" i="10"/>
  <c r="CR9" i="10"/>
  <c r="CU15" i="9"/>
  <c r="E42" i="9"/>
  <c r="DU10" i="12"/>
  <c r="DU42" i="9" s="1"/>
  <c r="CL150" i="1"/>
  <c r="CL9" i="10" s="1"/>
  <c r="L29" i="10" s="1"/>
  <c r="BZ150" i="1"/>
  <c r="BZ9" i="10" s="1"/>
  <c r="BN150" i="1"/>
  <c r="BN15" i="9" s="1"/>
  <c r="DG9" i="10"/>
  <c r="DJ150" i="1"/>
  <c r="DJ15" i="9" s="1"/>
  <c r="N65" i="9" s="1"/>
  <c r="AM42" i="9"/>
  <c r="BM42" i="9"/>
  <c r="C6" i="10"/>
  <c r="G8" i="13"/>
  <c r="I26" i="10"/>
  <c r="M7" i="13"/>
  <c r="H26" i="10"/>
  <c r="L7" i="13"/>
  <c r="J26" i="10"/>
  <c r="N7" i="13"/>
  <c r="M26" i="10"/>
  <c r="Q7" i="13"/>
  <c r="L26" i="10"/>
  <c r="P7" i="13"/>
  <c r="K26" i="10"/>
  <c r="O7" i="13"/>
  <c r="L55" i="9"/>
  <c r="P6" i="13" s="1"/>
  <c r="P42" i="9"/>
  <c r="CQ42" i="9"/>
  <c r="BK42" i="9"/>
  <c r="AE42" i="9"/>
  <c r="DO42" i="9"/>
  <c r="CI42" i="9"/>
  <c r="BC42" i="9"/>
  <c r="W42" i="9"/>
  <c r="DK42" i="9"/>
  <c r="CU42" i="9"/>
  <c r="CE42" i="9"/>
  <c r="BO42" i="9"/>
  <c r="AY42" i="9"/>
  <c r="AI42" i="9"/>
  <c r="S42" i="9"/>
  <c r="F26" i="10"/>
  <c r="J7" i="13"/>
  <c r="N26" i="10"/>
  <c r="R7" i="13"/>
  <c r="G26" i="10"/>
  <c r="K7" i="13"/>
  <c r="E26" i="10"/>
  <c r="I7" i="13"/>
  <c r="M55" i="9"/>
  <c r="Q6" i="13" s="1"/>
  <c r="K55" i="9"/>
  <c r="O6" i="13" s="1"/>
  <c r="N55" i="9"/>
  <c r="R6" i="13" s="1"/>
  <c r="J55" i="9"/>
  <c r="N6" i="13" s="1"/>
  <c r="I55" i="9"/>
  <c r="M6" i="13" s="1"/>
  <c r="R9" i="9"/>
  <c r="D26" i="10"/>
  <c r="C24" i="10"/>
  <c r="C56" i="9"/>
  <c r="N57" i="9"/>
  <c r="C57" i="9" s="1"/>
  <c r="H42" i="9"/>
  <c r="DT42" i="9"/>
  <c r="DH42" i="9"/>
  <c r="DD42" i="9"/>
  <c r="CZ42" i="9"/>
  <c r="CN42" i="9"/>
  <c r="CB42" i="9"/>
  <c r="BX42" i="9"/>
  <c r="BT42" i="9"/>
  <c r="BH42" i="9"/>
  <c r="AV42" i="9"/>
  <c r="AR42" i="9"/>
  <c r="AN42" i="9"/>
  <c r="AB42" i="9"/>
  <c r="L42" i="9"/>
  <c r="Q42" i="9"/>
  <c r="DP42" i="9"/>
  <c r="DL42" i="9"/>
  <c r="CV42" i="9"/>
  <c r="CR42" i="9"/>
  <c r="CJ42" i="9"/>
  <c r="CF42" i="9"/>
  <c r="BP42" i="9"/>
  <c r="BL42" i="9"/>
  <c r="BD42" i="9"/>
  <c r="AZ42" i="9"/>
  <c r="AJ42" i="9"/>
  <c r="AF42" i="9"/>
  <c r="X42" i="9"/>
  <c r="T42" i="9"/>
  <c r="N42" i="9"/>
  <c r="DM42" i="9"/>
  <c r="DE42" i="9"/>
  <c r="CW42" i="9"/>
  <c r="CO42" i="9"/>
  <c r="CG42" i="9"/>
  <c r="BY42" i="9"/>
  <c r="BQ42" i="9"/>
  <c r="BI42" i="9"/>
  <c r="BA42" i="9"/>
  <c r="AS42" i="9"/>
  <c r="AK42" i="9"/>
  <c r="AC42" i="9"/>
  <c r="U42" i="9"/>
  <c r="O42" i="9"/>
  <c r="DR42" i="9"/>
  <c r="DN42" i="9"/>
  <c r="DJ42" i="9"/>
  <c r="DF42" i="9"/>
  <c r="DB42" i="9"/>
  <c r="CX42" i="9"/>
  <c r="CT42" i="9"/>
  <c r="CP42" i="9"/>
  <c r="CL42" i="9"/>
  <c r="CH42" i="9"/>
  <c r="CD42" i="9"/>
  <c r="BZ42" i="9"/>
  <c r="BV42" i="9"/>
  <c r="BR42" i="9"/>
  <c r="BN42" i="9"/>
  <c r="BJ42" i="9"/>
  <c r="BF42" i="9"/>
  <c r="BB42" i="9"/>
  <c r="AX42" i="9"/>
  <c r="AT42" i="9"/>
  <c r="AP42" i="9"/>
  <c r="AL42" i="9"/>
  <c r="AH42" i="9"/>
  <c r="AD42" i="9"/>
  <c r="Z42" i="9"/>
  <c r="V42" i="9"/>
  <c r="R42" i="9"/>
  <c r="J42" i="9"/>
  <c r="F42" i="9"/>
  <c r="C68" i="1"/>
  <c r="BZ15" i="9"/>
  <c r="K65" i="9" s="1"/>
  <c r="CX15" i="9"/>
  <c r="S165" i="1"/>
  <c r="S10" i="9" s="1"/>
  <c r="S9" i="9" s="1"/>
  <c r="S12" i="9" s="1"/>
  <c r="P10" i="9"/>
  <c r="C7" i="9"/>
  <c r="S119" i="1"/>
  <c r="T119" i="1"/>
  <c r="U102" i="1"/>
  <c r="U116" i="1" s="1"/>
  <c r="W112" i="1"/>
  <c r="CL15" i="9" l="1"/>
  <c r="BN9" i="10"/>
  <c r="J29" i="10" s="1"/>
  <c r="K29" i="10"/>
  <c r="M65" i="9"/>
  <c r="L65" i="9"/>
  <c r="J65" i="9"/>
  <c r="M29" i="10"/>
  <c r="DJ9" i="10"/>
  <c r="N29" i="10" s="1"/>
  <c r="G7" i="13"/>
  <c r="P9" i="9"/>
  <c r="E60" i="9"/>
  <c r="D30" i="10"/>
  <c r="C26" i="10"/>
  <c r="R12" i="9"/>
  <c r="U117" i="1"/>
  <c r="U118" i="1" s="1"/>
  <c r="U7" i="10" s="1"/>
  <c r="U119" i="1"/>
  <c r="T117" i="1"/>
  <c r="V102" i="1"/>
  <c r="V116" i="1" s="1"/>
  <c r="X112" i="1"/>
  <c r="D33" i="10" l="1"/>
  <c r="P12" i="9"/>
  <c r="E62" i="9" s="1"/>
  <c r="E59" i="9"/>
  <c r="U165" i="1"/>
  <c r="V117" i="1"/>
  <c r="V118" i="1" s="1"/>
  <c r="V7" i="10" s="1"/>
  <c r="V10" i="10" s="1"/>
  <c r="V13" i="10" s="1"/>
  <c r="V15" i="10" s="1"/>
  <c r="V119" i="1"/>
  <c r="T118" i="1"/>
  <c r="T7" i="10" s="1"/>
  <c r="W102" i="1"/>
  <c r="W116" i="1" s="1"/>
  <c r="Y112" i="1"/>
  <c r="T10" i="10" l="1"/>
  <c r="T13" i="10" s="1"/>
  <c r="T15" i="10" s="1"/>
  <c r="D35" i="10"/>
  <c r="T165" i="1"/>
  <c r="U10" i="9" s="1"/>
  <c r="U9" i="9" s="1"/>
  <c r="U12" i="9" s="1"/>
  <c r="V165" i="1"/>
  <c r="V10" i="9" s="1"/>
  <c r="V9" i="9" s="1"/>
  <c r="V12" i="9" s="1"/>
  <c r="W117" i="1"/>
  <c r="W118" i="1" s="1"/>
  <c r="W7" i="10" s="1"/>
  <c r="W10" i="10" s="1"/>
  <c r="W13" i="10" s="1"/>
  <c r="W15" i="10" s="1"/>
  <c r="W119" i="1"/>
  <c r="X102" i="1"/>
  <c r="X116" i="1" s="1"/>
  <c r="Z112" i="1"/>
  <c r="T10" i="9" l="1"/>
  <c r="T9" i="9" s="1"/>
  <c r="W165" i="1"/>
  <c r="W10" i="9" s="1"/>
  <c r="W9" i="9" s="1"/>
  <c r="W12" i="9" s="1"/>
  <c r="X117" i="1"/>
  <c r="X118" i="1" s="1"/>
  <c r="X7" i="10" s="1"/>
  <c r="X119" i="1"/>
  <c r="Y102" i="1"/>
  <c r="Y116" i="1" s="1"/>
  <c r="AA112" i="1"/>
  <c r="T12" i="9" l="1"/>
  <c r="X165" i="1"/>
  <c r="X10" i="9" s="1"/>
  <c r="Y117" i="1"/>
  <c r="Y118" i="1" s="1"/>
  <c r="Y7" i="10" s="1"/>
  <c r="Y10" i="10" s="1"/>
  <c r="Y13" i="10" s="1"/>
  <c r="Y15" i="10" s="1"/>
  <c r="Y119" i="1"/>
  <c r="Z102" i="1"/>
  <c r="Z116" i="1" s="1"/>
  <c r="AB11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AY2" i="12"/>
  <c r="AX2" i="12"/>
  <c r="AW2" i="12"/>
  <c r="AV2" i="12"/>
  <c r="AU2" i="12"/>
  <c r="AT2" i="12"/>
  <c r="AS2" i="12"/>
  <c r="AR2" i="12"/>
  <c r="AQ2" i="12"/>
  <c r="AP2" i="12"/>
  <c r="AO2" i="12"/>
  <c r="AN2" i="12"/>
  <c r="AM2" i="12"/>
  <c r="AL2" i="12"/>
  <c r="AK2" i="12"/>
  <c r="AJ2" i="12"/>
  <c r="AI2" i="12"/>
  <c r="AH2" i="12"/>
  <c r="AG2" i="12"/>
  <c r="AF2" i="12"/>
  <c r="AE2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2" i="9"/>
  <c r="C11" i="9"/>
  <c r="D16" i="1"/>
  <c r="D39" i="1" s="1"/>
  <c r="D72" i="1"/>
  <c r="D81" i="1" s="1"/>
  <c r="D101" i="1"/>
  <c r="X9" i="9" l="1"/>
  <c r="Y165" i="1"/>
  <c r="Y10" i="9" s="1"/>
  <c r="C21" i="9"/>
  <c r="D143" i="1"/>
  <c r="Z117" i="1"/>
  <c r="Z118" i="1" s="1"/>
  <c r="Z7" i="10" s="1"/>
  <c r="Z10" i="10" s="1"/>
  <c r="Z13" i="10" s="1"/>
  <c r="Z15" i="10" s="1"/>
  <c r="Z119" i="1"/>
  <c r="AA102" i="1"/>
  <c r="AA116" i="1" s="1"/>
  <c r="AC112" i="1"/>
  <c r="C13" i="1"/>
  <c r="AW2" i="1"/>
  <c r="AX2" i="1"/>
  <c r="AY2" i="1"/>
  <c r="AW16" i="1"/>
  <c r="AW39" i="1" s="1"/>
  <c r="AW101" i="1"/>
  <c r="AX101" i="1"/>
  <c r="AY101" i="1"/>
  <c r="AW153" i="1"/>
  <c r="AX153" i="1"/>
  <c r="AY153" i="1"/>
  <c r="AW159" i="1"/>
  <c r="AX159" i="1"/>
  <c r="AY159" i="1"/>
  <c r="X12" i="9" l="1"/>
  <c r="C143" i="1"/>
  <c r="D7" i="12"/>
  <c r="D5" i="12" s="1"/>
  <c r="Y9" i="9"/>
  <c r="Y12" i="9" s="1"/>
  <c r="Z165" i="1"/>
  <c r="Z10" i="9" s="1"/>
  <c r="Z9" i="9" s="1"/>
  <c r="Z12" i="9" s="1"/>
  <c r="C23" i="9"/>
  <c r="AA117" i="1"/>
  <c r="AA118" i="1" s="1"/>
  <c r="AA7" i="10" s="1"/>
  <c r="AA119" i="1"/>
  <c r="AB102" i="1"/>
  <c r="AB116" i="1" s="1"/>
  <c r="AD112" i="1"/>
  <c r="AX141" i="1"/>
  <c r="D141" i="1"/>
  <c r="D156" i="1"/>
  <c r="D5" i="9" s="1"/>
  <c r="AW141" i="1"/>
  <c r="D145" i="1" l="1"/>
  <c r="D12" i="12" s="1"/>
  <c r="D43" i="9" s="1"/>
  <c r="E7" i="12"/>
  <c r="E5" i="12" s="1"/>
  <c r="AA165" i="1"/>
  <c r="AA10" i="9" s="1"/>
  <c r="AA9" i="9" s="1"/>
  <c r="AA12" i="9" s="1"/>
  <c r="D144" i="1"/>
  <c r="AB117" i="1"/>
  <c r="AB118" i="1" s="1"/>
  <c r="AB7" i="10" s="1"/>
  <c r="AB10" i="10" s="1"/>
  <c r="AB13" i="10" s="1"/>
  <c r="AB15" i="10" s="1"/>
  <c r="AB119" i="1"/>
  <c r="AC102" i="1"/>
  <c r="AC116" i="1" s="1"/>
  <c r="AE112" i="1"/>
  <c r="AX156" i="1"/>
  <c r="AX5" i="9" s="1"/>
  <c r="C22" i="11"/>
  <c r="C7" i="11"/>
  <c r="C12" i="10"/>
  <c r="AY141" i="1"/>
  <c r="F7" i="12" l="1"/>
  <c r="F5" i="12" s="1"/>
  <c r="AB165" i="1"/>
  <c r="AB10" i="9" s="1"/>
  <c r="AB9" i="9" s="1"/>
  <c r="D166" i="1"/>
  <c r="D14" i="9" s="1"/>
  <c r="AC117" i="1"/>
  <c r="AC118" i="1" s="1"/>
  <c r="AC7" i="10" s="1"/>
  <c r="AC10" i="10" s="1"/>
  <c r="AC13" i="10" s="1"/>
  <c r="AC15" i="10" s="1"/>
  <c r="AC119" i="1"/>
  <c r="AD102" i="1"/>
  <c r="AD116" i="1" s="1"/>
  <c r="AF112" i="1"/>
  <c r="AY156" i="1"/>
  <c r="AY5" i="9" s="1"/>
  <c r="D13" i="10"/>
  <c r="G7" i="12" l="1"/>
  <c r="G5" i="12" s="1"/>
  <c r="AB12" i="9"/>
  <c r="AC165" i="1"/>
  <c r="AC10" i="9" s="1"/>
  <c r="AC9" i="9" s="1"/>
  <c r="AC12" i="9" s="1"/>
  <c r="AD117" i="1"/>
  <c r="AD118" i="1" s="1"/>
  <c r="AD7" i="10" s="1"/>
  <c r="AD119" i="1"/>
  <c r="AE102" i="1"/>
  <c r="AE116" i="1" s="1"/>
  <c r="AG112" i="1"/>
  <c r="D15" i="10"/>
  <c r="H7" i="12" l="1"/>
  <c r="H5" i="12" s="1"/>
  <c r="AD165" i="1"/>
  <c r="AD10" i="9" s="1"/>
  <c r="AE117" i="1"/>
  <c r="AE118" i="1" s="1"/>
  <c r="AE7" i="10" s="1"/>
  <c r="AE10" i="10" s="1"/>
  <c r="AE13" i="10" s="1"/>
  <c r="AE15" i="10" s="1"/>
  <c r="AE119" i="1"/>
  <c r="AF102" i="1"/>
  <c r="AF116" i="1" s="1"/>
  <c r="AH112" i="1"/>
  <c r="D17" i="10"/>
  <c r="D37" i="10" s="1"/>
  <c r="D159" i="1"/>
  <c r="E159" i="1"/>
  <c r="F159" i="1"/>
  <c r="G159" i="1"/>
  <c r="H159" i="1"/>
  <c r="D153" i="1"/>
  <c r="E153" i="1"/>
  <c r="F153" i="1"/>
  <c r="G153" i="1"/>
  <c r="H153" i="1"/>
  <c r="E101" i="1"/>
  <c r="F101" i="1"/>
  <c r="G101" i="1"/>
  <c r="H101" i="1"/>
  <c r="E72" i="1"/>
  <c r="E81" i="1" s="1"/>
  <c r="F72" i="1"/>
  <c r="F81" i="1" s="1"/>
  <c r="G72" i="1"/>
  <c r="G81" i="1" s="1"/>
  <c r="H72" i="1"/>
  <c r="H81" i="1" s="1"/>
  <c r="E156" i="1"/>
  <c r="E5" i="9" s="1"/>
  <c r="D55" i="9" s="1"/>
  <c r="H6" i="13" s="1"/>
  <c r="E16" i="1"/>
  <c r="E39" i="1" s="1"/>
  <c r="F16" i="1"/>
  <c r="F39" i="1" s="1"/>
  <c r="G16" i="1"/>
  <c r="G39" i="1" s="1"/>
  <c r="H16" i="1"/>
  <c r="H39" i="1" s="1"/>
  <c r="D2" i="1"/>
  <c r="E2" i="1"/>
  <c r="F2" i="1"/>
  <c r="G2" i="1"/>
  <c r="H2" i="1"/>
  <c r="AD9" i="9" l="1"/>
  <c r="AD12" i="9" s="1"/>
  <c r="I7" i="12"/>
  <c r="I5" i="12" s="1"/>
  <c r="AE165" i="1"/>
  <c r="AE10" i="9" s="1"/>
  <c r="AE9" i="9" s="1"/>
  <c r="AE12" i="9" s="1"/>
  <c r="AF117" i="1"/>
  <c r="AF118" i="1" s="1"/>
  <c r="AF7" i="10" s="1"/>
  <c r="AF119" i="1"/>
  <c r="AG102" i="1"/>
  <c r="AG116" i="1" s="1"/>
  <c r="AI112" i="1"/>
  <c r="H156" i="1"/>
  <c r="H5" i="9" s="1"/>
  <c r="F156" i="1"/>
  <c r="F5" i="9" s="1"/>
  <c r="G156" i="1"/>
  <c r="G5" i="9" s="1"/>
  <c r="C8" i="11"/>
  <c r="D18" i="10"/>
  <c r="C6" i="9"/>
  <c r="G141" i="1"/>
  <c r="E141" i="1"/>
  <c r="F141" i="1"/>
  <c r="H141" i="1"/>
  <c r="C41" i="1"/>
  <c r="I156" i="1"/>
  <c r="I5" i="9" s="1"/>
  <c r="AF10" i="10" l="1"/>
  <c r="AF13" i="10" s="1"/>
  <c r="AF15" i="10" s="1"/>
  <c r="E145" i="1"/>
  <c r="E12" i="12" s="1"/>
  <c r="E43" i="9" s="1"/>
  <c r="J7" i="12"/>
  <c r="J5" i="12" s="1"/>
  <c r="E18" i="10"/>
  <c r="AF165" i="1"/>
  <c r="AF10" i="9" s="1"/>
  <c r="AF9" i="9" s="1"/>
  <c r="D167" i="1"/>
  <c r="D16" i="9" s="1"/>
  <c r="AG117" i="1"/>
  <c r="AG118" i="1" s="1"/>
  <c r="AG7" i="10" s="1"/>
  <c r="AG119" i="1"/>
  <c r="AH102" i="1"/>
  <c r="AH116" i="1" s="1"/>
  <c r="AJ112" i="1"/>
  <c r="D19" i="10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I159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I153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I101" i="1"/>
  <c r="J72" i="1"/>
  <c r="J81" i="1" s="1"/>
  <c r="K72" i="1"/>
  <c r="K81" i="1" s="1"/>
  <c r="L72" i="1"/>
  <c r="L81" i="1" s="1"/>
  <c r="M72" i="1"/>
  <c r="M81" i="1" s="1"/>
  <c r="N72" i="1"/>
  <c r="N81" i="1" s="1"/>
  <c r="O72" i="1"/>
  <c r="O81" i="1" s="1"/>
  <c r="P72" i="1"/>
  <c r="P81" i="1" s="1"/>
  <c r="Q72" i="1"/>
  <c r="Q81" i="1" s="1"/>
  <c r="R72" i="1"/>
  <c r="R81" i="1" s="1"/>
  <c r="S72" i="1"/>
  <c r="S81" i="1" s="1"/>
  <c r="T72" i="1"/>
  <c r="T81" i="1" s="1"/>
  <c r="U72" i="1"/>
  <c r="U81" i="1" s="1"/>
  <c r="V72" i="1"/>
  <c r="V81" i="1" s="1"/>
  <c r="W72" i="1"/>
  <c r="W81" i="1" s="1"/>
  <c r="X72" i="1"/>
  <c r="X81" i="1" s="1"/>
  <c r="Y72" i="1"/>
  <c r="Y81" i="1" s="1"/>
  <c r="Z72" i="1"/>
  <c r="Z81" i="1" s="1"/>
  <c r="AA72" i="1"/>
  <c r="AA81" i="1" s="1"/>
  <c r="AB72" i="1"/>
  <c r="AB81" i="1" s="1"/>
  <c r="AC72" i="1"/>
  <c r="AC81" i="1" s="1"/>
  <c r="AD72" i="1"/>
  <c r="AD81" i="1" s="1"/>
  <c r="AE72" i="1"/>
  <c r="AE81" i="1" s="1"/>
  <c r="AF72" i="1"/>
  <c r="AF81" i="1" s="1"/>
  <c r="AG72" i="1"/>
  <c r="AG81" i="1" s="1"/>
  <c r="I72" i="1"/>
  <c r="I81" i="1" s="1"/>
  <c r="J16" i="1"/>
  <c r="J39" i="1" s="1"/>
  <c r="K16" i="1"/>
  <c r="K39" i="1" s="1"/>
  <c r="L16" i="1"/>
  <c r="L39" i="1" s="1"/>
  <c r="M16" i="1"/>
  <c r="M39" i="1" s="1"/>
  <c r="N16" i="1"/>
  <c r="N39" i="1" s="1"/>
  <c r="O16" i="1"/>
  <c r="O39" i="1" s="1"/>
  <c r="P16" i="1"/>
  <c r="P39" i="1" s="1"/>
  <c r="Q16" i="1"/>
  <c r="Q39" i="1" s="1"/>
  <c r="R16" i="1"/>
  <c r="R39" i="1" s="1"/>
  <c r="S16" i="1"/>
  <c r="S39" i="1" s="1"/>
  <c r="T16" i="1"/>
  <c r="T39" i="1" s="1"/>
  <c r="U16" i="1"/>
  <c r="U39" i="1" s="1"/>
  <c r="V16" i="1"/>
  <c r="V39" i="1" s="1"/>
  <c r="W16" i="1"/>
  <c r="W39" i="1" s="1"/>
  <c r="X16" i="1"/>
  <c r="X39" i="1" s="1"/>
  <c r="Y16" i="1"/>
  <c r="Y39" i="1" s="1"/>
  <c r="Z16" i="1"/>
  <c r="Z39" i="1" s="1"/>
  <c r="AA16" i="1"/>
  <c r="AA39" i="1" s="1"/>
  <c r="AB16" i="1"/>
  <c r="AB39" i="1" s="1"/>
  <c r="AC16" i="1"/>
  <c r="AC39" i="1" s="1"/>
  <c r="AD16" i="1"/>
  <c r="AD39" i="1" s="1"/>
  <c r="AE16" i="1"/>
  <c r="AE39" i="1" s="1"/>
  <c r="AF16" i="1"/>
  <c r="AF39" i="1" s="1"/>
  <c r="AG16" i="1"/>
  <c r="AG39" i="1" s="1"/>
  <c r="I16" i="1"/>
  <c r="I39" i="1" s="1"/>
  <c r="F18" i="10" l="1"/>
  <c r="F19" i="10" s="1"/>
  <c r="F40" i="9" s="1"/>
  <c r="D38" i="10"/>
  <c r="D17" i="12"/>
  <c r="D40" i="9"/>
  <c r="E19" i="10"/>
  <c r="E40" i="9" s="1"/>
  <c r="E44" i="9" s="1"/>
  <c r="E46" i="9" s="1"/>
  <c r="E4" i="11" s="1"/>
  <c r="E10" i="11" s="1"/>
  <c r="E167" i="1"/>
  <c r="K7" i="12"/>
  <c r="K5" i="12" s="1"/>
  <c r="AF12" i="9"/>
  <c r="AG165" i="1"/>
  <c r="AG10" i="9" s="1"/>
  <c r="AG9" i="9" s="1"/>
  <c r="AG12" i="9" s="1"/>
  <c r="D162" i="1"/>
  <c r="D20" i="12" s="1"/>
  <c r="D13" i="9"/>
  <c r="AH117" i="1"/>
  <c r="AH118" i="1" s="1"/>
  <c r="AH7" i="10" s="1"/>
  <c r="AH10" i="10" s="1"/>
  <c r="AH13" i="10" s="1"/>
  <c r="AH15" i="10" s="1"/>
  <c r="AH119" i="1"/>
  <c r="AI102" i="1"/>
  <c r="AI116" i="1" s="1"/>
  <c r="AK112" i="1"/>
  <c r="AG159" i="1"/>
  <c r="AG153" i="1"/>
  <c r="G18" i="10" l="1"/>
  <c r="G167" i="1" s="1"/>
  <c r="F167" i="1"/>
  <c r="F16" i="9" s="1"/>
  <c r="D39" i="10"/>
  <c r="H16" i="13" s="1"/>
  <c r="E11" i="11"/>
  <c r="E17" i="12"/>
  <c r="D18" i="12"/>
  <c r="E16" i="9"/>
  <c r="D66" i="9" s="1"/>
  <c r="L7" i="12"/>
  <c r="L5" i="12" s="1"/>
  <c r="AH165" i="1"/>
  <c r="AH10" i="9" s="1"/>
  <c r="AH9" i="9" s="1"/>
  <c r="AH12" i="9" s="1"/>
  <c r="D17" i="9"/>
  <c r="AI117" i="1"/>
  <c r="AI118" i="1" s="1"/>
  <c r="AI7" i="10" s="1"/>
  <c r="AI10" i="10" s="1"/>
  <c r="AI13" i="10" s="1"/>
  <c r="AI15" i="10" s="1"/>
  <c r="AI119" i="1"/>
  <c r="AJ102" i="1"/>
  <c r="AJ116" i="1" s="1"/>
  <c r="AL112" i="1"/>
  <c r="AH101" i="1"/>
  <c r="AH72" i="1"/>
  <c r="AH81" i="1" s="1"/>
  <c r="AH16" i="1"/>
  <c r="AH39" i="1" s="1"/>
  <c r="AH159" i="1"/>
  <c r="AH153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K2" i="1"/>
  <c r="L2" i="1"/>
  <c r="M2" i="1"/>
  <c r="N2" i="1"/>
  <c r="O2" i="1"/>
  <c r="P2" i="1"/>
  <c r="Q2" i="1"/>
  <c r="R2" i="1"/>
  <c r="S2" i="1"/>
  <c r="T2" i="1"/>
  <c r="J2" i="1"/>
  <c r="I2" i="1"/>
  <c r="G19" i="10" l="1"/>
  <c r="G40" i="9" s="1"/>
  <c r="G16" i="9"/>
  <c r="D4" i="15"/>
  <c r="D23" i="11"/>
  <c r="F17" i="12"/>
  <c r="E18" i="12"/>
  <c r="M7" i="12"/>
  <c r="M5" i="12" s="1"/>
  <c r="AI165" i="1"/>
  <c r="AI10" i="9" s="1"/>
  <c r="AI9" i="9" s="1"/>
  <c r="AI12" i="9" s="1"/>
  <c r="AJ117" i="1"/>
  <c r="AJ118" i="1" s="1"/>
  <c r="AJ7" i="10" s="1"/>
  <c r="AJ119" i="1"/>
  <c r="AK102" i="1"/>
  <c r="AK116" i="1" s="1"/>
  <c r="AM112" i="1"/>
  <c r="AI159" i="1"/>
  <c r="AI153" i="1"/>
  <c r="AI101" i="1"/>
  <c r="AI72" i="1"/>
  <c r="AI81" i="1" s="1"/>
  <c r="AI16" i="1"/>
  <c r="AI39" i="1" s="1"/>
  <c r="N7" i="12" l="1"/>
  <c r="N5" i="12" s="1"/>
  <c r="G17" i="12"/>
  <c r="F18" i="12"/>
  <c r="D11" i="15"/>
  <c r="E9" i="15" s="1"/>
  <c r="D28" i="9"/>
  <c r="AJ165" i="1"/>
  <c r="AJ10" i="9" s="1"/>
  <c r="AJ9" i="9" s="1"/>
  <c r="AJ12" i="9" s="1"/>
  <c r="AK117" i="1"/>
  <c r="AK118" i="1" s="1"/>
  <c r="AK7" i="10" s="1"/>
  <c r="AK10" i="10" s="1"/>
  <c r="AK13" i="10" s="1"/>
  <c r="AK15" i="10" s="1"/>
  <c r="AK119" i="1"/>
  <c r="AL102" i="1"/>
  <c r="AL116" i="1" s="1"/>
  <c r="AN112" i="1"/>
  <c r="C5" i="11"/>
  <c r="AJ159" i="1"/>
  <c r="AJ153" i="1"/>
  <c r="AJ101" i="1"/>
  <c r="AJ72" i="1"/>
  <c r="AJ81" i="1" s="1"/>
  <c r="AJ16" i="1"/>
  <c r="AJ39" i="1" s="1"/>
  <c r="AJ2" i="1"/>
  <c r="D19" i="12" l="1"/>
  <c r="D21" i="12" s="1"/>
  <c r="D22" i="12" s="1"/>
  <c r="G18" i="12"/>
  <c r="O7" i="12"/>
  <c r="O5" i="12" s="1"/>
  <c r="D48" i="9"/>
  <c r="D33" i="9"/>
  <c r="AK165" i="1"/>
  <c r="AK10" i="9" s="1"/>
  <c r="AK9" i="9" s="1"/>
  <c r="AK12" i="9" s="1"/>
  <c r="AL117" i="1"/>
  <c r="AL118" i="1" s="1"/>
  <c r="AL7" i="10" s="1"/>
  <c r="AL10" i="10" s="1"/>
  <c r="AL13" i="10" s="1"/>
  <c r="AL15" i="10" s="1"/>
  <c r="AL119" i="1"/>
  <c r="AM102" i="1"/>
  <c r="AM116" i="1" s="1"/>
  <c r="AO112" i="1"/>
  <c r="AK159" i="1"/>
  <c r="AK153" i="1"/>
  <c r="AK16" i="1"/>
  <c r="AK39" i="1" s="1"/>
  <c r="AK101" i="1"/>
  <c r="AK72" i="1"/>
  <c r="AK81" i="1" s="1"/>
  <c r="AK2" i="1"/>
  <c r="P7" i="12" l="1"/>
  <c r="P5" i="12" s="1"/>
  <c r="D35" i="9"/>
  <c r="AL165" i="1"/>
  <c r="AL10" i="9" s="1"/>
  <c r="AL9" i="9" s="1"/>
  <c r="AL12" i="9" s="1"/>
  <c r="AM117" i="1"/>
  <c r="AM118" i="1" s="1"/>
  <c r="AM7" i="10" s="1"/>
  <c r="AM119" i="1"/>
  <c r="AN102" i="1"/>
  <c r="AN116" i="1" s="1"/>
  <c r="AP112" i="1"/>
  <c r="J156" i="1"/>
  <c r="J5" i="9" s="1"/>
  <c r="K156" i="1"/>
  <c r="K5" i="9" s="1"/>
  <c r="J141" i="1"/>
  <c r="K141" i="1"/>
  <c r="I141" i="1"/>
  <c r="AL101" i="1"/>
  <c r="AL72" i="1"/>
  <c r="AL81" i="1" s="1"/>
  <c r="AL16" i="1"/>
  <c r="AL39" i="1" s="1"/>
  <c r="AL159" i="1"/>
  <c r="AL153" i="1"/>
  <c r="AL2" i="1"/>
  <c r="L156" i="1"/>
  <c r="L5" i="9" s="1"/>
  <c r="Q7" i="12" l="1"/>
  <c r="Q5" i="12" s="1"/>
  <c r="D36" i="9"/>
  <c r="AM165" i="1"/>
  <c r="AM10" i="9" s="1"/>
  <c r="AM9" i="9" s="1"/>
  <c r="AM12" i="9" s="1"/>
  <c r="AN117" i="1"/>
  <c r="AN118" i="1" s="1"/>
  <c r="AN7" i="10" s="1"/>
  <c r="AN10" i="10" s="1"/>
  <c r="AN13" i="10" s="1"/>
  <c r="AN15" i="10" s="1"/>
  <c r="AN119" i="1"/>
  <c r="AO102" i="1"/>
  <c r="AO116" i="1" s="1"/>
  <c r="AQ112" i="1"/>
  <c r="M141" i="1"/>
  <c r="AM159" i="1"/>
  <c r="AM153" i="1"/>
  <c r="AM101" i="1"/>
  <c r="AM72" i="1"/>
  <c r="AM81" i="1" s="1"/>
  <c r="AM16" i="1"/>
  <c r="AM39" i="1" s="1"/>
  <c r="AM2" i="1"/>
  <c r="M156" i="1"/>
  <c r="M5" i="9" s="1"/>
  <c r="N156" i="1"/>
  <c r="N5" i="9" s="1"/>
  <c r="L141" i="1"/>
  <c r="D13" i="12" l="1"/>
  <c r="D8" i="12" s="1"/>
  <c r="D14" i="12" s="1"/>
  <c r="D24" i="12" s="1"/>
  <c r="R7" i="12"/>
  <c r="R5" i="12" s="1"/>
  <c r="AN165" i="1"/>
  <c r="AN10" i="9" s="1"/>
  <c r="AN9" i="9" s="1"/>
  <c r="AN12" i="9" s="1"/>
  <c r="AO117" i="1"/>
  <c r="AO118" i="1" s="1"/>
  <c r="AO7" i="10" s="1"/>
  <c r="AO10" i="10" s="1"/>
  <c r="AO13" i="10" s="1"/>
  <c r="AO15" i="10" s="1"/>
  <c r="AO119" i="1"/>
  <c r="AP102" i="1"/>
  <c r="AP116" i="1" s="1"/>
  <c r="AR112" i="1"/>
  <c r="N141" i="1"/>
  <c r="AN159" i="1"/>
  <c r="AN153" i="1"/>
  <c r="AN101" i="1"/>
  <c r="AN72" i="1"/>
  <c r="AN81" i="1" s="1"/>
  <c r="AN16" i="1"/>
  <c r="AN39" i="1" s="1"/>
  <c r="AN2" i="1"/>
  <c r="O156" i="1"/>
  <c r="O5" i="9" s="1"/>
  <c r="S7" i="12" l="1"/>
  <c r="S5" i="12" s="1"/>
  <c r="AO165" i="1"/>
  <c r="AO10" i="9" s="1"/>
  <c r="AO9" i="9" s="1"/>
  <c r="AO12" i="9" s="1"/>
  <c r="AP117" i="1"/>
  <c r="AP118" i="1" s="1"/>
  <c r="AP7" i="10" s="1"/>
  <c r="AP119" i="1"/>
  <c r="AQ102" i="1"/>
  <c r="AQ116" i="1" s="1"/>
  <c r="AS112" i="1"/>
  <c r="AO159" i="1"/>
  <c r="AO153" i="1"/>
  <c r="AO16" i="1"/>
  <c r="AO39" i="1" s="1"/>
  <c r="AO101" i="1"/>
  <c r="AO72" i="1"/>
  <c r="AO81" i="1" s="1"/>
  <c r="AO2" i="1"/>
  <c r="T7" i="12" l="1"/>
  <c r="T5" i="12" s="1"/>
  <c r="AP165" i="1"/>
  <c r="AP10" i="9" s="1"/>
  <c r="AQ117" i="1"/>
  <c r="AQ118" i="1" s="1"/>
  <c r="AQ7" i="10" s="1"/>
  <c r="AQ10" i="10" s="1"/>
  <c r="AQ13" i="10" s="1"/>
  <c r="AQ15" i="10" s="1"/>
  <c r="AQ119" i="1"/>
  <c r="AR102" i="1"/>
  <c r="AR116" i="1" s="1"/>
  <c r="AT112" i="1"/>
  <c r="H150" i="1"/>
  <c r="AP101" i="1"/>
  <c r="AP72" i="1"/>
  <c r="AP81" i="1" s="1"/>
  <c r="AP16" i="1"/>
  <c r="AP39" i="1" s="1"/>
  <c r="AP159" i="1"/>
  <c r="AP153" i="1"/>
  <c r="AP2" i="1"/>
  <c r="P156" i="1"/>
  <c r="P5" i="9" s="1"/>
  <c r="O141" i="1"/>
  <c r="Q141" i="1"/>
  <c r="P141" i="1"/>
  <c r="AP9" i="9" l="1"/>
  <c r="H15" i="9"/>
  <c r="E65" i="9" s="1"/>
  <c r="H9" i="10"/>
  <c r="E29" i="10" s="1"/>
  <c r="U7" i="12"/>
  <c r="U5" i="12" s="1"/>
  <c r="AQ165" i="1"/>
  <c r="AQ10" i="9" s="1"/>
  <c r="AQ9" i="9" s="1"/>
  <c r="AQ12" i="9" s="1"/>
  <c r="AR117" i="1"/>
  <c r="AR118" i="1" s="1"/>
  <c r="AR7" i="10" s="1"/>
  <c r="AR10" i="10" s="1"/>
  <c r="AR13" i="10" s="1"/>
  <c r="AR15" i="10" s="1"/>
  <c r="AR119" i="1"/>
  <c r="AS102" i="1"/>
  <c r="AS116" i="1" s="1"/>
  <c r="AU112" i="1"/>
  <c r="AQ159" i="1"/>
  <c r="AQ153" i="1"/>
  <c r="AQ101" i="1"/>
  <c r="AQ72" i="1"/>
  <c r="AQ81" i="1" s="1"/>
  <c r="AQ16" i="1"/>
  <c r="AQ39" i="1" s="1"/>
  <c r="AQ2" i="1"/>
  <c r="Q156" i="1"/>
  <c r="Q5" i="9" s="1"/>
  <c r="E30" i="10" l="1"/>
  <c r="AP12" i="9"/>
  <c r="V7" i="12"/>
  <c r="V5" i="12" s="1"/>
  <c r="H10" i="10"/>
  <c r="AR165" i="1"/>
  <c r="AR10" i="9" s="1"/>
  <c r="AS117" i="1"/>
  <c r="AS118" i="1" s="1"/>
  <c r="AS7" i="10" s="1"/>
  <c r="AS119" i="1"/>
  <c r="AT102" i="1"/>
  <c r="AT116" i="1" s="1"/>
  <c r="AV112" i="1"/>
  <c r="AR159" i="1"/>
  <c r="AR153" i="1"/>
  <c r="AR101" i="1"/>
  <c r="AR72" i="1"/>
  <c r="AR81" i="1" s="1"/>
  <c r="AR16" i="1"/>
  <c r="AR39" i="1" s="1"/>
  <c r="AR2" i="1"/>
  <c r="T156" i="1"/>
  <c r="T5" i="9" s="1"/>
  <c r="R156" i="1"/>
  <c r="R5" i="9" s="1"/>
  <c r="S141" i="1"/>
  <c r="AR9" i="9" l="1"/>
  <c r="E33" i="10"/>
  <c r="H13" i="10"/>
  <c r="W7" i="12"/>
  <c r="W5" i="12" s="1"/>
  <c r="AS165" i="1"/>
  <c r="AS10" i="9" s="1"/>
  <c r="AS9" i="9" s="1"/>
  <c r="AS12" i="9" s="1"/>
  <c r="AT117" i="1"/>
  <c r="AT118" i="1" s="1"/>
  <c r="AT7" i="10" s="1"/>
  <c r="AT10" i="10" s="1"/>
  <c r="AT13" i="10" s="1"/>
  <c r="AT15" i="10" s="1"/>
  <c r="AT119" i="1"/>
  <c r="AU102" i="1"/>
  <c r="AU116" i="1" s="1"/>
  <c r="AW112" i="1"/>
  <c r="U156" i="1"/>
  <c r="U5" i="9" s="1"/>
  <c r="T141" i="1"/>
  <c r="AS159" i="1"/>
  <c r="AS153" i="1"/>
  <c r="AS16" i="1"/>
  <c r="AS39" i="1" s="1"/>
  <c r="AS101" i="1"/>
  <c r="AS2" i="1"/>
  <c r="S156" i="1"/>
  <c r="S5" i="9" s="1"/>
  <c r="R141" i="1"/>
  <c r="E35" i="10" l="1"/>
  <c r="AR12" i="9"/>
  <c r="X7" i="12"/>
  <c r="X5" i="12" s="1"/>
  <c r="H15" i="10"/>
  <c r="AT165" i="1"/>
  <c r="AT10" i="9" s="1"/>
  <c r="AT9" i="9" s="1"/>
  <c r="AT12" i="9" s="1"/>
  <c r="AU117" i="1"/>
  <c r="AU118" i="1" s="1"/>
  <c r="AU7" i="10" s="1"/>
  <c r="AU10" i="10" s="1"/>
  <c r="AU13" i="10" s="1"/>
  <c r="AU15" i="10" s="1"/>
  <c r="AU119" i="1"/>
  <c r="AV102" i="1"/>
  <c r="AV116" i="1" s="1"/>
  <c r="AX112" i="1"/>
  <c r="U141" i="1"/>
  <c r="AT101" i="1"/>
  <c r="AT16" i="1"/>
  <c r="AT39" i="1" s="1"/>
  <c r="AT159" i="1"/>
  <c r="AT153" i="1"/>
  <c r="AT2" i="1"/>
  <c r="Y7" i="12" l="1"/>
  <c r="Y5" i="12" s="1"/>
  <c r="H17" i="10"/>
  <c r="AU165" i="1"/>
  <c r="AU10" i="9" s="1"/>
  <c r="AV117" i="1"/>
  <c r="AV118" i="1" s="1"/>
  <c r="AV7" i="10" s="1"/>
  <c r="AV119" i="1"/>
  <c r="AW102" i="1"/>
  <c r="AW116" i="1" s="1"/>
  <c r="AY112" i="1"/>
  <c r="AU159" i="1"/>
  <c r="AU153" i="1"/>
  <c r="AU101" i="1"/>
  <c r="AU16" i="1"/>
  <c r="AU39" i="1" s="1"/>
  <c r="AU2" i="1"/>
  <c r="AU9" i="9" l="1"/>
  <c r="Z7" i="12"/>
  <c r="Z5" i="12" s="1"/>
  <c r="H18" i="10"/>
  <c r="AV165" i="1"/>
  <c r="AV10" i="9" s="1"/>
  <c r="AV9" i="9" s="1"/>
  <c r="AV12" i="9" s="1"/>
  <c r="AW117" i="1"/>
  <c r="AW118" i="1" s="1"/>
  <c r="AW7" i="10" s="1"/>
  <c r="AW10" i="10" s="1"/>
  <c r="AW13" i="10" s="1"/>
  <c r="AW15" i="10" s="1"/>
  <c r="AW119" i="1"/>
  <c r="AX102" i="1"/>
  <c r="AX116" i="1" s="1"/>
  <c r="AZ112" i="1"/>
  <c r="AV159" i="1"/>
  <c r="AV153" i="1"/>
  <c r="AV101" i="1"/>
  <c r="AV16" i="1"/>
  <c r="AV39" i="1" s="1"/>
  <c r="AV2" i="1"/>
  <c r="X156" i="1"/>
  <c r="X5" i="9" s="1"/>
  <c r="V156" i="1"/>
  <c r="V5" i="9" s="1"/>
  <c r="W141" i="1"/>
  <c r="V141" i="1"/>
  <c r="AU12" i="9" l="1"/>
  <c r="I18" i="10"/>
  <c r="I19" i="10" s="1"/>
  <c r="I40" i="9" s="1"/>
  <c r="AA7" i="12"/>
  <c r="AA5" i="12" s="1"/>
  <c r="H167" i="1"/>
  <c r="H16" i="9" s="1"/>
  <c r="H19" i="10"/>
  <c r="AW165" i="1"/>
  <c r="AW10" i="9" s="1"/>
  <c r="AX117" i="1"/>
  <c r="AX118" i="1" s="1"/>
  <c r="AX7" i="10" s="1"/>
  <c r="AX10" i="10" s="1"/>
  <c r="AX13" i="10" s="1"/>
  <c r="AX15" i="10" s="1"/>
  <c r="AX119" i="1"/>
  <c r="AY102" i="1"/>
  <c r="AY116" i="1" s="1"/>
  <c r="BA112" i="1"/>
  <c r="W156" i="1"/>
  <c r="W5" i="9" s="1"/>
  <c r="X141" i="1"/>
  <c r="Y156" i="1"/>
  <c r="Y5" i="9" s="1"/>
  <c r="AW9" i="9" l="1"/>
  <c r="J18" i="10"/>
  <c r="J19" i="10" s="1"/>
  <c r="J40" i="9" s="1"/>
  <c r="I167" i="1"/>
  <c r="I16" i="9" s="1"/>
  <c r="H17" i="12"/>
  <c r="I17" i="12" s="1"/>
  <c r="H40" i="9"/>
  <c r="AB7" i="12"/>
  <c r="AB5" i="12" s="1"/>
  <c r="AX165" i="1"/>
  <c r="AX10" i="9" s="1"/>
  <c r="AX9" i="9" s="1"/>
  <c r="AX12" i="9" s="1"/>
  <c r="AY117" i="1"/>
  <c r="AY118" i="1" s="1"/>
  <c r="AY7" i="10" s="1"/>
  <c r="AY119" i="1"/>
  <c r="AZ102" i="1"/>
  <c r="AZ116" i="1" s="1"/>
  <c r="BB112" i="1"/>
  <c r="Z156" i="1"/>
  <c r="Z5" i="9" s="1"/>
  <c r="Y141" i="1"/>
  <c r="J167" i="1" l="1"/>
  <c r="J16" i="9" s="1"/>
  <c r="AW12" i="9"/>
  <c r="K18" i="10"/>
  <c r="L18" i="10" s="1"/>
  <c r="H18" i="12"/>
  <c r="J17" i="12"/>
  <c r="I18" i="12"/>
  <c r="AC7" i="12"/>
  <c r="AC5" i="12" s="1"/>
  <c r="AY165" i="1"/>
  <c r="AY10" i="9" s="1"/>
  <c r="AY9" i="9" s="1"/>
  <c r="AY12" i="9" s="1"/>
  <c r="AZ117" i="1"/>
  <c r="AZ118" i="1" s="1"/>
  <c r="AZ7" i="10" s="1"/>
  <c r="AZ10" i="10" s="1"/>
  <c r="AZ13" i="10" s="1"/>
  <c r="AZ15" i="10" s="1"/>
  <c r="AZ119" i="1"/>
  <c r="BA102" i="1"/>
  <c r="BA116" i="1" s="1"/>
  <c r="BC112" i="1"/>
  <c r="P148" i="1"/>
  <c r="C142" i="1"/>
  <c r="Z141" i="1"/>
  <c r="AA156" i="1"/>
  <c r="AA5" i="9" s="1"/>
  <c r="K19" i="10" l="1"/>
  <c r="K40" i="9" s="1"/>
  <c r="K167" i="1"/>
  <c r="K16" i="9" s="1"/>
  <c r="L19" i="10"/>
  <c r="L40" i="9" s="1"/>
  <c r="L167" i="1"/>
  <c r="M18" i="10"/>
  <c r="AD7" i="12"/>
  <c r="AD5" i="12" s="1"/>
  <c r="J18" i="12"/>
  <c r="AZ165" i="1"/>
  <c r="AZ10" i="9" s="1"/>
  <c r="AZ9" i="9" s="1"/>
  <c r="BA117" i="1"/>
  <c r="BA118" i="1" s="1"/>
  <c r="BA7" i="10" s="1"/>
  <c r="BA10" i="10" s="1"/>
  <c r="BA13" i="10" s="1"/>
  <c r="BA15" i="10" s="1"/>
  <c r="BA119" i="1"/>
  <c r="BB102" i="1"/>
  <c r="BB116" i="1" s="1"/>
  <c r="BD112" i="1"/>
  <c r="Q148" i="1"/>
  <c r="R150" i="1" s="1"/>
  <c r="AA141" i="1"/>
  <c r="K17" i="12" l="1"/>
  <c r="L17" i="12" s="1"/>
  <c r="L16" i="9"/>
  <c r="AZ12" i="9"/>
  <c r="AE7" i="12"/>
  <c r="AE5" i="12" s="1"/>
  <c r="M19" i="10"/>
  <c r="M40" i="9" s="1"/>
  <c r="M167" i="1"/>
  <c r="M16" i="9" s="1"/>
  <c r="BA165" i="1"/>
  <c r="BA10" i="9" s="1"/>
  <c r="BA9" i="9" s="1"/>
  <c r="BA12" i="9" s="1"/>
  <c r="BB117" i="1"/>
  <c r="BB118" i="1" s="1"/>
  <c r="BB7" i="10" s="1"/>
  <c r="BB119" i="1"/>
  <c r="BC102" i="1"/>
  <c r="BC116" i="1" s="1"/>
  <c r="BE112" i="1"/>
  <c r="R148" i="1"/>
  <c r="K18" i="12" l="1"/>
  <c r="AF7" i="12"/>
  <c r="AF5" i="12" s="1"/>
  <c r="M17" i="12"/>
  <c r="L18" i="12"/>
  <c r="R15" i="9"/>
  <c r="R9" i="10"/>
  <c r="BB165" i="1"/>
  <c r="BB10" i="9" s="1"/>
  <c r="BC117" i="1"/>
  <c r="BC118" i="1" s="1"/>
  <c r="BC7" i="10" s="1"/>
  <c r="BC10" i="10" s="1"/>
  <c r="BC13" i="10" s="1"/>
  <c r="BC15" i="10" s="1"/>
  <c r="BC119" i="1"/>
  <c r="BD102" i="1"/>
  <c r="BD116" i="1" s="1"/>
  <c r="BF112" i="1"/>
  <c r="S148" i="1"/>
  <c r="AC141" i="1"/>
  <c r="AB141" i="1"/>
  <c r="BB9" i="9" l="1"/>
  <c r="M18" i="12"/>
  <c r="AG7" i="12"/>
  <c r="AG5" i="12" s="1"/>
  <c r="R10" i="10"/>
  <c r="BC165" i="1"/>
  <c r="BC10" i="9" s="1"/>
  <c r="BC9" i="9" s="1"/>
  <c r="BC12" i="9" s="1"/>
  <c r="BD117" i="1"/>
  <c r="BD118" i="1" s="1"/>
  <c r="BD7" i="10" s="1"/>
  <c r="BD10" i="10" s="1"/>
  <c r="BD13" i="10" s="1"/>
  <c r="BD15" i="10" s="1"/>
  <c r="BD119" i="1"/>
  <c r="BE102" i="1"/>
  <c r="BE116" i="1" s="1"/>
  <c r="BG112" i="1"/>
  <c r="T148" i="1"/>
  <c r="AB156" i="1"/>
  <c r="AB5" i="9" s="1"/>
  <c r="AC156" i="1"/>
  <c r="AC5" i="9" s="1"/>
  <c r="BB12" i="9" l="1"/>
  <c r="R13" i="10"/>
  <c r="AH7" i="12"/>
  <c r="AH5" i="12" s="1"/>
  <c r="BD165" i="1"/>
  <c r="BD10" i="9" s="1"/>
  <c r="BD9" i="9" s="1"/>
  <c r="BD12" i="9" s="1"/>
  <c r="U150" i="1"/>
  <c r="BE117" i="1"/>
  <c r="BE118" i="1" s="1"/>
  <c r="BE7" i="10" s="1"/>
  <c r="BE10" i="10" s="1"/>
  <c r="BE13" i="10" s="1"/>
  <c r="BE15" i="10" s="1"/>
  <c r="BE119" i="1"/>
  <c r="BF102" i="1"/>
  <c r="BF116" i="1" s="1"/>
  <c r="BH112" i="1"/>
  <c r="U148" i="1"/>
  <c r="AF156" i="1"/>
  <c r="AF5" i="9" s="1"/>
  <c r="AD156" i="1"/>
  <c r="AD5" i="9" s="1"/>
  <c r="AE141" i="1"/>
  <c r="AD141" i="1"/>
  <c r="U15" i="9" l="1"/>
  <c r="U9" i="10"/>
  <c r="R15" i="10"/>
  <c r="AI7" i="12"/>
  <c r="AI5" i="12" s="1"/>
  <c r="BE165" i="1"/>
  <c r="BE10" i="9" s="1"/>
  <c r="BE9" i="9" s="1"/>
  <c r="BE12" i="9" s="1"/>
  <c r="BF117" i="1"/>
  <c r="BF118" i="1" s="1"/>
  <c r="BF7" i="10" s="1"/>
  <c r="BF10" i="10" s="1"/>
  <c r="BF13" i="10" s="1"/>
  <c r="BF15" i="10" s="1"/>
  <c r="BF119" i="1"/>
  <c r="BG102" i="1"/>
  <c r="BG116" i="1" s="1"/>
  <c r="BI112" i="1"/>
  <c r="V148" i="1"/>
  <c r="AF141" i="1"/>
  <c r="AE156" i="1"/>
  <c r="AE5" i="9" s="1"/>
  <c r="AJ7" i="12" l="1"/>
  <c r="AJ5" i="12" s="1"/>
  <c r="U10" i="10"/>
  <c r="BF165" i="1"/>
  <c r="BF10" i="9" s="1"/>
  <c r="BF9" i="9" s="1"/>
  <c r="BF12" i="9" s="1"/>
  <c r="BG117" i="1"/>
  <c r="BG118" i="1" s="1"/>
  <c r="BG7" i="10" s="1"/>
  <c r="BG10" i="10" s="1"/>
  <c r="BG13" i="10" s="1"/>
  <c r="BG15" i="10" s="1"/>
  <c r="BG119" i="1"/>
  <c r="BH102" i="1"/>
  <c r="BH116" i="1" s="1"/>
  <c r="BJ112" i="1"/>
  <c r="W148" i="1"/>
  <c r="AK7" i="12" l="1"/>
  <c r="AK5" i="12" s="1"/>
  <c r="U13" i="10"/>
  <c r="BG165" i="1"/>
  <c r="BG10" i="9" s="1"/>
  <c r="BG9" i="9" s="1"/>
  <c r="BG12" i="9" s="1"/>
  <c r="X150" i="1"/>
  <c r="BH117" i="1"/>
  <c r="BH118" i="1" s="1"/>
  <c r="BH7" i="10" s="1"/>
  <c r="BH10" i="10" s="1"/>
  <c r="BH13" i="10" s="1"/>
  <c r="BH15" i="10" s="1"/>
  <c r="BH119" i="1"/>
  <c r="BI102" i="1"/>
  <c r="BI116" i="1" s="1"/>
  <c r="BK112" i="1"/>
  <c r="BL112" i="1" s="1"/>
  <c r="BM112" i="1" s="1"/>
  <c r="BN112" i="1" s="1"/>
  <c r="BO112" i="1" s="1"/>
  <c r="BP112" i="1" s="1"/>
  <c r="BQ112" i="1" s="1"/>
  <c r="BR112" i="1" s="1"/>
  <c r="BS112" i="1" s="1"/>
  <c r="BT112" i="1" s="1"/>
  <c r="BU112" i="1" s="1"/>
  <c r="BV112" i="1" s="1"/>
  <c r="BW112" i="1" s="1"/>
  <c r="BX112" i="1" s="1"/>
  <c r="BY112" i="1" s="1"/>
  <c r="BZ112" i="1" s="1"/>
  <c r="CA112" i="1" s="1"/>
  <c r="CB112" i="1" s="1"/>
  <c r="CC112" i="1" s="1"/>
  <c r="CD112" i="1" s="1"/>
  <c r="CE112" i="1" s="1"/>
  <c r="CF112" i="1" s="1"/>
  <c r="CG112" i="1" s="1"/>
  <c r="CH112" i="1" s="1"/>
  <c r="CI112" i="1" s="1"/>
  <c r="CJ112" i="1" s="1"/>
  <c r="CK112" i="1" s="1"/>
  <c r="CL112" i="1" s="1"/>
  <c r="CM112" i="1" s="1"/>
  <c r="CN112" i="1" s="1"/>
  <c r="CO112" i="1" s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DA112" i="1" s="1"/>
  <c r="DB112" i="1" s="1"/>
  <c r="DC112" i="1" s="1"/>
  <c r="DD112" i="1" s="1"/>
  <c r="DE112" i="1" s="1"/>
  <c r="DF112" i="1" s="1"/>
  <c r="DG112" i="1" s="1"/>
  <c r="DH112" i="1" s="1"/>
  <c r="DI112" i="1" s="1"/>
  <c r="DJ112" i="1" s="1"/>
  <c r="DK112" i="1" s="1"/>
  <c r="DL112" i="1" s="1"/>
  <c r="DM112" i="1" s="1"/>
  <c r="DN112" i="1" s="1"/>
  <c r="DO112" i="1" s="1"/>
  <c r="DP112" i="1" s="1"/>
  <c r="DQ112" i="1" s="1"/>
  <c r="DR112" i="1" s="1"/>
  <c r="DS112" i="1" s="1"/>
  <c r="DT112" i="1" s="1"/>
  <c r="DU112" i="1" s="1"/>
  <c r="X148" i="1"/>
  <c r="AG156" i="1"/>
  <c r="AG5" i="9" s="1"/>
  <c r="AH141" i="1"/>
  <c r="AG141" i="1"/>
  <c r="U15" i="10" l="1"/>
  <c r="AL7" i="12"/>
  <c r="AL5" i="12" s="1"/>
  <c r="X15" i="9"/>
  <c r="X9" i="10"/>
  <c r="BH165" i="1"/>
  <c r="BH10" i="9" s="1"/>
  <c r="BH9" i="9" s="1"/>
  <c r="BI117" i="1"/>
  <c r="BI118" i="1" s="1"/>
  <c r="BI7" i="10" s="1"/>
  <c r="BI10" i="10" s="1"/>
  <c r="BI13" i="10" s="1"/>
  <c r="BI15" i="10" s="1"/>
  <c r="BI119" i="1"/>
  <c r="BJ102" i="1"/>
  <c r="BJ116" i="1" s="1"/>
  <c r="Y148" i="1"/>
  <c r="AH156" i="1"/>
  <c r="AH5" i="9" s="1"/>
  <c r="BH12" i="9" l="1"/>
  <c r="AM7" i="12"/>
  <c r="AM5" i="12" s="1"/>
  <c r="X10" i="10"/>
  <c r="BI165" i="1"/>
  <c r="BI10" i="9" s="1"/>
  <c r="BI9" i="9" s="1"/>
  <c r="BI12" i="9" s="1"/>
  <c r="BJ117" i="1"/>
  <c r="BJ118" i="1" s="1"/>
  <c r="BJ7" i="10" s="1"/>
  <c r="BJ10" i="10" s="1"/>
  <c r="BJ13" i="10" s="1"/>
  <c r="BJ15" i="10" s="1"/>
  <c r="BJ119" i="1"/>
  <c r="BK102" i="1"/>
  <c r="Z148" i="1"/>
  <c r="AA150" i="1" s="1"/>
  <c r="AI156" i="1"/>
  <c r="AI5" i="9" s="1"/>
  <c r="AJ141" i="1"/>
  <c r="AK156" i="1"/>
  <c r="AK5" i="9" s="1"/>
  <c r="AI141" i="1"/>
  <c r="AA15" i="9" l="1"/>
  <c r="AA9" i="10"/>
  <c r="X13" i="10"/>
  <c r="AN7" i="12"/>
  <c r="AN5" i="12" s="1"/>
  <c r="BJ165" i="1"/>
  <c r="BJ10" i="9" s="1"/>
  <c r="BJ9" i="9" s="1"/>
  <c r="BJ12" i="9" s="1"/>
  <c r="BK116" i="1"/>
  <c r="BL102" i="1"/>
  <c r="BK119" i="1"/>
  <c r="AA148" i="1"/>
  <c r="AL156" i="1"/>
  <c r="AL5" i="9" s="1"/>
  <c r="AJ156" i="1"/>
  <c r="AJ5" i="9" s="1"/>
  <c r="AK141" i="1"/>
  <c r="AO7" i="12" l="1"/>
  <c r="AO5" i="12" s="1"/>
  <c r="X15" i="10"/>
  <c r="AA10" i="10"/>
  <c r="BM102" i="1"/>
  <c r="BL116" i="1"/>
  <c r="BL119" i="1"/>
  <c r="BK117" i="1"/>
  <c r="AB148" i="1"/>
  <c r="AL141" i="1"/>
  <c r="AM156" i="1"/>
  <c r="AM5" i="9" s="1"/>
  <c r="AP7" i="12" l="1"/>
  <c r="AP5" i="12" s="1"/>
  <c r="AA13" i="10"/>
  <c r="AA15" i="10" s="1"/>
  <c r="BM119" i="1"/>
  <c r="BM116" i="1"/>
  <c r="BM117" i="1" s="1"/>
  <c r="BM118" i="1" s="1"/>
  <c r="BM7" i="10" s="1"/>
  <c r="BM10" i="10" s="1"/>
  <c r="BM13" i="10" s="1"/>
  <c r="BM15" i="10" s="1"/>
  <c r="BN102" i="1"/>
  <c r="BL117" i="1"/>
  <c r="BL118" i="1" s="1"/>
  <c r="BL7" i="10" s="1"/>
  <c r="BL10" i="10" s="1"/>
  <c r="BL13" i="10" s="1"/>
  <c r="BL15" i="10" s="1"/>
  <c r="BK118" i="1"/>
  <c r="BK7" i="10" s="1"/>
  <c r="BK10" i="10" s="1"/>
  <c r="BK13" i="10" s="1"/>
  <c r="BK15" i="10" s="1"/>
  <c r="AC148" i="1"/>
  <c r="AM141" i="1"/>
  <c r="AQ7" i="12" l="1"/>
  <c r="AQ5" i="12" s="1"/>
  <c r="BL165" i="1"/>
  <c r="BM165" i="1"/>
  <c r="BK165" i="1"/>
  <c r="BK10" i="9" s="1"/>
  <c r="BK9" i="9" s="1"/>
  <c r="BK12" i="9" s="1"/>
  <c r="AD150" i="1"/>
  <c r="BN116" i="1"/>
  <c r="BN117" i="1" s="1"/>
  <c r="BN118" i="1" s="1"/>
  <c r="BN7" i="10" s="1"/>
  <c r="BO102" i="1"/>
  <c r="BN119" i="1"/>
  <c r="AD148" i="1"/>
  <c r="C96" i="1"/>
  <c r="BN10" i="10" l="1"/>
  <c r="BN13" i="10" s="1"/>
  <c r="BN15" i="10" s="1"/>
  <c r="BM10" i="9"/>
  <c r="BM9" i="9" s="1"/>
  <c r="BM12" i="9" s="1"/>
  <c r="AD15" i="9"/>
  <c r="AD9" i="10"/>
  <c r="AR7" i="12"/>
  <c r="AR5" i="12" s="1"/>
  <c r="BL10" i="9"/>
  <c r="BL9" i="9" s="1"/>
  <c r="BL12" i="9" s="1"/>
  <c r="BN165" i="1"/>
  <c r="BN10" i="9" s="1"/>
  <c r="BO116" i="1"/>
  <c r="BO117" i="1" s="1"/>
  <c r="BO118" i="1" s="1"/>
  <c r="BO7" i="10" s="1"/>
  <c r="BO10" i="10" s="1"/>
  <c r="BO13" i="10" s="1"/>
  <c r="BO15" i="10" s="1"/>
  <c r="BP102" i="1"/>
  <c r="BO119" i="1"/>
  <c r="AE148" i="1"/>
  <c r="C97" i="1"/>
  <c r="C98" i="1"/>
  <c r="AN156" i="1"/>
  <c r="AN5" i="9" s="1"/>
  <c r="AO141" i="1"/>
  <c r="AN141" i="1"/>
  <c r="BN9" i="9" l="1"/>
  <c r="AD10" i="10"/>
  <c r="AD13" i="10" s="1"/>
  <c r="AD15" i="10" s="1"/>
  <c r="AS7" i="12"/>
  <c r="AS5" i="12" s="1"/>
  <c r="BO165" i="1"/>
  <c r="BO10" i="9" s="1"/>
  <c r="BO9" i="9" s="1"/>
  <c r="BO12" i="9" s="1"/>
  <c r="BQ102" i="1"/>
  <c r="BP116" i="1"/>
  <c r="BP117" i="1" s="1"/>
  <c r="BP118" i="1" s="1"/>
  <c r="BP7" i="10" s="1"/>
  <c r="BP10" i="10" s="1"/>
  <c r="BP13" i="10" s="1"/>
  <c r="BP15" i="10" s="1"/>
  <c r="BP119" i="1"/>
  <c r="AF148" i="1"/>
  <c r="AG150" i="1" s="1"/>
  <c r="AO156" i="1"/>
  <c r="AO5" i="9" s="1"/>
  <c r="BN12" i="9" l="1"/>
  <c r="AT7" i="12"/>
  <c r="AT5" i="12" s="1"/>
  <c r="AG15" i="9"/>
  <c r="AG9" i="10"/>
  <c r="BP165" i="1"/>
  <c r="BP10" i="9" s="1"/>
  <c r="BP9" i="9" s="1"/>
  <c r="BP12" i="9" s="1"/>
  <c r="BQ116" i="1"/>
  <c r="BQ117" i="1" s="1"/>
  <c r="BQ118" i="1" s="1"/>
  <c r="BQ7" i="10" s="1"/>
  <c r="BQ10" i="10" s="1"/>
  <c r="BQ13" i="10" s="1"/>
  <c r="BQ15" i="10" s="1"/>
  <c r="BR102" i="1"/>
  <c r="BQ119" i="1"/>
  <c r="AG148" i="1"/>
  <c r="AP156" i="1"/>
  <c r="AP5" i="9" s="1"/>
  <c r="AQ141" i="1"/>
  <c r="AP141" i="1"/>
  <c r="AG10" i="10" l="1"/>
  <c r="AG13" i="10" s="1"/>
  <c r="AG15" i="10" s="1"/>
  <c r="AU7" i="12"/>
  <c r="AU5" i="12" s="1"/>
  <c r="BQ165" i="1"/>
  <c r="BQ10" i="9" s="1"/>
  <c r="BQ9" i="9" s="1"/>
  <c r="BQ12" i="9" s="1"/>
  <c r="BS102" i="1"/>
  <c r="BR119" i="1"/>
  <c r="BR116" i="1"/>
  <c r="BR117" i="1" s="1"/>
  <c r="BR118" i="1" s="1"/>
  <c r="BR7" i="10" s="1"/>
  <c r="BR10" i="10" s="1"/>
  <c r="BR13" i="10" s="1"/>
  <c r="BR15" i="10" s="1"/>
  <c r="AH148" i="1"/>
  <c r="AQ156" i="1"/>
  <c r="AQ5" i="9" s="1"/>
  <c r="AV7" i="12" l="1"/>
  <c r="AV5" i="12" s="1"/>
  <c r="BR165" i="1"/>
  <c r="BR10" i="9" s="1"/>
  <c r="BR9" i="9" s="1"/>
  <c r="BR12" i="9" s="1"/>
  <c r="BT102" i="1"/>
  <c r="BS119" i="1"/>
  <c r="BS116" i="1"/>
  <c r="BS117" i="1" s="1"/>
  <c r="BS118" i="1" s="1"/>
  <c r="BS7" i="10" s="1"/>
  <c r="BS10" i="10" s="1"/>
  <c r="BS13" i="10" s="1"/>
  <c r="BS15" i="10" s="1"/>
  <c r="AI148" i="1"/>
  <c r="AS141" i="1"/>
  <c r="AR141" i="1"/>
  <c r="AW7" i="12" l="1"/>
  <c r="AW5" i="12" s="1"/>
  <c r="BS165" i="1"/>
  <c r="BS10" i="9" s="1"/>
  <c r="BS9" i="9" s="1"/>
  <c r="BS12" i="9" s="1"/>
  <c r="AJ150" i="1"/>
  <c r="BU102" i="1"/>
  <c r="BT116" i="1"/>
  <c r="BT117" i="1" s="1"/>
  <c r="BT118" i="1" s="1"/>
  <c r="BT7" i="10" s="1"/>
  <c r="BT10" i="10" s="1"/>
  <c r="BT13" i="10" s="1"/>
  <c r="BT15" i="10" s="1"/>
  <c r="BT119" i="1"/>
  <c r="AJ148" i="1"/>
  <c r="AR156" i="1"/>
  <c r="AR5" i="9" s="1"/>
  <c r="AS156" i="1"/>
  <c r="AS5" i="9" s="1"/>
  <c r="AX7" i="12" l="1"/>
  <c r="AX5" i="12" s="1"/>
  <c r="AJ15" i="9"/>
  <c r="AJ9" i="10"/>
  <c r="BT165" i="1"/>
  <c r="BT10" i="9" s="1"/>
  <c r="BT9" i="9" s="1"/>
  <c r="BT12" i="9" s="1"/>
  <c r="BV102" i="1"/>
  <c r="BU119" i="1"/>
  <c r="BU116" i="1"/>
  <c r="BU117" i="1" s="1"/>
  <c r="BU118" i="1" s="1"/>
  <c r="BU7" i="10" s="1"/>
  <c r="BU10" i="10" s="1"/>
  <c r="BU13" i="10" s="1"/>
  <c r="BU15" i="10" s="1"/>
  <c r="AK148" i="1"/>
  <c r="AU141" i="1"/>
  <c r="AT141" i="1"/>
  <c r="AJ10" i="10" l="1"/>
  <c r="AJ13" i="10" s="1"/>
  <c r="AJ15" i="10" s="1"/>
  <c r="AY7" i="12"/>
  <c r="AY5" i="12" s="1"/>
  <c r="BU165" i="1"/>
  <c r="BU10" i="9" s="1"/>
  <c r="BU9" i="9" s="1"/>
  <c r="BU12" i="9" s="1"/>
  <c r="BW102" i="1"/>
  <c r="BV119" i="1"/>
  <c r="BV116" i="1"/>
  <c r="BV117" i="1" s="1"/>
  <c r="BV118" i="1" s="1"/>
  <c r="BV7" i="10" s="1"/>
  <c r="BV10" i="10" s="1"/>
  <c r="BV13" i="10" s="1"/>
  <c r="BV15" i="10" s="1"/>
  <c r="AV156" i="1"/>
  <c r="AV5" i="9" s="1"/>
  <c r="AW156" i="1"/>
  <c r="AW5" i="9" s="1"/>
  <c r="AL148" i="1"/>
  <c r="AM150" i="1" s="1"/>
  <c r="AV141" i="1"/>
  <c r="AT156" i="1"/>
  <c r="AT5" i="9" s="1"/>
  <c r="AU156" i="1"/>
  <c r="AU5" i="9" s="1"/>
  <c r="E55" i="9" l="1"/>
  <c r="I6" i="13" s="1"/>
  <c r="F55" i="9"/>
  <c r="J6" i="13" s="1"/>
  <c r="G55" i="9"/>
  <c r="K6" i="13" s="1"/>
  <c r="H55" i="9"/>
  <c r="L6" i="13" s="1"/>
  <c r="AM15" i="9"/>
  <c r="AM9" i="10"/>
  <c r="AZ7" i="12"/>
  <c r="AZ5" i="12" s="1"/>
  <c r="BV165" i="1"/>
  <c r="BV10" i="9" s="1"/>
  <c r="BV9" i="9" s="1"/>
  <c r="BV12" i="9" s="1"/>
  <c r="C5" i="9"/>
  <c r="C141" i="1"/>
  <c r="BX102" i="1"/>
  <c r="BW119" i="1"/>
  <c r="BW116" i="1"/>
  <c r="BW117" i="1" s="1"/>
  <c r="BW118" i="1" s="1"/>
  <c r="BW7" i="10" s="1"/>
  <c r="BW10" i="10" s="1"/>
  <c r="BW13" i="10" s="1"/>
  <c r="BW15" i="10" s="1"/>
  <c r="AM148" i="1"/>
  <c r="G6" i="13" l="1"/>
  <c r="AM10" i="10"/>
  <c r="AM13" i="10" s="1"/>
  <c r="AM15" i="10" s="1"/>
  <c r="G29" i="10"/>
  <c r="C55" i="9"/>
  <c r="BA7" i="12"/>
  <c r="BA5" i="12" s="1"/>
  <c r="BW165" i="1"/>
  <c r="BW10" i="9" s="1"/>
  <c r="BW9" i="9" s="1"/>
  <c r="BW12" i="9" s="1"/>
  <c r="BY102" i="1"/>
  <c r="BX116" i="1"/>
  <c r="BX117" i="1" s="1"/>
  <c r="BX118" i="1" s="1"/>
  <c r="BX7" i="10" s="1"/>
  <c r="BX10" i="10" s="1"/>
  <c r="BX13" i="10" s="1"/>
  <c r="BX15" i="10" s="1"/>
  <c r="BX119" i="1"/>
  <c r="AN148" i="1"/>
  <c r="BB7" i="12" l="1"/>
  <c r="BB5" i="12" s="1"/>
  <c r="BX165" i="1"/>
  <c r="BX10" i="9" s="1"/>
  <c r="BX9" i="9" s="1"/>
  <c r="BX12" i="9" s="1"/>
  <c r="BZ102" i="1"/>
  <c r="BY119" i="1"/>
  <c r="BY116" i="1"/>
  <c r="AO148" i="1"/>
  <c r="BC7" i="12" l="1"/>
  <c r="BC5" i="12" s="1"/>
  <c r="AP150" i="1"/>
  <c r="BY117" i="1"/>
  <c r="BY118" i="1" s="1"/>
  <c r="BY7" i="10" s="1"/>
  <c r="BY10" i="10" s="1"/>
  <c r="BY13" i="10" s="1"/>
  <c r="BY15" i="10" s="1"/>
  <c r="CA102" i="1"/>
  <c r="BZ119" i="1"/>
  <c r="BZ116" i="1"/>
  <c r="BZ117" i="1" s="1"/>
  <c r="BZ118" i="1" s="1"/>
  <c r="BZ7" i="10" s="1"/>
  <c r="AP148" i="1"/>
  <c r="BZ10" i="10" l="1"/>
  <c r="BZ13" i="10" s="1"/>
  <c r="BZ15" i="10" s="1"/>
  <c r="AP15" i="9"/>
  <c r="AP9" i="10"/>
  <c r="BD7" i="12"/>
  <c r="BD5" i="12" s="1"/>
  <c r="BZ165" i="1"/>
  <c r="BY165" i="1"/>
  <c r="BY10" i="9" s="1"/>
  <c r="BY9" i="9" s="1"/>
  <c r="BY12" i="9" s="1"/>
  <c r="CB102" i="1"/>
  <c r="CA119" i="1"/>
  <c r="CA116" i="1"/>
  <c r="CA117" i="1" s="1"/>
  <c r="CA118" i="1" s="1"/>
  <c r="CA7" i="10" s="1"/>
  <c r="CA10" i="10" s="1"/>
  <c r="CA13" i="10" s="1"/>
  <c r="CA15" i="10" s="1"/>
  <c r="AQ148" i="1"/>
  <c r="AP10" i="10" l="1"/>
  <c r="AP13" i="10" s="1"/>
  <c r="AP15" i="10" s="1"/>
  <c r="BE7" i="12"/>
  <c r="BE5" i="12" s="1"/>
  <c r="BZ10" i="9"/>
  <c r="CA165" i="1"/>
  <c r="CA10" i="9" s="1"/>
  <c r="CA9" i="9" s="1"/>
  <c r="CA12" i="9" s="1"/>
  <c r="CC102" i="1"/>
  <c r="CB119" i="1"/>
  <c r="CB116" i="1"/>
  <c r="CB117" i="1" s="1"/>
  <c r="CB118" i="1" s="1"/>
  <c r="CB7" i="10" s="1"/>
  <c r="CB10" i="10" s="1"/>
  <c r="CB13" i="10" s="1"/>
  <c r="CB15" i="10" s="1"/>
  <c r="AR148" i="1"/>
  <c r="BZ9" i="9" l="1"/>
  <c r="BF7" i="12"/>
  <c r="BF5" i="12" s="1"/>
  <c r="CB165" i="1"/>
  <c r="CB10" i="9" s="1"/>
  <c r="CB9" i="9" s="1"/>
  <c r="CB12" i="9" s="1"/>
  <c r="AS150" i="1"/>
  <c r="CC116" i="1"/>
  <c r="CC117" i="1" s="1"/>
  <c r="CC118" i="1" s="1"/>
  <c r="CC7" i="10" s="1"/>
  <c r="CD102" i="1"/>
  <c r="CC119" i="1"/>
  <c r="AS148" i="1"/>
  <c r="CC10" i="10" l="1"/>
  <c r="CC13" i="10" s="1"/>
  <c r="CC15" i="10" s="1"/>
  <c r="BZ12" i="9"/>
  <c r="AS15" i="9"/>
  <c r="AS9" i="10"/>
  <c r="BG7" i="12"/>
  <c r="BG5" i="12" s="1"/>
  <c r="CC165" i="1"/>
  <c r="CC10" i="9" s="1"/>
  <c r="CD116" i="1"/>
  <c r="CD117" i="1" s="1"/>
  <c r="CD118" i="1" s="1"/>
  <c r="CD7" i="10" s="1"/>
  <c r="CD10" i="10" s="1"/>
  <c r="CD13" i="10" s="1"/>
  <c r="CD15" i="10" s="1"/>
  <c r="CE102" i="1"/>
  <c r="CD119" i="1"/>
  <c r="AT148" i="1"/>
  <c r="CC9" i="9" l="1"/>
  <c r="AS10" i="10"/>
  <c r="AS13" i="10" s="1"/>
  <c r="AS15" i="10" s="1"/>
  <c r="BH7" i="12"/>
  <c r="BH5" i="12" s="1"/>
  <c r="CD165" i="1"/>
  <c r="CD10" i="9" s="1"/>
  <c r="CD9" i="9" s="1"/>
  <c r="CD12" i="9" s="1"/>
  <c r="CE116" i="1"/>
  <c r="CE117" i="1" s="1"/>
  <c r="CE118" i="1" s="1"/>
  <c r="CE7" i="10" s="1"/>
  <c r="CE10" i="10" s="1"/>
  <c r="CE13" i="10" s="1"/>
  <c r="CE15" i="10" s="1"/>
  <c r="CF102" i="1"/>
  <c r="CE119" i="1"/>
  <c r="AX148" i="1"/>
  <c r="AW148" i="1"/>
  <c r="AY148" i="1"/>
  <c r="AU148" i="1"/>
  <c r="CC12" i="9" l="1"/>
  <c r="BI7" i="12"/>
  <c r="BI5" i="12" s="1"/>
  <c r="CE165" i="1"/>
  <c r="CE10" i="9" s="1"/>
  <c r="CE9" i="9" s="1"/>
  <c r="CE12" i="9" s="1"/>
  <c r="AV150" i="1"/>
  <c r="CG102" i="1"/>
  <c r="CF116" i="1"/>
  <c r="CF117" i="1" s="1"/>
  <c r="CF118" i="1" s="1"/>
  <c r="CF7" i="10" s="1"/>
  <c r="CF10" i="10" s="1"/>
  <c r="CF13" i="10" s="1"/>
  <c r="CF15" i="10" s="1"/>
  <c r="CF119" i="1"/>
  <c r="AV148" i="1"/>
  <c r="AV15" i="9" l="1"/>
  <c r="AV9" i="10"/>
  <c r="BJ7" i="12"/>
  <c r="BJ5" i="12" s="1"/>
  <c r="CF165" i="1"/>
  <c r="CF10" i="9" s="1"/>
  <c r="CF9" i="9" s="1"/>
  <c r="CF12" i="9" s="1"/>
  <c r="AY150" i="1"/>
  <c r="AY9" i="10" s="1"/>
  <c r="AY10" i="10" s="1"/>
  <c r="AY13" i="10" s="1"/>
  <c r="AY15" i="10" s="1"/>
  <c r="CH102" i="1"/>
  <c r="CG119" i="1"/>
  <c r="CG116" i="1"/>
  <c r="CG117" i="1" s="1"/>
  <c r="CG118" i="1" s="1"/>
  <c r="CG7" i="10" s="1"/>
  <c r="CG10" i="10" s="1"/>
  <c r="CG13" i="10" s="1"/>
  <c r="CG15" i="10" s="1"/>
  <c r="AV10" i="10" l="1"/>
  <c r="AV13" i="10" s="1"/>
  <c r="AV15" i="10" s="1"/>
  <c r="H29" i="10"/>
  <c r="BK7" i="12"/>
  <c r="BK5" i="12" s="1"/>
  <c r="CG165" i="1"/>
  <c r="CG10" i="9" s="1"/>
  <c r="CG9" i="9" s="1"/>
  <c r="BB150" i="1"/>
  <c r="AY15" i="9"/>
  <c r="H65" i="9" s="1"/>
  <c r="CI102" i="1"/>
  <c r="CH119" i="1"/>
  <c r="CH116" i="1"/>
  <c r="CH117" i="1" s="1"/>
  <c r="CH118" i="1" s="1"/>
  <c r="CH7" i="10" s="1"/>
  <c r="CH10" i="10" s="1"/>
  <c r="CH13" i="10" s="1"/>
  <c r="CH15" i="10" s="1"/>
  <c r="CG12" i="9" l="1"/>
  <c r="BL7" i="12"/>
  <c r="BL5" i="12" s="1"/>
  <c r="BB15" i="9"/>
  <c r="C15" i="9" s="1"/>
  <c r="BB9" i="10"/>
  <c r="CH165" i="1"/>
  <c r="CH10" i="9" s="1"/>
  <c r="CH9" i="9" s="1"/>
  <c r="CH12" i="9" s="1"/>
  <c r="CJ102" i="1"/>
  <c r="CI119" i="1"/>
  <c r="CI116" i="1"/>
  <c r="CI117" i="1" s="1"/>
  <c r="CI118" i="1" s="1"/>
  <c r="CI7" i="10" s="1"/>
  <c r="CI10" i="10" s="1"/>
  <c r="CI13" i="10" s="1"/>
  <c r="CI15" i="10" s="1"/>
  <c r="I65" i="9" l="1"/>
  <c r="F65" i="9"/>
  <c r="G65" i="9"/>
  <c r="I29" i="10"/>
  <c r="F29" i="10"/>
  <c r="BB10" i="10"/>
  <c r="C9" i="10"/>
  <c r="BM7" i="12"/>
  <c r="BM5" i="12" s="1"/>
  <c r="CI165" i="1"/>
  <c r="CI10" i="9" s="1"/>
  <c r="CI9" i="9" s="1"/>
  <c r="CI12" i="9" s="1"/>
  <c r="CK102" i="1"/>
  <c r="CJ116" i="1"/>
  <c r="CJ117" i="1" s="1"/>
  <c r="CJ118" i="1" s="1"/>
  <c r="CJ7" i="10" s="1"/>
  <c r="CJ10" i="10" s="1"/>
  <c r="CJ13" i="10" s="1"/>
  <c r="CJ15" i="10" s="1"/>
  <c r="CJ119" i="1"/>
  <c r="C65" i="9" l="1"/>
  <c r="C29" i="10"/>
  <c r="BN7" i="12"/>
  <c r="BN5" i="12" s="1"/>
  <c r="BB13" i="10"/>
  <c r="CJ165" i="1"/>
  <c r="CJ10" i="9" s="1"/>
  <c r="CJ9" i="9" s="1"/>
  <c r="CJ12" i="9" s="1"/>
  <c r="CK116" i="1"/>
  <c r="CK117" i="1" s="1"/>
  <c r="CK118" i="1" s="1"/>
  <c r="CK7" i="10" s="1"/>
  <c r="CK10" i="10" s="1"/>
  <c r="CK13" i="10" s="1"/>
  <c r="CK15" i="10" s="1"/>
  <c r="CL102" i="1"/>
  <c r="CK119" i="1"/>
  <c r="BO7" i="12" l="1"/>
  <c r="BO5" i="12" s="1"/>
  <c r="BB15" i="10"/>
  <c r="CK165" i="1"/>
  <c r="CK10" i="9" s="1"/>
  <c r="CK9" i="9" s="1"/>
  <c r="CK12" i="9" s="1"/>
  <c r="CL116" i="1"/>
  <c r="CL117" i="1" s="1"/>
  <c r="CL118" i="1" s="1"/>
  <c r="CL7" i="10" s="1"/>
  <c r="CM102" i="1"/>
  <c r="CL119" i="1"/>
  <c r="CL10" i="10" l="1"/>
  <c r="CL13" i="10" s="1"/>
  <c r="CL15" i="10" s="1"/>
  <c r="BP7" i="12"/>
  <c r="BP5" i="12" s="1"/>
  <c r="CL165" i="1"/>
  <c r="CL10" i="9" s="1"/>
  <c r="CN102" i="1"/>
  <c r="CM119" i="1"/>
  <c r="CM116" i="1"/>
  <c r="CM117" i="1" s="1"/>
  <c r="CM118" i="1" s="1"/>
  <c r="CM7" i="10" s="1"/>
  <c r="CM10" i="10" s="1"/>
  <c r="CM13" i="10" s="1"/>
  <c r="CM15" i="10" s="1"/>
  <c r="CL9" i="9" l="1"/>
  <c r="BQ7" i="12"/>
  <c r="BQ5" i="12" s="1"/>
  <c r="CM165" i="1"/>
  <c r="CM10" i="9" s="1"/>
  <c r="CM9" i="9" s="1"/>
  <c r="CM12" i="9" s="1"/>
  <c r="CO102" i="1"/>
  <c r="CN116" i="1"/>
  <c r="CN117" i="1" s="1"/>
  <c r="CN118" i="1" s="1"/>
  <c r="CN7" i="10" s="1"/>
  <c r="CN119" i="1"/>
  <c r="CN10" i="10" l="1"/>
  <c r="CN13" i="10" s="1"/>
  <c r="CN15" i="10" s="1"/>
  <c r="CL12" i="9"/>
  <c r="BR7" i="12"/>
  <c r="BR5" i="12" s="1"/>
  <c r="CN165" i="1"/>
  <c r="CN10" i="9" s="1"/>
  <c r="CN9" i="9" s="1"/>
  <c r="CN12" i="9" s="1"/>
  <c r="CP102" i="1"/>
  <c r="CO119" i="1"/>
  <c r="CO116" i="1"/>
  <c r="CO117" i="1" s="1"/>
  <c r="CO118" i="1" s="1"/>
  <c r="CO7" i="10" s="1"/>
  <c r="CO10" i="10" s="1"/>
  <c r="CO13" i="10" s="1"/>
  <c r="CO15" i="10" s="1"/>
  <c r="BS7" i="12" l="1"/>
  <c r="BS5" i="12" s="1"/>
  <c r="CO165" i="1"/>
  <c r="CO10" i="9" s="1"/>
  <c r="CO9" i="9" s="1"/>
  <c r="CO12" i="9" s="1"/>
  <c r="CQ102" i="1"/>
  <c r="CP119" i="1"/>
  <c r="CP116" i="1"/>
  <c r="CP117" i="1" s="1"/>
  <c r="CP118" i="1" s="1"/>
  <c r="CP7" i="10" s="1"/>
  <c r="CP10" i="10" s="1"/>
  <c r="CP13" i="10" s="1"/>
  <c r="CP15" i="10" s="1"/>
  <c r="BT7" i="12" l="1"/>
  <c r="BT5" i="12" s="1"/>
  <c r="CP165" i="1"/>
  <c r="CP10" i="9" s="1"/>
  <c r="CP9" i="9" s="1"/>
  <c r="CP12" i="9" s="1"/>
  <c r="CR102" i="1"/>
  <c r="CQ119" i="1"/>
  <c r="CQ116" i="1"/>
  <c r="CQ117" i="1" s="1"/>
  <c r="CQ118" i="1" s="1"/>
  <c r="CQ7" i="10" s="1"/>
  <c r="CQ10" i="10" l="1"/>
  <c r="CQ13" i="10" s="1"/>
  <c r="CQ15" i="10" s="1"/>
  <c r="BU7" i="12"/>
  <c r="BU5" i="12" s="1"/>
  <c r="CQ165" i="1"/>
  <c r="CQ10" i="9" s="1"/>
  <c r="CR119" i="1"/>
  <c r="CR116" i="1"/>
  <c r="CR117" i="1" s="1"/>
  <c r="CR118" i="1" s="1"/>
  <c r="CR7" i="10" s="1"/>
  <c r="CR10" i="10" s="1"/>
  <c r="CR13" i="10" s="1"/>
  <c r="CR15" i="10" s="1"/>
  <c r="CS102" i="1"/>
  <c r="CQ9" i="9" l="1"/>
  <c r="BV7" i="12"/>
  <c r="BV5" i="12" s="1"/>
  <c r="CR165" i="1"/>
  <c r="CR10" i="9" s="1"/>
  <c r="CR9" i="9" s="1"/>
  <c r="CR12" i="9" s="1"/>
  <c r="CS116" i="1"/>
  <c r="CS117" i="1" s="1"/>
  <c r="CS118" i="1" s="1"/>
  <c r="CS7" i="10" s="1"/>
  <c r="CS10" i="10" s="1"/>
  <c r="CS13" i="10" s="1"/>
  <c r="CS15" i="10" s="1"/>
  <c r="CT102" i="1"/>
  <c r="CS119" i="1"/>
  <c r="CQ12" i="9" l="1"/>
  <c r="BW7" i="12"/>
  <c r="BW5" i="12" s="1"/>
  <c r="CS165" i="1"/>
  <c r="CS10" i="9" s="1"/>
  <c r="CS9" i="9" s="1"/>
  <c r="CS12" i="9" s="1"/>
  <c r="CU102" i="1"/>
  <c r="CT119" i="1"/>
  <c r="CT116" i="1"/>
  <c r="CT117" i="1" s="1"/>
  <c r="CT118" i="1" s="1"/>
  <c r="CT7" i="10" s="1"/>
  <c r="CT10" i="10" s="1"/>
  <c r="CT13" i="10" s="1"/>
  <c r="CT15" i="10" s="1"/>
  <c r="BX7" i="12" l="1"/>
  <c r="BX5" i="12" s="1"/>
  <c r="CT165" i="1"/>
  <c r="CT10" i="9" s="1"/>
  <c r="CT9" i="9" s="1"/>
  <c r="CT12" i="9" s="1"/>
  <c r="CV102" i="1"/>
  <c r="CU119" i="1"/>
  <c r="CU116" i="1"/>
  <c r="CU117" i="1" s="1"/>
  <c r="CU118" i="1" s="1"/>
  <c r="CU7" i="10" s="1"/>
  <c r="CU10" i="10" s="1"/>
  <c r="CU13" i="10" s="1"/>
  <c r="CU15" i="10" s="1"/>
  <c r="C150" i="1"/>
  <c r="BY7" i="12" l="1"/>
  <c r="BY5" i="12" s="1"/>
  <c r="CU165" i="1"/>
  <c r="CU10" i="9" s="1"/>
  <c r="CU9" i="9" s="1"/>
  <c r="CU12" i="9" s="1"/>
  <c r="CW102" i="1"/>
  <c r="CV116" i="1"/>
  <c r="CV117" i="1" s="1"/>
  <c r="CV118" i="1" s="1"/>
  <c r="CV7" i="10" s="1"/>
  <c r="CV10" i="10" s="1"/>
  <c r="CV13" i="10" s="1"/>
  <c r="CV15" i="10" s="1"/>
  <c r="CV119" i="1"/>
  <c r="BZ7" i="12" l="1"/>
  <c r="BZ5" i="12" s="1"/>
  <c r="CV165" i="1"/>
  <c r="CV10" i="9" s="1"/>
  <c r="CV9" i="9" s="1"/>
  <c r="CV12" i="9" s="1"/>
  <c r="CX102" i="1"/>
  <c r="CW119" i="1"/>
  <c r="CW116" i="1"/>
  <c r="CW117" i="1" s="1"/>
  <c r="CW118" i="1" s="1"/>
  <c r="CW7" i="10" s="1"/>
  <c r="CW10" i="10" s="1"/>
  <c r="CW13" i="10" s="1"/>
  <c r="CW15" i="10" s="1"/>
  <c r="CA7" i="12" l="1"/>
  <c r="CA5" i="12" s="1"/>
  <c r="CW165" i="1"/>
  <c r="CW10" i="9" s="1"/>
  <c r="CW9" i="9" s="1"/>
  <c r="CW12" i="9" s="1"/>
  <c r="CY102" i="1"/>
  <c r="CX119" i="1"/>
  <c r="CX116" i="1"/>
  <c r="CX117" i="1" s="1"/>
  <c r="CX118" i="1" s="1"/>
  <c r="CX7" i="10" s="1"/>
  <c r="CX10" i="10" l="1"/>
  <c r="CX13" i="10" s="1"/>
  <c r="CX15" i="10" s="1"/>
  <c r="CB7" i="12"/>
  <c r="CB5" i="12" s="1"/>
  <c r="CX165" i="1"/>
  <c r="CX10" i="9" s="1"/>
  <c r="CZ102" i="1"/>
  <c r="CY119" i="1"/>
  <c r="CY116" i="1"/>
  <c r="CY117" i="1" s="1"/>
  <c r="CY118" i="1" s="1"/>
  <c r="CY7" i="10" s="1"/>
  <c r="CY10" i="10" s="1"/>
  <c r="CY13" i="10" s="1"/>
  <c r="CY15" i="10" s="1"/>
  <c r="CX9" i="9" l="1"/>
  <c r="CC7" i="12"/>
  <c r="CC5" i="12" s="1"/>
  <c r="CY165" i="1"/>
  <c r="CY10" i="9" s="1"/>
  <c r="CY9" i="9" s="1"/>
  <c r="CY12" i="9" s="1"/>
  <c r="DA102" i="1"/>
  <c r="CZ116" i="1"/>
  <c r="CZ117" i="1" s="1"/>
  <c r="CZ118" i="1" s="1"/>
  <c r="CZ7" i="10" s="1"/>
  <c r="CZ119" i="1"/>
  <c r="CZ10" i="10" l="1"/>
  <c r="CZ13" i="10" s="1"/>
  <c r="CZ15" i="10" s="1"/>
  <c r="CX12" i="9"/>
  <c r="CD7" i="12"/>
  <c r="CD5" i="12" s="1"/>
  <c r="CZ165" i="1"/>
  <c r="CZ10" i="9" s="1"/>
  <c r="DB102" i="1"/>
  <c r="DA119" i="1"/>
  <c r="DA116" i="1"/>
  <c r="DA117" i="1" s="1"/>
  <c r="DA118" i="1" s="1"/>
  <c r="DA7" i="10" s="1"/>
  <c r="DA10" i="10" s="1"/>
  <c r="DA13" i="10" s="1"/>
  <c r="DA15" i="10" s="1"/>
  <c r="CZ9" i="9" l="1"/>
  <c r="CE7" i="12"/>
  <c r="CE5" i="12" s="1"/>
  <c r="DA165" i="1"/>
  <c r="DA10" i="9" s="1"/>
  <c r="DA9" i="9" s="1"/>
  <c r="DA12" i="9" s="1"/>
  <c r="DC102" i="1"/>
  <c r="DB119" i="1"/>
  <c r="DB116" i="1"/>
  <c r="DB117" i="1" s="1"/>
  <c r="DB118" i="1" s="1"/>
  <c r="DB7" i="10" s="1"/>
  <c r="DB10" i="10" s="1"/>
  <c r="DB13" i="10" s="1"/>
  <c r="DB15" i="10" s="1"/>
  <c r="CZ12" i="9" l="1"/>
  <c r="CF7" i="12"/>
  <c r="CF5" i="12" s="1"/>
  <c r="DB165" i="1"/>
  <c r="DB10" i="9" s="1"/>
  <c r="DB9" i="9" s="1"/>
  <c r="DB12" i="9" s="1"/>
  <c r="DD102" i="1"/>
  <c r="DC119" i="1"/>
  <c r="DC116" i="1"/>
  <c r="DC117" i="1" s="1"/>
  <c r="DC118" i="1" s="1"/>
  <c r="DC7" i="10" s="1"/>
  <c r="DC10" i="10" s="1"/>
  <c r="DC13" i="10" s="1"/>
  <c r="DC15" i="10" s="1"/>
  <c r="CG7" i="12" l="1"/>
  <c r="CG5" i="12" s="1"/>
  <c r="DC165" i="1"/>
  <c r="DC10" i="9" s="1"/>
  <c r="DE102" i="1"/>
  <c r="DD116" i="1"/>
  <c r="DD117" i="1" s="1"/>
  <c r="DD118" i="1" s="1"/>
  <c r="DD7" i="10" s="1"/>
  <c r="DD10" i="10" s="1"/>
  <c r="DD13" i="10" s="1"/>
  <c r="DD15" i="10" s="1"/>
  <c r="DD119" i="1"/>
  <c r="DC9" i="9" l="1"/>
  <c r="CH7" i="12"/>
  <c r="CH5" i="12" s="1"/>
  <c r="DD165" i="1"/>
  <c r="DD10" i="9" s="1"/>
  <c r="DD9" i="9" s="1"/>
  <c r="DD12" i="9" s="1"/>
  <c r="DF102" i="1"/>
  <c r="DE119" i="1"/>
  <c r="DE116" i="1"/>
  <c r="DE117" i="1" s="1"/>
  <c r="DE118" i="1" s="1"/>
  <c r="DE7" i="10" s="1"/>
  <c r="DE10" i="10" s="1"/>
  <c r="DE13" i="10" s="1"/>
  <c r="DE15" i="10" s="1"/>
  <c r="DC12" i="9" l="1"/>
  <c r="CI7" i="12"/>
  <c r="CI5" i="12" s="1"/>
  <c r="DE165" i="1"/>
  <c r="DE10" i="9" s="1"/>
  <c r="DE9" i="9" s="1"/>
  <c r="DE12" i="9" s="1"/>
  <c r="DG102" i="1"/>
  <c r="DF119" i="1"/>
  <c r="DF116" i="1"/>
  <c r="DF117" i="1" s="1"/>
  <c r="DF118" i="1" s="1"/>
  <c r="DF7" i="10" s="1"/>
  <c r="DF10" i="10" s="1"/>
  <c r="DF13" i="10" s="1"/>
  <c r="DF15" i="10" s="1"/>
  <c r="CJ7" i="12" l="1"/>
  <c r="CJ5" i="12" s="1"/>
  <c r="DF165" i="1"/>
  <c r="DF10" i="9" s="1"/>
  <c r="DF9" i="9" s="1"/>
  <c r="DF12" i="9" s="1"/>
  <c r="DH102" i="1"/>
  <c r="DG119" i="1"/>
  <c r="DG116" i="1"/>
  <c r="DG117" i="1" s="1"/>
  <c r="DG118" i="1" s="1"/>
  <c r="DG7" i="10" s="1"/>
  <c r="DG10" i="10" s="1"/>
  <c r="DG13" i="10" s="1"/>
  <c r="DG15" i="10" s="1"/>
  <c r="CK7" i="12" l="1"/>
  <c r="CK5" i="12" s="1"/>
  <c r="DG165" i="1"/>
  <c r="DG10" i="9" s="1"/>
  <c r="DG9" i="9" s="1"/>
  <c r="DG12" i="9" s="1"/>
  <c r="DH119" i="1"/>
  <c r="DH116" i="1"/>
  <c r="DH117" i="1" s="1"/>
  <c r="DH118" i="1" s="1"/>
  <c r="DH7" i="10" s="1"/>
  <c r="DH10" i="10" s="1"/>
  <c r="DH13" i="10" s="1"/>
  <c r="DH15" i="10" s="1"/>
  <c r="DI102" i="1"/>
  <c r="CL7" i="12" l="1"/>
  <c r="CL5" i="12" s="1"/>
  <c r="DH165" i="1"/>
  <c r="DH10" i="9" s="1"/>
  <c r="DH9" i="9" s="1"/>
  <c r="DH12" i="9" s="1"/>
  <c r="DJ102" i="1"/>
  <c r="DI119" i="1"/>
  <c r="DI116" i="1"/>
  <c r="DI117" i="1" s="1"/>
  <c r="DI118" i="1" s="1"/>
  <c r="DI7" i="10" s="1"/>
  <c r="DI10" i="10" s="1"/>
  <c r="DI13" i="10" s="1"/>
  <c r="DI15" i="10" s="1"/>
  <c r="CM7" i="12" l="1"/>
  <c r="CM5" i="12" s="1"/>
  <c r="DI165" i="1"/>
  <c r="DI10" i="9" s="1"/>
  <c r="DI9" i="9" s="1"/>
  <c r="DI12" i="9" s="1"/>
  <c r="DJ116" i="1"/>
  <c r="DJ117" i="1" s="1"/>
  <c r="DJ118" i="1" s="1"/>
  <c r="DJ7" i="10" s="1"/>
  <c r="DK102" i="1"/>
  <c r="DJ119" i="1"/>
  <c r="DJ10" i="10" l="1"/>
  <c r="DJ13" i="10" s="1"/>
  <c r="DJ15" i="10" s="1"/>
  <c r="CN7" i="12"/>
  <c r="CN5" i="12" s="1"/>
  <c r="DJ165" i="1"/>
  <c r="DJ10" i="9" s="1"/>
  <c r="DK116" i="1"/>
  <c r="DK117" i="1" s="1"/>
  <c r="DK118" i="1" s="1"/>
  <c r="DK7" i="10" s="1"/>
  <c r="DK10" i="10" s="1"/>
  <c r="DK13" i="10" s="1"/>
  <c r="DK15" i="10" s="1"/>
  <c r="DL102" i="1"/>
  <c r="DK119" i="1"/>
  <c r="C6" i="11"/>
  <c r="DJ9" i="9" l="1"/>
  <c r="CO7" i="12"/>
  <c r="CO5" i="12" s="1"/>
  <c r="DK165" i="1"/>
  <c r="DK10" i="9" s="1"/>
  <c r="DK9" i="9" s="1"/>
  <c r="DK12" i="9" s="1"/>
  <c r="DL119" i="1"/>
  <c r="DM102" i="1"/>
  <c r="DL116" i="1"/>
  <c r="DL117" i="1" s="1"/>
  <c r="DL118" i="1" s="1"/>
  <c r="DL7" i="10" s="1"/>
  <c r="DL10" i="10" l="1"/>
  <c r="DL13" i="10" s="1"/>
  <c r="DL15" i="10" s="1"/>
  <c r="DJ12" i="9"/>
  <c r="CP7" i="12"/>
  <c r="CP5" i="12" s="1"/>
  <c r="DL165" i="1"/>
  <c r="DL10" i="9" s="1"/>
  <c r="DM116" i="1"/>
  <c r="DN102" i="1"/>
  <c r="DM119" i="1"/>
  <c r="DL9" i="9" l="1"/>
  <c r="CQ7" i="12"/>
  <c r="CQ5" i="12" s="1"/>
  <c r="DO102" i="1"/>
  <c r="DN119" i="1"/>
  <c r="DN116" i="1"/>
  <c r="DN117" i="1" s="1"/>
  <c r="DN118" i="1" s="1"/>
  <c r="DN7" i="10" s="1"/>
  <c r="DN10" i="10" s="1"/>
  <c r="DN13" i="10" s="1"/>
  <c r="DN15" i="10" s="1"/>
  <c r="DM117" i="1"/>
  <c r="DM118" i="1" s="1"/>
  <c r="DM7" i="10" s="1"/>
  <c r="DM10" i="10" l="1"/>
  <c r="DM13" i="10" s="1"/>
  <c r="DM15" i="10" s="1"/>
  <c r="DL12" i="9"/>
  <c r="CR7" i="12"/>
  <c r="CR5" i="12" s="1"/>
  <c r="DN165" i="1"/>
  <c r="DM165" i="1"/>
  <c r="DM10" i="9" s="1"/>
  <c r="DP102" i="1"/>
  <c r="DO119" i="1"/>
  <c r="DO116" i="1"/>
  <c r="DO117" i="1" s="1"/>
  <c r="DO118" i="1" s="1"/>
  <c r="DO7" i="10" s="1"/>
  <c r="DO10" i="10" s="1"/>
  <c r="DO13" i="10" s="1"/>
  <c r="DO15" i="10" s="1"/>
  <c r="DN10" i="9" l="1"/>
  <c r="DN9" i="9" s="1"/>
  <c r="DN12" i="9" s="1"/>
  <c r="DM9" i="9"/>
  <c r="CS7" i="12"/>
  <c r="CS5" i="12" s="1"/>
  <c r="DO165" i="1"/>
  <c r="DO10" i="9" s="1"/>
  <c r="DO9" i="9" s="1"/>
  <c r="DO12" i="9" s="1"/>
  <c r="DP119" i="1"/>
  <c r="DQ102" i="1"/>
  <c r="DP116" i="1"/>
  <c r="DP117" i="1" s="1"/>
  <c r="DP118" i="1" s="1"/>
  <c r="DP7" i="10" s="1"/>
  <c r="DP10" i="10" s="1"/>
  <c r="DP13" i="10" s="1"/>
  <c r="DP15" i="10" s="1"/>
  <c r="DM12" i="9" l="1"/>
  <c r="CT7" i="12"/>
  <c r="CT5" i="12" s="1"/>
  <c r="DP165" i="1"/>
  <c r="DP10" i="9" s="1"/>
  <c r="DR102" i="1"/>
  <c r="DQ119" i="1"/>
  <c r="DQ116" i="1"/>
  <c r="DQ117" i="1" s="1"/>
  <c r="DQ118" i="1" s="1"/>
  <c r="DQ7" i="10" s="1"/>
  <c r="DQ10" i="10" s="1"/>
  <c r="DQ13" i="10" s="1"/>
  <c r="DQ15" i="10" s="1"/>
  <c r="DP9" i="9" l="1"/>
  <c r="CU7" i="12"/>
  <c r="CU5" i="12" s="1"/>
  <c r="DQ165" i="1"/>
  <c r="DQ10" i="9" s="1"/>
  <c r="DQ9" i="9" s="1"/>
  <c r="DQ12" i="9" s="1"/>
  <c r="DR116" i="1"/>
  <c r="DR117" i="1" s="1"/>
  <c r="DR118" i="1" s="1"/>
  <c r="DR7" i="10" s="1"/>
  <c r="DR10" i="10" s="1"/>
  <c r="DR13" i="10" s="1"/>
  <c r="DR15" i="10" s="1"/>
  <c r="DS102" i="1"/>
  <c r="DR119" i="1"/>
  <c r="DP12" i="9" l="1"/>
  <c r="CV7" i="12"/>
  <c r="CV5" i="12" s="1"/>
  <c r="DR165" i="1"/>
  <c r="DR10" i="9" s="1"/>
  <c r="DR9" i="9" s="1"/>
  <c r="DR12" i="9" s="1"/>
  <c r="DS116" i="1"/>
  <c r="DS117" i="1" s="1"/>
  <c r="DS118" i="1" s="1"/>
  <c r="DS7" i="10" s="1"/>
  <c r="DS10" i="10" s="1"/>
  <c r="DS13" i="10" s="1"/>
  <c r="DS15" i="10" s="1"/>
  <c r="DT102" i="1"/>
  <c r="DS119" i="1"/>
  <c r="CW7" i="12" l="1"/>
  <c r="CW5" i="12" s="1"/>
  <c r="DS165" i="1"/>
  <c r="DS10" i="9" s="1"/>
  <c r="DS9" i="9" s="1"/>
  <c r="DT119" i="1"/>
  <c r="DU102" i="1"/>
  <c r="DT116" i="1"/>
  <c r="DT117" i="1" s="1"/>
  <c r="DT118" i="1" s="1"/>
  <c r="DT7" i="10" s="1"/>
  <c r="DT10" i="10" s="1"/>
  <c r="DT13" i="10" s="1"/>
  <c r="DT15" i="10" s="1"/>
  <c r="DS12" i="9" l="1"/>
  <c r="CX7" i="12"/>
  <c r="CX5" i="12" s="1"/>
  <c r="DT165" i="1"/>
  <c r="DT10" i="9" s="1"/>
  <c r="DT9" i="9" s="1"/>
  <c r="DT12" i="9" s="1"/>
  <c r="DU119" i="1"/>
  <c r="DU116" i="1"/>
  <c r="CY7" i="12" l="1"/>
  <c r="CY5" i="12" s="1"/>
  <c r="DU117" i="1"/>
  <c r="C117" i="1" s="1"/>
  <c r="C116" i="1"/>
  <c r="CZ7" i="12" l="1"/>
  <c r="CZ5" i="12" s="1"/>
  <c r="DU118" i="1"/>
  <c r="DU7" i="10" s="1"/>
  <c r="F27" i="10" l="1"/>
  <c r="J9" i="13" s="1"/>
  <c r="G27" i="10"/>
  <c r="H27" i="10"/>
  <c r="I27" i="10"/>
  <c r="J27" i="10"/>
  <c r="K27" i="10"/>
  <c r="L27" i="10"/>
  <c r="M27" i="10"/>
  <c r="N27" i="10"/>
  <c r="C7" i="10"/>
  <c r="DU10" i="10"/>
  <c r="DA7" i="12"/>
  <c r="DA5" i="12" s="1"/>
  <c r="C118" i="1"/>
  <c r="DU165" i="1"/>
  <c r="DU10" i="9" s="1"/>
  <c r="N30" i="10" l="1"/>
  <c r="N33" i="10" s="1"/>
  <c r="N35" i="10" s="1"/>
  <c r="R9" i="13"/>
  <c r="L30" i="10"/>
  <c r="L33" i="10" s="1"/>
  <c r="L35" i="10" s="1"/>
  <c r="P9" i="13"/>
  <c r="J30" i="10"/>
  <c r="J33" i="10" s="1"/>
  <c r="J35" i="10" s="1"/>
  <c r="N9" i="13"/>
  <c r="H30" i="10"/>
  <c r="H33" i="10" s="1"/>
  <c r="H35" i="10" s="1"/>
  <c r="L9" i="13"/>
  <c r="M30" i="10"/>
  <c r="M33" i="10" s="1"/>
  <c r="M35" i="10" s="1"/>
  <c r="Q9" i="13"/>
  <c r="K30" i="10"/>
  <c r="K33" i="10" s="1"/>
  <c r="K35" i="10" s="1"/>
  <c r="O9" i="13"/>
  <c r="I30" i="10"/>
  <c r="I33" i="10" s="1"/>
  <c r="I35" i="10" s="1"/>
  <c r="M9" i="13"/>
  <c r="G30" i="10"/>
  <c r="G33" i="10" s="1"/>
  <c r="G35" i="10" s="1"/>
  <c r="K9" i="13"/>
  <c r="F60" i="9"/>
  <c r="G60" i="9"/>
  <c r="H60" i="9"/>
  <c r="I60" i="9"/>
  <c r="J60" i="9"/>
  <c r="K60" i="9"/>
  <c r="L60" i="9"/>
  <c r="M60" i="9"/>
  <c r="N60" i="9"/>
  <c r="C27" i="10"/>
  <c r="F30" i="10"/>
  <c r="DU13" i="10"/>
  <c r="C10" i="10"/>
  <c r="DB7" i="12"/>
  <c r="DB5" i="12" s="1"/>
  <c r="DU9" i="9"/>
  <c r="C10" i="9"/>
  <c r="G9" i="13" l="1"/>
  <c r="F59" i="9"/>
  <c r="G59" i="9"/>
  <c r="H59" i="9"/>
  <c r="I59" i="9"/>
  <c r="J59" i="9"/>
  <c r="K59" i="9"/>
  <c r="L59" i="9"/>
  <c r="M59" i="9"/>
  <c r="N59" i="9"/>
  <c r="F33" i="10"/>
  <c r="C30" i="10"/>
  <c r="C60" i="9"/>
  <c r="DU15" i="10"/>
  <c r="C13" i="10"/>
  <c r="DC7" i="12"/>
  <c r="DC5" i="12" s="1"/>
  <c r="DU12" i="9"/>
  <c r="C9" i="9"/>
  <c r="C12" i="9" l="1"/>
  <c r="F62" i="9"/>
  <c r="G62" i="9"/>
  <c r="H62" i="9"/>
  <c r="I62" i="9"/>
  <c r="J62" i="9"/>
  <c r="K62" i="9"/>
  <c r="L62" i="9"/>
  <c r="M62" i="9"/>
  <c r="N62" i="9"/>
  <c r="F35" i="10"/>
  <c r="C35" i="10" s="1"/>
  <c r="C33" i="10"/>
  <c r="C59" i="9"/>
  <c r="C15" i="10"/>
  <c r="DD7" i="12"/>
  <c r="DD5" i="12" s="1"/>
  <c r="C62" i="9" l="1"/>
  <c r="DE7" i="12"/>
  <c r="DE5" i="12" s="1"/>
  <c r="DF7" i="12" l="1"/>
  <c r="DF5" i="12" s="1"/>
  <c r="DG7" i="12" l="1"/>
  <c r="DG5" i="12" s="1"/>
  <c r="DH7" i="12" l="1"/>
  <c r="DH5" i="12" s="1"/>
  <c r="DI7" i="12" l="1"/>
  <c r="DI5" i="12" s="1"/>
  <c r="DJ7" i="12" l="1"/>
  <c r="DJ5" i="12" s="1"/>
  <c r="DK7" i="12" l="1"/>
  <c r="DK5" i="12" s="1"/>
  <c r="DL7" i="12" l="1"/>
  <c r="DL5" i="12" s="1"/>
  <c r="DM7" i="12" l="1"/>
  <c r="DM5" i="12" s="1"/>
  <c r="DN7" i="12" l="1"/>
  <c r="DN5" i="12" s="1"/>
  <c r="DO7" i="12" l="1"/>
  <c r="DO5" i="12" s="1"/>
  <c r="DP7" i="12" l="1"/>
  <c r="DP5" i="12" s="1"/>
  <c r="DQ7" i="12" l="1"/>
  <c r="DQ5" i="12" s="1"/>
  <c r="DR7" i="12" l="1"/>
  <c r="DR5" i="12" s="1"/>
  <c r="DS7" i="12" l="1"/>
  <c r="DS5" i="12" s="1"/>
  <c r="DU7" i="12" l="1"/>
  <c r="DU5" i="12" s="1"/>
  <c r="DT7" i="12"/>
  <c r="DT5" i="12" s="1"/>
  <c r="D168" i="1" l="1"/>
  <c r="C42" i="9" l="1"/>
  <c r="D44" i="9"/>
  <c r="E144" i="1"/>
  <c r="F145" i="1" l="1"/>
  <c r="F12" i="12" s="1"/>
  <c r="D46" i="9"/>
  <c r="D4" i="11" s="1"/>
  <c r="E166" i="1"/>
  <c r="E162" i="1" s="1"/>
  <c r="E20" i="12" s="1"/>
  <c r="F144" i="1"/>
  <c r="F43" i="9" l="1"/>
  <c r="F44" i="9" s="1"/>
  <c r="F46" i="9" s="1"/>
  <c r="F4" i="11" s="1"/>
  <c r="F10" i="11" s="1"/>
  <c r="F11" i="11" s="1"/>
  <c r="D10" i="11"/>
  <c r="G145" i="1"/>
  <c r="G12" i="12" s="1"/>
  <c r="E14" i="9"/>
  <c r="D64" i="9" s="1"/>
  <c r="E168" i="1"/>
  <c r="D49" i="9"/>
  <c r="F166" i="1"/>
  <c r="F162" i="1" s="1"/>
  <c r="F20" i="12" s="1"/>
  <c r="G144" i="1"/>
  <c r="H145" i="1" s="1"/>
  <c r="H12" i="12" s="1"/>
  <c r="E13" i="9" l="1"/>
  <c r="D63" i="9" s="1"/>
  <c r="D67" i="9" s="1"/>
  <c r="H43" i="9"/>
  <c r="H44" i="9" s="1"/>
  <c r="H46" i="9" s="1"/>
  <c r="H4" i="11" s="1"/>
  <c r="H10" i="11" s="1"/>
  <c r="H11" i="11" s="1"/>
  <c r="G43" i="9"/>
  <c r="G44" i="9" s="1"/>
  <c r="G46" i="9" s="1"/>
  <c r="G4" i="11" s="1"/>
  <c r="G10" i="11" s="1"/>
  <c r="G11" i="11" s="1"/>
  <c r="D11" i="11"/>
  <c r="D17" i="11"/>
  <c r="F168" i="1"/>
  <c r="D50" i="9"/>
  <c r="E17" i="9"/>
  <c r="F14" i="9"/>
  <c r="G166" i="1"/>
  <c r="G14" i="9" s="1"/>
  <c r="H144" i="1"/>
  <c r="H15" i="13" l="1"/>
  <c r="F13" i="9"/>
  <c r="F17" i="9" s="1"/>
  <c r="F23" i="11" s="1"/>
  <c r="E4" i="15"/>
  <c r="E11" i="15" s="1"/>
  <c r="E23" i="11"/>
  <c r="I145" i="1"/>
  <c r="I12" i="12" s="1"/>
  <c r="D18" i="11"/>
  <c r="E17" i="11"/>
  <c r="D19" i="11"/>
  <c r="G13" i="9"/>
  <c r="G17" i="9" s="1"/>
  <c r="G23" i="11" s="1"/>
  <c r="H166" i="1"/>
  <c r="H14" i="9" s="1"/>
  <c r="G162" i="1"/>
  <c r="G20" i="12" s="1"/>
  <c r="I144" i="1"/>
  <c r="J145" i="1" s="1"/>
  <c r="J12" i="12" s="1"/>
  <c r="E28" i="9" l="1"/>
  <c r="D78" i="9" s="1"/>
  <c r="H12" i="13" s="1"/>
  <c r="I43" i="9"/>
  <c r="I44" i="9" s="1"/>
  <c r="I46" i="9" s="1"/>
  <c r="I4" i="11" s="1"/>
  <c r="I10" i="11" s="1"/>
  <c r="J43" i="9"/>
  <c r="J44" i="9" s="1"/>
  <c r="J46" i="9" s="1"/>
  <c r="J4" i="11" s="1"/>
  <c r="J10" i="11" s="1"/>
  <c r="J11" i="11" s="1"/>
  <c r="D20" i="11"/>
  <c r="E19" i="11"/>
  <c r="E18" i="11"/>
  <c r="F17" i="11"/>
  <c r="E19" i="12"/>
  <c r="E21" i="12" s="1"/>
  <c r="E22" i="12" s="1"/>
  <c r="F9" i="15"/>
  <c r="G168" i="1"/>
  <c r="H13" i="9"/>
  <c r="H162" i="1"/>
  <c r="H20" i="12" s="1"/>
  <c r="I166" i="1"/>
  <c r="I162" i="1" s="1"/>
  <c r="I20" i="12" s="1"/>
  <c r="J144" i="1"/>
  <c r="K145" i="1" s="1"/>
  <c r="K12" i="12" s="1"/>
  <c r="E48" i="9" l="1"/>
  <c r="E49" i="9" s="1"/>
  <c r="E33" i="9"/>
  <c r="E35" i="9" s="1"/>
  <c r="E36" i="9" s="1"/>
  <c r="F4" i="15" s="1"/>
  <c r="F28" i="9" s="1"/>
  <c r="D83" i="9"/>
  <c r="D85" i="9" s="1"/>
  <c r="K144" i="1"/>
  <c r="L145" i="1" s="1"/>
  <c r="L12" i="12" s="1"/>
  <c r="L43" i="9" s="1"/>
  <c r="L44" i="9" s="1"/>
  <c r="L46" i="9" s="1"/>
  <c r="L4" i="11" s="1"/>
  <c r="L10" i="11" s="1"/>
  <c r="L11" i="11" s="1"/>
  <c r="K43" i="9"/>
  <c r="K44" i="9" s="1"/>
  <c r="K46" i="9" s="1"/>
  <c r="K4" i="11" s="1"/>
  <c r="K10" i="11" s="1"/>
  <c r="K11" i="11" s="1"/>
  <c r="G17" i="11"/>
  <c r="F18" i="11"/>
  <c r="E20" i="11"/>
  <c r="F19" i="11"/>
  <c r="I11" i="11"/>
  <c r="I168" i="1"/>
  <c r="I14" i="9"/>
  <c r="H168" i="1"/>
  <c r="H17" i="9"/>
  <c r="H23" i="11" s="1"/>
  <c r="J166" i="1"/>
  <c r="J162" i="1" s="1"/>
  <c r="J20" i="12" s="1"/>
  <c r="E50" i="9" l="1"/>
  <c r="L144" i="1"/>
  <c r="M144" i="1" s="1"/>
  <c r="N145" i="1" s="1"/>
  <c r="N12" i="12" s="1"/>
  <c r="K166" i="1"/>
  <c r="K14" i="9" s="1"/>
  <c r="K13" i="9" s="1"/>
  <c r="K17" i="9" s="1"/>
  <c r="K23" i="11" s="1"/>
  <c r="I13" i="9"/>
  <c r="I17" i="9" s="1"/>
  <c r="I23" i="11" s="1"/>
  <c r="F48" i="9"/>
  <c r="F49" i="9" s="1"/>
  <c r="D86" i="9"/>
  <c r="H17" i="13" s="1"/>
  <c r="H17" i="11"/>
  <c r="G18" i="11"/>
  <c r="G19" i="11"/>
  <c r="F20" i="11"/>
  <c r="E13" i="12"/>
  <c r="E8" i="12" s="1"/>
  <c r="E14" i="12" s="1"/>
  <c r="E24" i="12" s="1"/>
  <c r="F11" i="15"/>
  <c r="G9" i="15" s="1"/>
  <c r="F33" i="9"/>
  <c r="J168" i="1"/>
  <c r="J14" i="9"/>
  <c r="J13" i="9" s="1"/>
  <c r="L166" i="1" l="1"/>
  <c r="L14" i="9" s="1"/>
  <c r="L13" i="9" s="1"/>
  <c r="L17" i="9" s="1"/>
  <c r="L23" i="11" s="1"/>
  <c r="M145" i="1"/>
  <c r="M12" i="12" s="1"/>
  <c r="M43" i="9" s="1"/>
  <c r="M44" i="9" s="1"/>
  <c r="M46" i="9" s="1"/>
  <c r="M4" i="11" s="1"/>
  <c r="M10" i="11" s="1"/>
  <c r="N144" i="1"/>
  <c r="O145" i="1" s="1"/>
  <c r="O12" i="12" s="1"/>
  <c r="O43" i="9" s="1"/>
  <c r="M166" i="1"/>
  <c r="H19" i="11"/>
  <c r="G20" i="11"/>
  <c r="I17" i="11"/>
  <c r="H18" i="11"/>
  <c r="F19" i="12"/>
  <c r="F21" i="12" s="1"/>
  <c r="F22" i="12" s="1"/>
  <c r="F35" i="9"/>
  <c r="F36" i="9" s="1"/>
  <c r="G4" i="15" s="1"/>
  <c r="J17" i="9"/>
  <c r="J23" i="11" s="1"/>
  <c r="N43" i="9" l="1"/>
  <c r="N166" i="1"/>
  <c r="M14" i="9"/>
  <c r="M13" i="9" s="1"/>
  <c r="M17" i="9" s="1"/>
  <c r="M23" i="11" s="1"/>
  <c r="N14" i="9"/>
  <c r="O144" i="1"/>
  <c r="P145" i="1" s="1"/>
  <c r="P12" i="12" s="1"/>
  <c r="P43" i="9" s="1"/>
  <c r="J17" i="11"/>
  <c r="I18" i="11"/>
  <c r="I19" i="11"/>
  <c r="H20" i="11"/>
  <c r="M11" i="11"/>
  <c r="F50" i="9"/>
  <c r="G28" i="9"/>
  <c r="G11" i="15"/>
  <c r="F13" i="12"/>
  <c r="F8" i="12" s="1"/>
  <c r="F14" i="12" s="1"/>
  <c r="F24" i="12" s="1"/>
  <c r="O166" i="1" l="1"/>
  <c r="O14" i="9" s="1"/>
  <c r="P144" i="1"/>
  <c r="Q144" i="1" s="1"/>
  <c r="J19" i="11"/>
  <c r="I20" i="11"/>
  <c r="K17" i="11"/>
  <c r="J18" i="11"/>
  <c r="G33" i="9"/>
  <c r="G35" i="9" s="1"/>
  <c r="G36" i="9" s="1"/>
  <c r="H4" i="15" s="1"/>
  <c r="H28" i="9" s="1"/>
  <c r="H48" i="9" s="1"/>
  <c r="H49" i="9" s="1"/>
  <c r="G48" i="9"/>
  <c r="G19" i="12"/>
  <c r="G21" i="12" s="1"/>
  <c r="G22" i="12" s="1"/>
  <c r="H9" i="15"/>
  <c r="P166" i="1" l="1"/>
  <c r="P14" i="9" s="1"/>
  <c r="Q145" i="1"/>
  <c r="Q12" i="12" s="1"/>
  <c r="Q43" i="9" s="1"/>
  <c r="R145" i="1"/>
  <c r="R12" i="12" s="1"/>
  <c r="Q166" i="1"/>
  <c r="R144" i="1"/>
  <c r="S145" i="1" s="1"/>
  <c r="S12" i="12" s="1"/>
  <c r="L17" i="11"/>
  <c r="K18" i="11"/>
  <c r="K19" i="11"/>
  <c r="J20" i="11"/>
  <c r="H11" i="15"/>
  <c r="I9" i="15" s="1"/>
  <c r="G13" i="12"/>
  <c r="G8" i="12" s="1"/>
  <c r="G14" i="12" s="1"/>
  <c r="G24" i="12" s="1"/>
  <c r="G49" i="9"/>
  <c r="H33" i="9"/>
  <c r="S43" i="9" l="1"/>
  <c r="R166" i="1"/>
  <c r="R14" i="9" s="1"/>
  <c r="R43" i="9"/>
  <c r="Q14" i="9"/>
  <c r="S144" i="1"/>
  <c r="T145" i="1" s="1"/>
  <c r="T12" i="12" s="1"/>
  <c r="T43" i="9" s="1"/>
  <c r="L19" i="11"/>
  <c r="K20" i="11"/>
  <c r="M17" i="11"/>
  <c r="L18" i="11"/>
  <c r="H19" i="12"/>
  <c r="H21" i="12" s="1"/>
  <c r="H22" i="12" s="1"/>
  <c r="G50" i="9"/>
  <c r="H35" i="9"/>
  <c r="T144" i="1" l="1"/>
  <c r="U145" i="1" s="1"/>
  <c r="U12" i="12" s="1"/>
  <c r="U43" i="9" s="1"/>
  <c r="S166" i="1"/>
  <c r="S14" i="9" s="1"/>
  <c r="M18" i="11"/>
  <c r="M19" i="11"/>
  <c r="L20" i="11"/>
  <c r="H36" i="9"/>
  <c r="I4" i="15" s="1"/>
  <c r="I11" i="15" s="1"/>
  <c r="J9" i="15" s="1"/>
  <c r="H50" i="9"/>
  <c r="T166" i="1" l="1"/>
  <c r="T14" i="9" s="1"/>
  <c r="U144" i="1"/>
  <c r="V145" i="1" s="1"/>
  <c r="V12" i="12" s="1"/>
  <c r="V43" i="9" s="1"/>
  <c r="H13" i="12"/>
  <c r="H8" i="12" s="1"/>
  <c r="H14" i="12" s="1"/>
  <c r="H24" i="12" s="1"/>
  <c r="M20" i="11"/>
  <c r="I28" i="9"/>
  <c r="I19" i="12"/>
  <c r="I21" i="12" s="1"/>
  <c r="I22" i="12" s="1"/>
  <c r="K162" i="1"/>
  <c r="K20" i="12" s="1"/>
  <c r="L162" i="1"/>
  <c r="L20" i="12" s="1"/>
  <c r="U166" i="1" l="1"/>
  <c r="U14" i="9" s="1"/>
  <c r="V144" i="1"/>
  <c r="W144" i="1" s="1"/>
  <c r="I33" i="9"/>
  <c r="I35" i="9" s="1"/>
  <c r="I36" i="9" s="1"/>
  <c r="I48" i="9"/>
  <c r="K168" i="1"/>
  <c r="L168" i="1"/>
  <c r="V166" i="1" l="1"/>
  <c r="V14" i="9" s="1"/>
  <c r="W145" i="1"/>
  <c r="W12" i="12" s="1"/>
  <c r="W43" i="9" s="1"/>
  <c r="X145" i="1"/>
  <c r="X12" i="12" s="1"/>
  <c r="W166" i="1"/>
  <c r="X144" i="1"/>
  <c r="Y145" i="1" s="1"/>
  <c r="Y12" i="12" s="1"/>
  <c r="I49" i="9"/>
  <c r="J4" i="15"/>
  <c r="I13" i="12"/>
  <c r="I8" i="12" s="1"/>
  <c r="I14" i="12" s="1"/>
  <c r="I24" i="12" s="1"/>
  <c r="M162" i="1"/>
  <c r="M20" i="12" s="1"/>
  <c r="Y43" i="9" l="1"/>
  <c r="W14" i="9"/>
  <c r="X43" i="9"/>
  <c r="X166" i="1"/>
  <c r="X14" i="9" s="1"/>
  <c r="Y144" i="1"/>
  <c r="Z145" i="1" s="1"/>
  <c r="Z12" i="12" s="1"/>
  <c r="Z43" i="9" s="1"/>
  <c r="J28" i="9"/>
  <c r="J11" i="15"/>
  <c r="I50" i="9"/>
  <c r="M168" i="1"/>
  <c r="Z144" i="1" l="1"/>
  <c r="AA145" i="1" s="1"/>
  <c r="AA12" i="12" s="1"/>
  <c r="AA43" i="9" s="1"/>
  <c r="Y166" i="1"/>
  <c r="Y14" i="9" s="1"/>
  <c r="J19" i="12"/>
  <c r="J21" i="12" s="1"/>
  <c r="J22" i="12" s="1"/>
  <c r="K9" i="15"/>
  <c r="J33" i="9"/>
  <c r="J35" i="9" s="1"/>
  <c r="J36" i="9" s="1"/>
  <c r="J48" i="9"/>
  <c r="AA144" i="1" l="1"/>
  <c r="AB145" i="1" s="1"/>
  <c r="AB12" i="12" s="1"/>
  <c r="AB43" i="9" s="1"/>
  <c r="Z166" i="1"/>
  <c r="Z14" i="9" s="1"/>
  <c r="K4" i="15"/>
  <c r="J13" i="12"/>
  <c r="J8" i="12" s="1"/>
  <c r="J14" i="12" s="1"/>
  <c r="J24" i="12" s="1"/>
  <c r="J49" i="9"/>
  <c r="AB144" i="1" l="1"/>
  <c r="AC145" i="1" s="1"/>
  <c r="AC12" i="12" s="1"/>
  <c r="AC43" i="9" s="1"/>
  <c r="AA166" i="1"/>
  <c r="AA14" i="9" s="1"/>
  <c r="J50" i="9"/>
  <c r="K28" i="9"/>
  <c r="K11" i="15"/>
  <c r="AC144" i="1" l="1"/>
  <c r="AD145" i="1" s="1"/>
  <c r="AD12" i="12" s="1"/>
  <c r="AD43" i="9" s="1"/>
  <c r="AB166" i="1"/>
  <c r="AB14" i="9" s="1"/>
  <c r="L9" i="15"/>
  <c r="K19" i="12"/>
  <c r="K21" i="12" s="1"/>
  <c r="K22" i="12" s="1"/>
  <c r="K48" i="9"/>
  <c r="K49" i="9" s="1"/>
  <c r="K33" i="9"/>
  <c r="K35" i="9" s="1"/>
  <c r="K36" i="9" s="1"/>
  <c r="AD144" i="1" l="1"/>
  <c r="AE145" i="1" s="1"/>
  <c r="AE12" i="12" s="1"/>
  <c r="AE43" i="9" s="1"/>
  <c r="AC166" i="1"/>
  <c r="AC14" i="9" s="1"/>
  <c r="K50" i="9"/>
  <c r="L4" i="15"/>
  <c r="K13" i="12"/>
  <c r="K8" i="12" s="1"/>
  <c r="K14" i="12" s="1"/>
  <c r="K24" i="12" s="1"/>
  <c r="AD166" i="1" l="1"/>
  <c r="AD14" i="9" s="1"/>
  <c r="AE144" i="1"/>
  <c r="AF145" i="1" s="1"/>
  <c r="AF12" i="12" s="1"/>
  <c r="AF43" i="9" s="1"/>
  <c r="L28" i="9"/>
  <c r="L11" i="15"/>
  <c r="AF144" i="1" l="1"/>
  <c r="AG145" i="1" s="1"/>
  <c r="AG12" i="12" s="1"/>
  <c r="AG43" i="9" s="1"/>
  <c r="AE166" i="1"/>
  <c r="AE14" i="9" s="1"/>
  <c r="M9" i="15"/>
  <c r="L19" i="12"/>
  <c r="L21" i="12" s="1"/>
  <c r="L22" i="12" s="1"/>
  <c r="L48" i="9"/>
  <c r="L49" i="9" s="1"/>
  <c r="L33" i="9"/>
  <c r="L35" i="9" s="1"/>
  <c r="L36" i="9" s="1"/>
  <c r="M4" i="15" s="1"/>
  <c r="AG144" i="1" l="1"/>
  <c r="AH145" i="1" s="1"/>
  <c r="AH12" i="12" s="1"/>
  <c r="AH43" i="9" s="1"/>
  <c r="AF166" i="1"/>
  <c r="AF14" i="9" s="1"/>
  <c r="L50" i="9"/>
  <c r="L13" i="12"/>
  <c r="L8" i="12" s="1"/>
  <c r="L14" i="12" s="1"/>
  <c r="L24" i="12" s="1"/>
  <c r="AG166" i="1" l="1"/>
  <c r="AG14" i="9" s="1"/>
  <c r="AH144" i="1"/>
  <c r="AI145" i="1" s="1"/>
  <c r="AI12" i="12" s="1"/>
  <c r="AI43" i="9" s="1"/>
  <c r="M28" i="9"/>
  <c r="M11" i="15"/>
  <c r="AH166" i="1" l="1"/>
  <c r="AH14" i="9" s="1"/>
  <c r="AI144" i="1"/>
  <c r="AJ145" i="1" s="1"/>
  <c r="AJ12" i="12" s="1"/>
  <c r="AJ43" i="9" s="1"/>
  <c r="N9" i="15"/>
  <c r="N10" i="15" s="1"/>
  <c r="M19" i="12"/>
  <c r="M21" i="12" s="1"/>
  <c r="M22" i="12" s="1"/>
  <c r="M48" i="9"/>
  <c r="M49" i="9" s="1"/>
  <c r="M33" i="9"/>
  <c r="M35" i="9" s="1"/>
  <c r="M36" i="9" s="1"/>
  <c r="AI166" i="1" l="1"/>
  <c r="AI14" i="9" s="1"/>
  <c r="AJ144" i="1"/>
  <c r="AK145" i="1" s="1"/>
  <c r="AK12" i="12" s="1"/>
  <c r="AK43" i="9" s="1"/>
  <c r="N31" i="9"/>
  <c r="N16" i="10"/>
  <c r="M50" i="9"/>
  <c r="M13" i="12"/>
  <c r="M8" i="12" s="1"/>
  <c r="M14" i="12" s="1"/>
  <c r="M24" i="12" s="1"/>
  <c r="AJ166" i="1" l="1"/>
  <c r="AJ14" i="9" s="1"/>
  <c r="AK144" i="1"/>
  <c r="AL145" i="1" s="1"/>
  <c r="AL12" i="12" s="1"/>
  <c r="AL43" i="9" s="1"/>
  <c r="N17" i="10"/>
  <c r="N28" i="9"/>
  <c r="AL144" i="1" l="1"/>
  <c r="AM145" i="1" s="1"/>
  <c r="AM12" i="12" s="1"/>
  <c r="AM43" i="9" s="1"/>
  <c r="AK166" i="1"/>
  <c r="AK14" i="9" s="1"/>
  <c r="N18" i="10"/>
  <c r="AM144" i="1" l="1"/>
  <c r="AN145" i="1" s="1"/>
  <c r="AN12" i="12" s="1"/>
  <c r="AN43" i="9" s="1"/>
  <c r="AL166" i="1"/>
  <c r="AL14" i="9" s="1"/>
  <c r="N167" i="1"/>
  <c r="N162" i="1" s="1"/>
  <c r="N19" i="10"/>
  <c r="AN144" i="1" l="1"/>
  <c r="AO144" i="1" s="1"/>
  <c r="AP145" i="1" s="1"/>
  <c r="AP12" i="12" s="1"/>
  <c r="AM166" i="1"/>
  <c r="AM14" i="9" s="1"/>
  <c r="N16" i="9"/>
  <c r="N13" i="9" s="1"/>
  <c r="N17" i="9" s="1"/>
  <c r="N23" i="11" s="1"/>
  <c r="N40" i="9"/>
  <c r="N44" i="9" s="1"/>
  <c r="N46" i="9" s="1"/>
  <c r="N4" i="11" s="1"/>
  <c r="N10" i="11" s="1"/>
  <c r="N17" i="12"/>
  <c r="N20" i="12"/>
  <c r="N168" i="1"/>
  <c r="O28" i="9"/>
  <c r="AO166" i="1" l="1"/>
  <c r="AN166" i="1"/>
  <c r="AN14" i="9" s="1"/>
  <c r="AP144" i="1"/>
  <c r="AQ145" i="1" s="1"/>
  <c r="AQ12" i="12" s="1"/>
  <c r="AQ43" i="9" s="1"/>
  <c r="AO145" i="1"/>
  <c r="AO12" i="12" s="1"/>
  <c r="AO43" i="9" s="1"/>
  <c r="N11" i="11"/>
  <c r="N19" i="11" s="1"/>
  <c r="N20" i="11" s="1"/>
  <c r="N17" i="11"/>
  <c r="N18" i="11" s="1"/>
  <c r="N18" i="12"/>
  <c r="AP43" i="9" l="1"/>
  <c r="AP166" i="1"/>
  <c r="AP14" i="9" s="1"/>
  <c r="AO14" i="9"/>
  <c r="AQ144" i="1"/>
  <c r="AR145" i="1" s="1"/>
  <c r="AR12" i="12" s="1"/>
  <c r="AR43" i="9" s="1"/>
  <c r="AR144" i="1" l="1"/>
  <c r="AS145" i="1" s="1"/>
  <c r="AS12" i="12" s="1"/>
  <c r="AS43" i="9" s="1"/>
  <c r="AQ166" i="1"/>
  <c r="AQ14" i="9" s="1"/>
  <c r="AR166" i="1" l="1"/>
  <c r="AR14" i="9" s="1"/>
  <c r="AS144" i="1"/>
  <c r="AT145" i="1" s="1"/>
  <c r="AT12" i="12" s="1"/>
  <c r="AT43" i="9" s="1"/>
  <c r="AS166" i="1" l="1"/>
  <c r="AS14" i="9" s="1"/>
  <c r="AT144" i="1"/>
  <c r="AU145" i="1" s="1"/>
  <c r="AU12" i="12" s="1"/>
  <c r="AU43" i="9" s="1"/>
  <c r="AU144" i="1" l="1"/>
  <c r="AV145" i="1" s="1"/>
  <c r="AV12" i="12" s="1"/>
  <c r="AV43" i="9" s="1"/>
  <c r="AT166" i="1"/>
  <c r="AT14" i="9" s="1"/>
  <c r="AU166" i="1" l="1"/>
  <c r="AU14" i="9" s="1"/>
  <c r="AV144" i="1"/>
  <c r="AW145" i="1" s="1"/>
  <c r="AW12" i="12" s="1"/>
  <c r="AW43" i="9" s="1"/>
  <c r="P28" i="9"/>
  <c r="AV166" i="1" l="1"/>
  <c r="AV14" i="9" s="1"/>
  <c r="AW144" i="1"/>
  <c r="AX145" i="1" s="1"/>
  <c r="AX12" i="12" s="1"/>
  <c r="AX43" i="9" s="1"/>
  <c r="AW166" i="1" l="1"/>
  <c r="AW14" i="9" s="1"/>
  <c r="AX144" i="1"/>
  <c r="AY145" i="1" s="1"/>
  <c r="AY12" i="12" s="1"/>
  <c r="AY43" i="9" s="1"/>
  <c r="AY144" i="1" l="1"/>
  <c r="AZ145" i="1" s="1"/>
  <c r="AZ12" i="12" s="1"/>
  <c r="AZ43" i="9" s="1"/>
  <c r="AX166" i="1"/>
  <c r="AX14" i="9" s="1"/>
  <c r="AY166" i="1" l="1"/>
  <c r="AY14" i="9" s="1"/>
  <c r="AZ144" i="1"/>
  <c r="BA145" i="1" s="1"/>
  <c r="BA12" i="12" s="1"/>
  <c r="BA43" i="9" s="1"/>
  <c r="BA144" i="1" l="1"/>
  <c r="BB145" i="1" s="1"/>
  <c r="BB12" i="12" s="1"/>
  <c r="BB43" i="9" s="1"/>
  <c r="AZ166" i="1"/>
  <c r="AZ14" i="9" s="1"/>
  <c r="BA166" i="1" l="1"/>
  <c r="BA14" i="9" s="1"/>
  <c r="BB144" i="1"/>
  <c r="BC145" i="1" s="1"/>
  <c r="BC12" i="12" s="1"/>
  <c r="BC43" i="9" s="1"/>
  <c r="BB166" i="1" l="1"/>
  <c r="BB14" i="9" s="1"/>
  <c r="BC144" i="1"/>
  <c r="BD145" i="1" s="1"/>
  <c r="BD12" i="12" s="1"/>
  <c r="BD43" i="9" s="1"/>
  <c r="BD144" i="1" l="1"/>
  <c r="BE145" i="1" s="1"/>
  <c r="BE12" i="12" s="1"/>
  <c r="BE43" i="9" s="1"/>
  <c r="BC166" i="1"/>
  <c r="BC14" i="9" s="1"/>
  <c r="BE144" i="1" l="1"/>
  <c r="BF145" i="1" s="1"/>
  <c r="BF12" i="12" s="1"/>
  <c r="BF43" i="9" s="1"/>
  <c r="BD166" i="1"/>
  <c r="BD14" i="9" s="1"/>
  <c r="BE166" i="1" l="1"/>
  <c r="BE14" i="9" s="1"/>
  <c r="BF144" i="1"/>
  <c r="BG145" i="1" s="1"/>
  <c r="BG12" i="12" s="1"/>
  <c r="BG43" i="9" s="1"/>
  <c r="BF166" i="1" l="1"/>
  <c r="BF14" i="9" s="1"/>
  <c r="BG144" i="1"/>
  <c r="BH145" i="1" s="1"/>
  <c r="BH12" i="12" s="1"/>
  <c r="BH43" i="9" s="1"/>
  <c r="BH144" i="1" l="1"/>
  <c r="BI145" i="1" s="1"/>
  <c r="BI12" i="12" s="1"/>
  <c r="BI43" i="9" s="1"/>
  <c r="BG166" i="1"/>
  <c r="BG14" i="9" s="1"/>
  <c r="BI144" i="1" l="1"/>
  <c r="BJ145" i="1" s="1"/>
  <c r="BJ12" i="12" s="1"/>
  <c r="BJ43" i="9" s="1"/>
  <c r="BH166" i="1"/>
  <c r="BH14" i="9" s="1"/>
  <c r="BJ144" i="1" l="1"/>
  <c r="BK145" i="1" s="1"/>
  <c r="BK12" i="12" s="1"/>
  <c r="BK43" i="9" s="1"/>
  <c r="BI166" i="1"/>
  <c r="BI14" i="9" s="1"/>
  <c r="BJ166" i="1" l="1"/>
  <c r="BJ14" i="9" s="1"/>
  <c r="BK144" i="1"/>
  <c r="BL145" i="1" s="1"/>
  <c r="BL12" i="12" s="1"/>
  <c r="BL43" i="9" s="1"/>
  <c r="BK166" i="1" l="1"/>
  <c r="BK14" i="9" s="1"/>
  <c r="BL144" i="1"/>
  <c r="BM145" i="1" s="1"/>
  <c r="BM12" i="12" s="1"/>
  <c r="BM43" i="9" s="1"/>
  <c r="BL166" i="1" l="1"/>
  <c r="BL14" i="9" s="1"/>
  <c r="BM144" i="1"/>
  <c r="BN145" i="1" s="1"/>
  <c r="BN12" i="12" s="1"/>
  <c r="BN43" i="9" s="1"/>
  <c r="BM166" i="1" l="1"/>
  <c r="BM14" i="9" s="1"/>
  <c r="BN144" i="1"/>
  <c r="BO145" i="1" s="1"/>
  <c r="BO12" i="12" s="1"/>
  <c r="BO43" i="9" s="1"/>
  <c r="BO144" i="1" l="1"/>
  <c r="BP145" i="1" s="1"/>
  <c r="BP12" i="12" s="1"/>
  <c r="BP43" i="9" s="1"/>
  <c r="BN166" i="1"/>
  <c r="BN14" i="9" s="1"/>
  <c r="BP144" i="1" l="1"/>
  <c r="BQ145" i="1" s="1"/>
  <c r="BQ12" i="12" s="1"/>
  <c r="BQ43" i="9" s="1"/>
  <c r="BO166" i="1"/>
  <c r="BO14" i="9" s="1"/>
  <c r="BP166" i="1" l="1"/>
  <c r="BP14" i="9" s="1"/>
  <c r="BQ144" i="1"/>
  <c r="BR145" i="1" s="1"/>
  <c r="BR12" i="12" s="1"/>
  <c r="BR43" i="9" s="1"/>
  <c r="BR144" i="1" l="1"/>
  <c r="BS145" i="1" s="1"/>
  <c r="BS12" i="12" s="1"/>
  <c r="BS43" i="9" s="1"/>
  <c r="BQ166" i="1"/>
  <c r="BQ14" i="9" s="1"/>
  <c r="BS144" i="1" l="1"/>
  <c r="BT145" i="1" s="1"/>
  <c r="BT12" i="12" s="1"/>
  <c r="BT43" i="9" s="1"/>
  <c r="BR166" i="1"/>
  <c r="BR14" i="9" s="1"/>
  <c r="BS166" i="1" l="1"/>
  <c r="BS14" i="9" s="1"/>
  <c r="BT144" i="1"/>
  <c r="BU145" i="1" s="1"/>
  <c r="BU12" i="12" s="1"/>
  <c r="BU43" i="9" s="1"/>
  <c r="BT166" i="1" l="1"/>
  <c r="BT14" i="9" s="1"/>
  <c r="BU144" i="1"/>
  <c r="BV145" i="1" s="1"/>
  <c r="BV12" i="12" s="1"/>
  <c r="BV43" i="9" s="1"/>
  <c r="BU166" i="1" l="1"/>
  <c r="BU14" i="9" s="1"/>
  <c r="BV144" i="1"/>
  <c r="BW145" i="1" s="1"/>
  <c r="BW12" i="12" s="1"/>
  <c r="BW43" i="9" s="1"/>
  <c r="BV166" i="1" l="1"/>
  <c r="BV14" i="9" s="1"/>
  <c r="BW144" i="1"/>
  <c r="BX145" i="1" s="1"/>
  <c r="BX12" i="12" s="1"/>
  <c r="BX43" i="9" s="1"/>
  <c r="BX144" i="1" l="1"/>
  <c r="BY145" i="1" s="1"/>
  <c r="BY12" i="12" s="1"/>
  <c r="BY43" i="9" s="1"/>
  <c r="BW166" i="1"/>
  <c r="BW14" i="9" s="1"/>
  <c r="BY144" i="1" l="1"/>
  <c r="BZ145" i="1" s="1"/>
  <c r="BZ12" i="12" s="1"/>
  <c r="BZ43" i="9" s="1"/>
  <c r="BX166" i="1"/>
  <c r="BX14" i="9" s="1"/>
  <c r="BY166" i="1" l="1"/>
  <c r="BY14" i="9" s="1"/>
  <c r="BZ144" i="1"/>
  <c r="CA145" i="1" s="1"/>
  <c r="CA12" i="12" s="1"/>
  <c r="CA43" i="9" s="1"/>
  <c r="CA144" i="1" l="1"/>
  <c r="CB145" i="1" s="1"/>
  <c r="CB12" i="12" s="1"/>
  <c r="CB43" i="9" s="1"/>
  <c r="BZ166" i="1"/>
  <c r="BZ14" i="9" s="1"/>
  <c r="CB144" i="1" l="1"/>
  <c r="CC145" i="1" s="1"/>
  <c r="CC12" i="12" s="1"/>
  <c r="CC43" i="9" s="1"/>
  <c r="CA166" i="1"/>
  <c r="CA14" i="9" s="1"/>
  <c r="CB166" i="1" l="1"/>
  <c r="CB14" i="9" s="1"/>
  <c r="CC144" i="1"/>
  <c r="CD145" i="1" s="1"/>
  <c r="CD12" i="12" s="1"/>
  <c r="CD43" i="9" s="1"/>
  <c r="CD144" i="1" l="1"/>
  <c r="CE145" i="1" s="1"/>
  <c r="CE12" i="12" s="1"/>
  <c r="CE43" i="9" s="1"/>
  <c r="CC166" i="1"/>
  <c r="CC14" i="9" s="1"/>
  <c r="CE144" i="1" l="1"/>
  <c r="CF145" i="1" s="1"/>
  <c r="CF12" i="12" s="1"/>
  <c r="CF43" i="9" s="1"/>
  <c r="CD166" i="1"/>
  <c r="CD14" i="9" s="1"/>
  <c r="CE166" i="1" l="1"/>
  <c r="CE14" i="9" s="1"/>
  <c r="CF144" i="1"/>
  <c r="CG145" i="1" s="1"/>
  <c r="CG12" i="12" s="1"/>
  <c r="CG43" i="9" s="1"/>
  <c r="CF166" i="1" l="1"/>
  <c r="CF14" i="9" s="1"/>
  <c r="CG144" i="1"/>
  <c r="CH145" i="1" s="1"/>
  <c r="CH12" i="12" s="1"/>
  <c r="CH43" i="9" s="1"/>
  <c r="CH144" i="1" l="1"/>
  <c r="CI145" i="1" s="1"/>
  <c r="CI12" i="12" s="1"/>
  <c r="CI43" i="9" s="1"/>
  <c r="CG166" i="1"/>
  <c r="CG14" i="9" s="1"/>
  <c r="CH166" i="1" l="1"/>
  <c r="CH14" i="9" s="1"/>
  <c r="CI144" i="1"/>
  <c r="CJ145" i="1" s="1"/>
  <c r="CJ12" i="12" s="1"/>
  <c r="CJ43" i="9" s="1"/>
  <c r="CI166" i="1" l="1"/>
  <c r="CI14" i="9" s="1"/>
  <c r="CJ144" i="1"/>
  <c r="CK145" i="1" s="1"/>
  <c r="CK12" i="12" s="1"/>
  <c r="CK43" i="9" s="1"/>
  <c r="CK144" i="1" l="1"/>
  <c r="CL145" i="1" s="1"/>
  <c r="CL12" i="12" s="1"/>
  <c r="CL43" i="9" s="1"/>
  <c r="CJ166" i="1"/>
  <c r="CJ14" i="9" s="1"/>
  <c r="CL144" i="1" l="1"/>
  <c r="CM145" i="1" s="1"/>
  <c r="CM12" i="12" s="1"/>
  <c r="CM43" i="9" s="1"/>
  <c r="CK166" i="1"/>
  <c r="CK14" i="9" s="1"/>
  <c r="CM144" i="1" l="1"/>
  <c r="CN145" i="1" s="1"/>
  <c r="CN12" i="12" s="1"/>
  <c r="CN43" i="9" s="1"/>
  <c r="CL166" i="1"/>
  <c r="CL14" i="9" s="1"/>
  <c r="CM166" i="1" l="1"/>
  <c r="CM14" i="9" s="1"/>
  <c r="CN144" i="1"/>
  <c r="CO145" i="1" s="1"/>
  <c r="CO12" i="12" s="1"/>
  <c r="CO43" i="9" s="1"/>
  <c r="CN166" i="1" l="1"/>
  <c r="CN14" i="9" s="1"/>
  <c r="CO144" i="1"/>
  <c r="CP145" i="1" s="1"/>
  <c r="CP12" i="12" s="1"/>
  <c r="CP43" i="9" s="1"/>
  <c r="CP144" i="1" l="1"/>
  <c r="CQ145" i="1" s="1"/>
  <c r="CQ12" i="12" s="1"/>
  <c r="CQ43" i="9" s="1"/>
  <c r="CO166" i="1"/>
  <c r="CO14" i="9" s="1"/>
  <c r="CQ144" i="1" l="1"/>
  <c r="CR145" i="1" s="1"/>
  <c r="CR12" i="12" s="1"/>
  <c r="CR43" i="9" s="1"/>
  <c r="CP166" i="1"/>
  <c r="CP14" i="9" s="1"/>
  <c r="CQ166" i="1" l="1"/>
  <c r="CQ14" i="9" s="1"/>
  <c r="CR144" i="1"/>
  <c r="CS145" i="1" s="1"/>
  <c r="CS12" i="12" s="1"/>
  <c r="CS43" i="9" s="1"/>
  <c r="CS144" i="1" l="1"/>
  <c r="CT145" i="1" s="1"/>
  <c r="CT12" i="12" s="1"/>
  <c r="CT43" i="9" s="1"/>
  <c r="CR166" i="1"/>
  <c r="CR14" i="9" s="1"/>
  <c r="CS166" i="1" l="1"/>
  <c r="CS14" i="9" s="1"/>
  <c r="CT144" i="1"/>
  <c r="CU145" i="1" s="1"/>
  <c r="CU12" i="12" s="1"/>
  <c r="CU43" i="9" s="1"/>
  <c r="CT166" i="1" l="1"/>
  <c r="CT14" i="9" s="1"/>
  <c r="CU144" i="1"/>
  <c r="CV145" i="1" s="1"/>
  <c r="CV12" i="12" s="1"/>
  <c r="CV43" i="9" s="1"/>
  <c r="CU166" i="1" l="1"/>
  <c r="CU14" i="9" s="1"/>
  <c r="CV144" i="1"/>
  <c r="CW145" i="1" s="1"/>
  <c r="CW12" i="12" s="1"/>
  <c r="CW43" i="9" s="1"/>
  <c r="CV166" i="1" l="1"/>
  <c r="CV14" i="9" s="1"/>
  <c r="CW144" i="1"/>
  <c r="CX145" i="1" s="1"/>
  <c r="CX12" i="12" s="1"/>
  <c r="CX43" i="9" s="1"/>
  <c r="CX144" i="1" l="1"/>
  <c r="CY145" i="1" s="1"/>
  <c r="CY12" i="12" s="1"/>
  <c r="CY43" i="9" s="1"/>
  <c r="CW166" i="1"/>
  <c r="CW14" i="9" s="1"/>
  <c r="CX166" i="1" l="1"/>
  <c r="CX14" i="9" s="1"/>
  <c r="CY144" i="1"/>
  <c r="CZ145" i="1" s="1"/>
  <c r="CZ12" i="12" s="1"/>
  <c r="CZ43" i="9" s="1"/>
  <c r="CZ144" i="1" l="1"/>
  <c r="DA145" i="1" s="1"/>
  <c r="DA12" i="12" s="1"/>
  <c r="DA43" i="9" s="1"/>
  <c r="CY166" i="1"/>
  <c r="CY14" i="9" s="1"/>
  <c r="DA144" i="1" l="1"/>
  <c r="DB145" i="1" s="1"/>
  <c r="DB12" i="12" s="1"/>
  <c r="DB43" i="9" s="1"/>
  <c r="CZ166" i="1"/>
  <c r="CZ14" i="9" s="1"/>
  <c r="DB144" i="1" l="1"/>
  <c r="DC145" i="1" s="1"/>
  <c r="DC12" i="12" s="1"/>
  <c r="DC43" i="9" s="1"/>
  <c r="DA166" i="1"/>
  <c r="DA14" i="9" s="1"/>
  <c r="DB166" i="1" l="1"/>
  <c r="DB14" i="9" s="1"/>
  <c r="DC144" i="1"/>
  <c r="DD145" i="1" s="1"/>
  <c r="DD12" i="12" s="1"/>
  <c r="DD43" i="9" s="1"/>
  <c r="DC166" i="1" l="1"/>
  <c r="DC14" i="9" s="1"/>
  <c r="DD144" i="1"/>
  <c r="DE145" i="1" s="1"/>
  <c r="DE12" i="12" s="1"/>
  <c r="DE43" i="9" s="1"/>
  <c r="DD166" i="1" l="1"/>
  <c r="DD14" i="9" s="1"/>
  <c r="DE144" i="1"/>
  <c r="DF145" i="1" s="1"/>
  <c r="DF12" i="12" s="1"/>
  <c r="DF43" i="9" s="1"/>
  <c r="DF144" i="1" l="1"/>
  <c r="DG145" i="1" s="1"/>
  <c r="DG12" i="12" s="1"/>
  <c r="DG43" i="9" s="1"/>
  <c r="DE166" i="1"/>
  <c r="DE14" i="9" s="1"/>
  <c r="DF166" i="1" l="1"/>
  <c r="DF14" i="9" s="1"/>
  <c r="DG144" i="1"/>
  <c r="DH145" i="1" s="1"/>
  <c r="DH12" i="12" s="1"/>
  <c r="DH43" i="9" s="1"/>
  <c r="DG166" i="1" l="1"/>
  <c r="DG14" i="9" s="1"/>
  <c r="DH144" i="1"/>
  <c r="DI145" i="1" s="1"/>
  <c r="DI12" i="12" s="1"/>
  <c r="DI43" i="9" s="1"/>
  <c r="DI144" i="1" l="1"/>
  <c r="DJ145" i="1" s="1"/>
  <c r="DJ12" i="12" s="1"/>
  <c r="DJ43" i="9" s="1"/>
  <c r="DH166" i="1"/>
  <c r="DH14" i="9" s="1"/>
  <c r="DJ144" i="1" l="1"/>
  <c r="DK145" i="1" s="1"/>
  <c r="DK12" i="12" s="1"/>
  <c r="DK43" i="9" s="1"/>
  <c r="DI166" i="1"/>
  <c r="DI14" i="9" s="1"/>
  <c r="DJ166" i="1" l="1"/>
  <c r="DJ14" i="9" s="1"/>
  <c r="DK144" i="1"/>
  <c r="DL145" i="1" s="1"/>
  <c r="DL12" i="12" s="1"/>
  <c r="DL43" i="9" s="1"/>
  <c r="DK166" i="1" l="1"/>
  <c r="DK14" i="9" s="1"/>
  <c r="DL144" i="1"/>
  <c r="DM145" i="1" s="1"/>
  <c r="DM12" i="12" s="1"/>
  <c r="DM43" i="9" s="1"/>
  <c r="DL166" i="1" l="1"/>
  <c r="DL14" i="9" s="1"/>
  <c r="DM144" i="1"/>
  <c r="DN145" i="1" s="1"/>
  <c r="DN12" i="12" s="1"/>
  <c r="DN43" i="9" s="1"/>
  <c r="DN144" i="1" l="1"/>
  <c r="DO145" i="1" s="1"/>
  <c r="DO12" i="12" s="1"/>
  <c r="DO43" i="9" s="1"/>
  <c r="DM166" i="1"/>
  <c r="DM14" i="9" s="1"/>
  <c r="DO144" i="1" l="1"/>
  <c r="DP145" i="1" s="1"/>
  <c r="DP12" i="12" s="1"/>
  <c r="DP43" i="9" s="1"/>
  <c r="DN166" i="1"/>
  <c r="DN14" i="9" s="1"/>
  <c r="DO166" i="1" l="1"/>
  <c r="DO14" i="9" s="1"/>
  <c r="DP144" i="1"/>
  <c r="DQ145" i="1" s="1"/>
  <c r="DQ12" i="12" s="1"/>
  <c r="DQ43" i="9" s="1"/>
  <c r="DQ144" i="1" l="1"/>
  <c r="DR145" i="1" s="1"/>
  <c r="DR12" i="12" s="1"/>
  <c r="DR43" i="9" s="1"/>
  <c r="DP166" i="1"/>
  <c r="DP14" i="9" s="1"/>
  <c r="DQ166" i="1" l="1"/>
  <c r="DQ14" i="9" s="1"/>
  <c r="DR144" i="1"/>
  <c r="DS145" i="1" s="1"/>
  <c r="DS12" i="12" s="1"/>
  <c r="DS43" i="9" s="1"/>
  <c r="DS144" i="1" l="1"/>
  <c r="DT145" i="1" s="1"/>
  <c r="DT12" i="12" s="1"/>
  <c r="DT43" i="9" s="1"/>
  <c r="DR166" i="1"/>
  <c r="DR14" i="9" s="1"/>
  <c r="DT144" i="1" l="1"/>
  <c r="DU145" i="1" s="1"/>
  <c r="DU12" i="12" s="1"/>
  <c r="DU43" i="9" s="1"/>
  <c r="C43" i="9" s="1"/>
  <c r="DS166" i="1"/>
  <c r="DS14" i="9" s="1"/>
  <c r="DT166" i="1" l="1"/>
  <c r="DT14" i="9" s="1"/>
  <c r="DU144" i="1"/>
  <c r="C144" i="1" s="1"/>
  <c r="E64" i="9"/>
  <c r="F64" i="9"/>
  <c r="G64" i="9"/>
  <c r="H64" i="9"/>
  <c r="I64" i="9"/>
  <c r="J64" i="9"/>
  <c r="K64" i="9"/>
  <c r="L64" i="9"/>
  <c r="M64" i="9"/>
  <c r="Q28" i="9"/>
  <c r="S28" i="9"/>
  <c r="T28" i="9"/>
  <c r="U28" i="9"/>
  <c r="R28" i="9"/>
  <c r="V28" i="9"/>
  <c r="W28" i="9"/>
  <c r="X28" i="9"/>
  <c r="Y28" i="9"/>
  <c r="Z28" i="9"/>
  <c r="AA28" i="9"/>
  <c r="AB28" i="9"/>
  <c r="AC28" i="9"/>
  <c r="AD28" i="9"/>
  <c r="AE28" i="9"/>
  <c r="AM28" i="9"/>
  <c r="AF28" i="9"/>
  <c r="AG28" i="9"/>
  <c r="AH28" i="9"/>
  <c r="AI28" i="9"/>
  <c r="AI48" i="9" s="1"/>
  <c r="AJ28" i="9"/>
  <c r="AK28" i="9"/>
  <c r="AL28" i="9"/>
  <c r="AN28" i="9"/>
  <c r="AO28" i="9"/>
  <c r="AP28" i="9"/>
  <c r="AP48" i="9" s="1"/>
  <c r="AQ28" i="9"/>
  <c r="AR28" i="9"/>
  <c r="AR48" i="9" s="1"/>
  <c r="AS28" i="9"/>
  <c r="AT28" i="9"/>
  <c r="AT48" i="9" s="1"/>
  <c r="AU28" i="9"/>
  <c r="AV28" i="9"/>
  <c r="AV48" i="9"/>
  <c r="AW28" i="9"/>
  <c r="AX28" i="9"/>
  <c r="AX48" i="9" s="1"/>
  <c r="AY28" i="9"/>
  <c r="AZ28" i="9"/>
  <c r="AZ48" i="9" s="1"/>
  <c r="BA28" i="9"/>
  <c r="BB28" i="9"/>
  <c r="BC28" i="9"/>
  <c r="BD28" i="9"/>
  <c r="BE28" i="9"/>
  <c r="BE48" i="9" s="1"/>
  <c r="BF28" i="9"/>
  <c r="BF48" i="9" s="1"/>
  <c r="BG28" i="9"/>
  <c r="BH28" i="9"/>
  <c r="BI28" i="9"/>
  <c r="BJ28" i="9"/>
  <c r="BK28" i="9"/>
  <c r="BL28" i="9"/>
  <c r="BM28" i="9"/>
  <c r="BN28" i="9"/>
  <c r="BO28" i="9"/>
  <c r="BP28" i="9"/>
  <c r="BQ28" i="9"/>
  <c r="BR28" i="9"/>
  <c r="BS28" i="9"/>
  <c r="BT28" i="9"/>
  <c r="BU28" i="9"/>
  <c r="BV28" i="9"/>
  <c r="BW28" i="9"/>
  <c r="BX28" i="9"/>
  <c r="BY28" i="9"/>
  <c r="BZ28" i="9"/>
  <c r="CA28" i="9"/>
  <c r="CB28" i="9"/>
  <c r="CC28" i="9"/>
  <c r="CD28" i="9"/>
  <c r="CE28" i="9"/>
  <c r="CF28" i="9"/>
  <c r="CG28" i="9"/>
  <c r="CH28" i="9"/>
  <c r="CI28" i="9"/>
  <c r="CJ28" i="9"/>
  <c r="CK28" i="9"/>
  <c r="CL28" i="9"/>
  <c r="CM28" i="9"/>
  <c r="CN28" i="9"/>
  <c r="CO28" i="9"/>
  <c r="CP28" i="9"/>
  <c r="CQ28" i="9"/>
  <c r="CR28" i="9"/>
  <c r="CS28" i="9"/>
  <c r="CT28" i="9"/>
  <c r="CU28" i="9"/>
  <c r="CV28" i="9"/>
  <c r="CW28" i="9"/>
  <c r="CX28" i="9"/>
  <c r="CY28" i="9"/>
  <c r="CZ28" i="9"/>
  <c r="DU28" i="9"/>
  <c r="DA28" i="9"/>
  <c r="DA48" i="9" s="1"/>
  <c r="DB28" i="9"/>
  <c r="DB48" i="9" s="1"/>
  <c r="DC28" i="9"/>
  <c r="DD28" i="9"/>
  <c r="DE28" i="9"/>
  <c r="DE48" i="9" s="1"/>
  <c r="DF28" i="9"/>
  <c r="DG28" i="9"/>
  <c r="DG48" i="9" s="1"/>
  <c r="DH28" i="9"/>
  <c r="DI28" i="9"/>
  <c r="DI48" i="9" s="1"/>
  <c r="DJ28" i="9"/>
  <c r="DK28" i="9"/>
  <c r="DK48" i="9" s="1"/>
  <c r="DL28" i="9"/>
  <c r="DM28" i="9"/>
  <c r="DM48" i="9" s="1"/>
  <c r="DN28" i="9"/>
  <c r="DO28" i="9"/>
  <c r="DO48" i="9" s="1"/>
  <c r="DP28" i="9"/>
  <c r="DQ28" i="9"/>
  <c r="DQ48" i="9" s="1"/>
  <c r="DR28" i="9"/>
  <c r="DR48" i="9" s="1"/>
  <c r="DS28" i="9"/>
  <c r="DT28" i="9"/>
  <c r="DT48" i="9" s="1"/>
  <c r="C4" i="15"/>
  <c r="K78" i="9" l="1"/>
  <c r="O12" i="13" s="1"/>
  <c r="M78" i="9"/>
  <c r="Q12" i="13" s="1"/>
  <c r="L78" i="9"/>
  <c r="P12" i="13" s="1"/>
  <c r="J78" i="9"/>
  <c r="N12" i="13" s="1"/>
  <c r="DU166" i="1"/>
  <c r="DU14" i="9" s="1"/>
  <c r="DU48" i="9"/>
  <c r="E78" i="9"/>
  <c r="N78" i="9"/>
  <c r="R12" i="13" s="1"/>
  <c r="G78" i="9"/>
  <c r="K12" i="13" s="1"/>
  <c r="I78" i="9"/>
  <c r="M12" i="13" s="1"/>
  <c r="H78" i="9"/>
  <c r="L12" i="13" s="1"/>
  <c r="F78" i="9"/>
  <c r="J12" i="13" s="1"/>
  <c r="AG7" i="15"/>
  <c r="AG30" i="9" s="1"/>
  <c r="AG48" i="9" s="1"/>
  <c r="AD7" i="15"/>
  <c r="AD30" i="9" s="1"/>
  <c r="AD48" i="9" s="1"/>
  <c r="AH7" i="15"/>
  <c r="AH30" i="9" s="1"/>
  <c r="AH48" i="9" s="1"/>
  <c r="AC7" i="15"/>
  <c r="AC30" i="9" s="1"/>
  <c r="AC48" i="9" s="1"/>
  <c r="AF7" i="15"/>
  <c r="AF30" i="9" s="1"/>
  <c r="AF48" i="9" s="1"/>
  <c r="AE7" i="15"/>
  <c r="AE30" i="9" s="1"/>
  <c r="AE48" i="9" s="1"/>
  <c r="N7" i="15"/>
  <c r="O7" i="15"/>
  <c r="O30" i="9" s="1"/>
  <c r="Y7" i="15"/>
  <c r="Y30" i="9" s="1"/>
  <c r="Y48" i="9" s="1"/>
  <c r="U7" i="15"/>
  <c r="U30" i="9" s="1"/>
  <c r="U48" i="9" s="1"/>
  <c r="X7" i="15"/>
  <c r="X30" i="9" s="1"/>
  <c r="X48" i="9" s="1"/>
  <c r="AB7" i="15"/>
  <c r="AB30" i="9" s="1"/>
  <c r="AB48" i="9" s="1"/>
  <c r="T7" i="15"/>
  <c r="T30" i="9" s="1"/>
  <c r="T48" i="9" s="1"/>
  <c r="W7" i="15"/>
  <c r="W30" i="9" s="1"/>
  <c r="W48" i="9" s="1"/>
  <c r="S7" i="15"/>
  <c r="S30" i="9" s="1"/>
  <c r="S48" i="9" s="1"/>
  <c r="Z7" i="15"/>
  <c r="Z30" i="9" s="1"/>
  <c r="Z48" i="9" s="1"/>
  <c r="V7" i="15"/>
  <c r="V30" i="9" s="1"/>
  <c r="V48" i="9" s="1"/>
  <c r="R7" i="15"/>
  <c r="R30" i="9" s="1"/>
  <c r="AA7" i="15"/>
  <c r="AA30" i="9" s="1"/>
  <c r="AA48" i="9" s="1"/>
  <c r="Q7" i="15"/>
  <c r="Q30" i="9" s="1"/>
  <c r="Q48" i="9" s="1"/>
  <c r="P7" i="15"/>
  <c r="DS48" i="9"/>
  <c r="DP48" i="9"/>
  <c r="DN48" i="9"/>
  <c r="DL48" i="9"/>
  <c r="DJ48" i="9"/>
  <c r="DH48" i="9"/>
  <c r="DF48" i="9"/>
  <c r="DD48" i="9"/>
  <c r="DC48" i="9"/>
  <c r="CZ48" i="9"/>
  <c r="CY48" i="9"/>
  <c r="CX48" i="9"/>
  <c r="CW48" i="9"/>
  <c r="CV48" i="9"/>
  <c r="CT48" i="9"/>
  <c r="CS48" i="9"/>
  <c r="CR48" i="9"/>
  <c r="CQ48" i="9"/>
  <c r="CP48" i="9"/>
  <c r="CO48" i="9"/>
  <c r="CN48" i="9"/>
  <c r="CM48" i="9"/>
  <c r="CL48" i="9"/>
  <c r="CK48" i="9"/>
  <c r="CJ48" i="9"/>
  <c r="CI48" i="9"/>
  <c r="CH48" i="9"/>
  <c r="CG48" i="9"/>
  <c r="CF48" i="9"/>
  <c r="CE48" i="9"/>
  <c r="CD48" i="9"/>
  <c r="CC48" i="9"/>
  <c r="CB48" i="9"/>
  <c r="BT48" i="9"/>
  <c r="BS48" i="9"/>
  <c r="BR48" i="9"/>
  <c r="BQ48" i="9"/>
  <c r="BP48" i="9"/>
  <c r="BO48" i="9"/>
  <c r="BN48" i="9"/>
  <c r="BL48" i="9"/>
  <c r="BK48" i="9"/>
  <c r="BJ48" i="9"/>
  <c r="BI48" i="9"/>
  <c r="CU48" i="9"/>
  <c r="CA48" i="9"/>
  <c r="BZ48" i="9"/>
  <c r="BY48" i="9"/>
  <c r="BX48" i="9"/>
  <c r="BW48" i="9"/>
  <c r="BV48" i="9"/>
  <c r="BU48" i="9"/>
  <c r="BM48" i="9"/>
  <c r="BH48" i="9"/>
  <c r="BD48" i="9"/>
  <c r="BG48" i="9"/>
  <c r="BC48" i="9"/>
  <c r="BB48" i="9"/>
  <c r="BA48" i="9"/>
  <c r="AY48" i="9"/>
  <c r="AW48" i="9"/>
  <c r="AU48" i="9"/>
  <c r="AS48" i="9"/>
  <c r="AQ48" i="9"/>
  <c r="AO48" i="9"/>
  <c r="AL48" i="9"/>
  <c r="AK48" i="9"/>
  <c r="AJ48" i="9"/>
  <c r="AN48" i="9"/>
  <c r="AM48" i="9"/>
  <c r="C28" i="9"/>
  <c r="N64" i="9" l="1"/>
  <c r="C64" i="9" s="1"/>
  <c r="C14" i="9"/>
  <c r="I12" i="13"/>
  <c r="G12" i="13" s="1"/>
  <c r="C78" i="9"/>
  <c r="G80" i="9"/>
  <c r="K13" i="13" s="1"/>
  <c r="N30" i="9"/>
  <c r="N11" i="15"/>
  <c r="O9" i="15" s="1"/>
  <c r="O48" i="9"/>
  <c r="R48" i="9"/>
  <c r="F80" i="9"/>
  <c r="J13" i="13" s="1"/>
  <c r="P30" i="9"/>
  <c r="C7" i="15"/>
  <c r="N29" i="9" l="1"/>
  <c r="N33" i="9" s="1"/>
  <c r="N35" i="9" s="1"/>
  <c r="N48" i="9"/>
  <c r="N49" i="9" s="1"/>
  <c r="O10" i="15"/>
  <c r="N19" i="12"/>
  <c r="N21" i="12" s="1"/>
  <c r="N22" i="12" s="1"/>
  <c r="O11" i="15"/>
  <c r="P9" i="15" s="1"/>
  <c r="C30" i="9"/>
  <c r="E80" i="9"/>
  <c r="P48" i="9"/>
  <c r="C48" i="9" l="1"/>
  <c r="O19" i="12"/>
  <c r="P10" i="15"/>
  <c r="P11" i="15"/>
  <c r="Q9" i="15" s="1"/>
  <c r="C9" i="15" s="1"/>
  <c r="O31" i="9"/>
  <c r="O29" i="9" s="1"/>
  <c r="O33" i="9" s="1"/>
  <c r="O16" i="10"/>
  <c r="N36" i="9"/>
  <c r="N13" i="12" s="1"/>
  <c r="N8" i="12" s="1"/>
  <c r="N14" i="12" s="1"/>
  <c r="N24" i="12" s="1"/>
  <c r="N50" i="9"/>
  <c r="C80" i="9"/>
  <c r="I13" i="13"/>
  <c r="G13" i="13" s="1"/>
  <c r="P16" i="10" l="1"/>
  <c r="P17" i="10" s="1"/>
  <c r="P31" i="9"/>
  <c r="P29" i="9" s="1"/>
  <c r="P33" i="9" s="1"/>
  <c r="O17" i="10"/>
  <c r="P19" i="12"/>
  <c r="Q10" i="15"/>
  <c r="Q11" i="15"/>
  <c r="Q31" i="9" l="1"/>
  <c r="Q16" i="10"/>
  <c r="R10" i="15"/>
  <c r="Q19" i="12"/>
  <c r="R11" i="15"/>
  <c r="O18" i="10"/>
  <c r="O167" i="1" l="1"/>
  <c r="O19" i="10"/>
  <c r="R19" i="12"/>
  <c r="S11" i="15"/>
  <c r="S10" i="15"/>
  <c r="R16" i="10"/>
  <c r="R17" i="10" s="1"/>
  <c r="R31" i="9"/>
  <c r="R29" i="9" s="1"/>
  <c r="R33" i="9" s="1"/>
  <c r="E81" i="9"/>
  <c r="I14" i="13" s="1"/>
  <c r="Q29" i="9"/>
  <c r="P18" i="10"/>
  <c r="E36" i="10"/>
  <c r="Q17" i="10"/>
  <c r="E79" i="9" l="1"/>
  <c r="E83" i="9" s="1"/>
  <c r="Q33" i="9"/>
  <c r="S31" i="9"/>
  <c r="S29" i="9" s="1"/>
  <c r="S33" i="9" s="1"/>
  <c r="S16" i="10"/>
  <c r="S17" i="10" s="1"/>
  <c r="O16" i="9"/>
  <c r="O13" i="9" s="1"/>
  <c r="O17" i="9" s="1"/>
  <c r="O162" i="1"/>
  <c r="Q18" i="10"/>
  <c r="P19" i="10"/>
  <c r="P40" i="9" s="1"/>
  <c r="P44" i="9" s="1"/>
  <c r="P46" i="9" s="1"/>
  <c r="P167" i="1"/>
  <c r="P162" i="1" s="1"/>
  <c r="S19" i="12"/>
  <c r="T11" i="15"/>
  <c r="T10" i="15"/>
  <c r="O40" i="9"/>
  <c r="O44" i="9" s="1"/>
  <c r="O46" i="9" s="1"/>
  <c r="O17" i="12"/>
  <c r="P16" i="9" l="1"/>
  <c r="P13" i="9" s="1"/>
  <c r="P17" i="9" s="1"/>
  <c r="P35" i="9" s="1"/>
  <c r="O4" i="11"/>
  <c r="O10" i="11" s="1"/>
  <c r="O49" i="9"/>
  <c r="T19" i="12"/>
  <c r="U10" i="15"/>
  <c r="U11" i="15"/>
  <c r="P4" i="11"/>
  <c r="P10" i="11" s="1"/>
  <c r="P49" i="9"/>
  <c r="Q167" i="1"/>
  <c r="Q162" i="1" s="1"/>
  <c r="Q19" i="10"/>
  <c r="Q40" i="9" s="1"/>
  <c r="Q44" i="9" s="1"/>
  <c r="Q46" i="9" s="1"/>
  <c r="Q4" i="11" s="1"/>
  <c r="Q10" i="11" s="1"/>
  <c r="O23" i="11"/>
  <c r="O35" i="9"/>
  <c r="O18" i="12"/>
  <c r="P17" i="12"/>
  <c r="T31" i="9"/>
  <c r="T29" i="9" s="1"/>
  <c r="T33" i="9" s="1"/>
  <c r="T16" i="10"/>
  <c r="T17" i="10" s="1"/>
  <c r="P20" i="12"/>
  <c r="P21" i="12" s="1"/>
  <c r="P168" i="1"/>
  <c r="R18" i="10"/>
  <c r="O20" i="12"/>
  <c r="O21" i="12" s="1"/>
  <c r="O168" i="1"/>
  <c r="P23" i="11" l="1"/>
  <c r="Q16" i="9"/>
  <c r="Q13" i="9" s="1"/>
  <c r="Q17" i="9" s="1"/>
  <c r="Q23" i="11" s="1"/>
  <c r="R167" i="1"/>
  <c r="R162" i="1" s="1"/>
  <c r="R19" i="10"/>
  <c r="R40" i="9" s="1"/>
  <c r="R44" i="9" s="1"/>
  <c r="R46" i="9" s="1"/>
  <c r="P50" i="9"/>
  <c r="V10" i="15"/>
  <c r="U19" i="12"/>
  <c r="V11" i="15"/>
  <c r="O11" i="11"/>
  <c r="O19" i="11" s="1"/>
  <c r="O20" i="11" s="1"/>
  <c r="O17" i="11"/>
  <c r="O18" i="11" s="1"/>
  <c r="S18" i="10"/>
  <c r="T18" i="10" s="1"/>
  <c r="O22" i="12"/>
  <c r="P18" i="12"/>
  <c r="P22" i="12" s="1"/>
  <c r="Q17" i="12"/>
  <c r="O36" i="9"/>
  <c r="O50" i="9"/>
  <c r="Q168" i="1"/>
  <c r="Q20" i="12"/>
  <c r="Q21" i="12" s="1"/>
  <c r="P11" i="11"/>
  <c r="U31" i="9"/>
  <c r="U29" i="9" s="1"/>
  <c r="U33" i="9" s="1"/>
  <c r="U16" i="10"/>
  <c r="U17" i="10" s="1"/>
  <c r="Q11" i="11"/>
  <c r="Q49" i="9"/>
  <c r="R16" i="9" l="1"/>
  <c r="R13" i="9" s="1"/>
  <c r="R17" i="9" s="1"/>
  <c r="R23" i="11" s="1"/>
  <c r="Q35" i="9"/>
  <c r="U18" i="10"/>
  <c r="U167" i="1" s="1"/>
  <c r="U162" i="1" s="1"/>
  <c r="U20" i="12" s="1"/>
  <c r="U21" i="12" s="1"/>
  <c r="P17" i="11"/>
  <c r="R17" i="12"/>
  <c r="Q18" i="12"/>
  <c r="Q22" i="12" s="1"/>
  <c r="T19" i="10"/>
  <c r="T40" i="9" s="1"/>
  <c r="T44" i="9" s="1"/>
  <c r="T167" i="1"/>
  <c r="S167" i="1"/>
  <c r="S162" i="1" s="1"/>
  <c r="S19" i="10"/>
  <c r="S40" i="9" s="1"/>
  <c r="S44" i="9" s="1"/>
  <c r="S46" i="9" s="1"/>
  <c r="R20" i="12"/>
  <c r="R21" i="12" s="1"/>
  <c r="R168" i="1"/>
  <c r="P19" i="11"/>
  <c r="P20" i="11" s="1"/>
  <c r="O13" i="12"/>
  <c r="O8" i="12" s="1"/>
  <c r="O14" i="12" s="1"/>
  <c r="O24" i="12" s="1"/>
  <c r="P36" i="9"/>
  <c r="W10" i="15"/>
  <c r="V19" i="12"/>
  <c r="W11" i="15"/>
  <c r="V31" i="9"/>
  <c r="V29" i="9" s="1"/>
  <c r="V33" i="9" s="1"/>
  <c r="V16" i="10"/>
  <c r="V17" i="10" s="1"/>
  <c r="R4" i="11"/>
  <c r="R10" i="11" s="1"/>
  <c r="R11" i="11" s="1"/>
  <c r="R49" i="9"/>
  <c r="R35" i="9"/>
  <c r="Q50" i="9"/>
  <c r="S16" i="9" l="1"/>
  <c r="S13" i="9" s="1"/>
  <c r="S17" i="9" s="1"/>
  <c r="S35" i="9" s="1"/>
  <c r="U19" i="10"/>
  <c r="U40" i="9" s="1"/>
  <c r="U44" i="9" s="1"/>
  <c r="U46" i="9" s="1"/>
  <c r="U16" i="9"/>
  <c r="U13" i="9" s="1"/>
  <c r="U17" i="9" s="1"/>
  <c r="U35" i="9" s="1"/>
  <c r="V18" i="10"/>
  <c r="V167" i="1" s="1"/>
  <c r="V162" i="1" s="1"/>
  <c r="V20" i="12" s="1"/>
  <c r="V21" i="12" s="1"/>
  <c r="P18" i="11"/>
  <c r="Q17" i="11"/>
  <c r="Q19" i="11"/>
  <c r="X10" i="15"/>
  <c r="W19" i="12"/>
  <c r="X11" i="15"/>
  <c r="W31" i="9"/>
  <c r="W29" i="9" s="1"/>
  <c r="W33" i="9" s="1"/>
  <c r="W16" i="10"/>
  <c r="W17" i="10" s="1"/>
  <c r="W18" i="10" s="1"/>
  <c r="W167" i="1" s="1"/>
  <c r="W162" i="1" s="1"/>
  <c r="S168" i="1"/>
  <c r="S20" i="12"/>
  <c r="S21" i="12" s="1"/>
  <c r="S17" i="12"/>
  <c r="R18" i="12"/>
  <c r="R22" i="12" s="1"/>
  <c r="P13" i="12"/>
  <c r="P8" i="12" s="1"/>
  <c r="P14" i="12" s="1"/>
  <c r="P24" i="12" s="1"/>
  <c r="Q36" i="9"/>
  <c r="Q13" i="12" s="1"/>
  <c r="Q8" i="12" s="1"/>
  <c r="Q14" i="12" s="1"/>
  <c r="Q24" i="12" s="1"/>
  <c r="S4" i="11"/>
  <c r="S10" i="11" s="1"/>
  <c r="S11" i="11" s="1"/>
  <c r="S49" i="9"/>
  <c r="T162" i="1"/>
  <c r="T16" i="9"/>
  <c r="T13" i="9" s="1"/>
  <c r="T17" i="9" s="1"/>
  <c r="T46" i="9"/>
  <c r="T4" i="11" s="1"/>
  <c r="T10" i="11" s="1"/>
  <c r="T11" i="11" s="1"/>
  <c r="R50" i="9"/>
  <c r="S23" i="11" l="1"/>
  <c r="V168" i="1"/>
  <c r="V16" i="9"/>
  <c r="V13" i="9" s="1"/>
  <c r="U4" i="11"/>
  <c r="U10" i="11" s="1"/>
  <c r="U11" i="11" s="1"/>
  <c r="U49" i="9"/>
  <c r="U50" i="9" s="1"/>
  <c r="W19" i="10"/>
  <c r="W40" i="9" s="1"/>
  <c r="W44" i="9" s="1"/>
  <c r="W46" i="9" s="1"/>
  <c r="W4" i="11" s="1"/>
  <c r="W10" i="11" s="1"/>
  <c r="W11" i="11" s="1"/>
  <c r="V19" i="10"/>
  <c r="V40" i="9" s="1"/>
  <c r="V44" i="9" s="1"/>
  <c r="U23" i="11"/>
  <c r="Q18" i="11"/>
  <c r="R17" i="11"/>
  <c r="Q20" i="11"/>
  <c r="R19" i="11"/>
  <c r="R36" i="9"/>
  <c r="S50" i="9"/>
  <c r="Y10" i="15"/>
  <c r="X19" i="12"/>
  <c r="Y11" i="15"/>
  <c r="X31" i="9"/>
  <c r="X29" i="9" s="1"/>
  <c r="X33" i="9" s="1"/>
  <c r="X16" i="10"/>
  <c r="X17" i="10" s="1"/>
  <c r="X18" i="10" s="1"/>
  <c r="X167" i="1" s="1"/>
  <c r="X162" i="1" s="1"/>
  <c r="T168" i="1"/>
  <c r="T20" i="12"/>
  <c r="T21" i="12" s="1"/>
  <c r="U168" i="1"/>
  <c r="T17" i="12"/>
  <c r="S18" i="12"/>
  <c r="S22" i="12" s="1"/>
  <c r="T35" i="9"/>
  <c r="T23" i="11"/>
  <c r="W16" i="9"/>
  <c r="W13" i="9" s="1"/>
  <c r="W17" i="9" s="1"/>
  <c r="W20" i="12"/>
  <c r="W21" i="12" s="1"/>
  <c r="W168" i="1"/>
  <c r="T49" i="9"/>
  <c r="W49" i="9" l="1"/>
  <c r="S17" i="11"/>
  <c r="R18" i="11"/>
  <c r="R20" i="11"/>
  <c r="S19" i="11"/>
  <c r="U17" i="12"/>
  <c r="T18" i="12"/>
  <c r="T22" i="12" s="1"/>
  <c r="Y19" i="12"/>
  <c r="Z11" i="15"/>
  <c r="Z10" i="15"/>
  <c r="Y31" i="9"/>
  <c r="Y29" i="9" s="1"/>
  <c r="Y33" i="9" s="1"/>
  <c r="Y16" i="10"/>
  <c r="Y17" i="10" s="1"/>
  <c r="Y18" i="10" s="1"/>
  <c r="Y19" i="10" s="1"/>
  <c r="Y40" i="9" s="1"/>
  <c r="Y44" i="9" s="1"/>
  <c r="Y46" i="9" s="1"/>
  <c r="Y49" i="9" s="1"/>
  <c r="R13" i="12"/>
  <c r="R8" i="12" s="1"/>
  <c r="R14" i="12" s="1"/>
  <c r="R24" i="12" s="1"/>
  <c r="S36" i="9"/>
  <c r="S13" i="12" s="1"/>
  <c r="S8" i="12" s="1"/>
  <c r="S14" i="12" s="1"/>
  <c r="S24" i="12" s="1"/>
  <c r="X19" i="10"/>
  <c r="X40" i="9" s="1"/>
  <c r="X44" i="9" s="1"/>
  <c r="X46" i="9" s="1"/>
  <c r="X4" i="11" s="1"/>
  <c r="X10" i="11" s="1"/>
  <c r="X11" i="11" s="1"/>
  <c r="V17" i="9"/>
  <c r="V23" i="11" s="1"/>
  <c r="W35" i="9"/>
  <c r="W23" i="11"/>
  <c r="X16" i="9"/>
  <c r="X13" i="9" s="1"/>
  <c r="X17" i="9" s="1"/>
  <c r="X168" i="1"/>
  <c r="X20" i="12"/>
  <c r="X21" i="12" s="1"/>
  <c r="V46" i="9"/>
  <c r="V4" i="11" s="1"/>
  <c r="V10" i="11" s="1"/>
  <c r="V11" i="11" s="1"/>
  <c r="T50" i="9"/>
  <c r="W50" i="9" l="1"/>
  <c r="Y4" i="11"/>
  <c r="Y10" i="11" s="1"/>
  <c r="Y11" i="11" s="1"/>
  <c r="X49" i="9"/>
  <c r="Y167" i="1"/>
  <c r="Y162" i="1" s="1"/>
  <c r="Y20" i="12" s="1"/>
  <c r="Y21" i="12" s="1"/>
  <c r="T17" i="11"/>
  <c r="S18" i="11"/>
  <c r="S20" i="11"/>
  <c r="T19" i="11"/>
  <c r="Z31" i="9"/>
  <c r="Z29" i="9" s="1"/>
  <c r="Z33" i="9" s="1"/>
  <c r="Z16" i="10"/>
  <c r="Z17" i="10" s="1"/>
  <c r="Z18" i="10" s="1"/>
  <c r="U18" i="12"/>
  <c r="U22" i="12" s="1"/>
  <c r="V17" i="12"/>
  <c r="T36" i="9"/>
  <c r="AA10" i="15"/>
  <c r="Z19" i="12"/>
  <c r="AA11" i="15"/>
  <c r="V35" i="9"/>
  <c r="X35" i="9"/>
  <c r="X23" i="11"/>
  <c r="V49" i="9"/>
  <c r="X50" i="9" l="1"/>
  <c r="Y16" i="9"/>
  <c r="Y13" i="9" s="1"/>
  <c r="Y17" i="9" s="1"/>
  <c r="Y23" i="11" s="1"/>
  <c r="Y168" i="1"/>
  <c r="T18" i="11"/>
  <c r="U17" i="11"/>
  <c r="T20" i="11"/>
  <c r="U19" i="11"/>
  <c r="Z19" i="10"/>
  <c r="Z40" i="9" s="1"/>
  <c r="Z44" i="9" s="1"/>
  <c r="Z46" i="9" s="1"/>
  <c r="Z4" i="11" s="1"/>
  <c r="Z10" i="11" s="1"/>
  <c r="Z11" i="11" s="1"/>
  <c r="Z167" i="1"/>
  <c r="Z162" i="1" s="1"/>
  <c r="Z168" i="1" s="1"/>
  <c r="AA19" i="12"/>
  <c r="AB11" i="15"/>
  <c r="AB10" i="15"/>
  <c r="AA31" i="9"/>
  <c r="AA29" i="9" s="1"/>
  <c r="AA33" i="9" s="1"/>
  <c r="AA16" i="10"/>
  <c r="AA17" i="10" s="1"/>
  <c r="AA18" i="10" s="1"/>
  <c r="AA19" i="10" s="1"/>
  <c r="AA40" i="9" s="1"/>
  <c r="AA44" i="9" s="1"/>
  <c r="AA46" i="9" s="1"/>
  <c r="AA49" i="9" s="1"/>
  <c r="W17" i="12"/>
  <c r="V18" i="12"/>
  <c r="V22" i="12" s="1"/>
  <c r="T13" i="12"/>
  <c r="T8" i="12" s="1"/>
  <c r="T14" i="12" s="1"/>
  <c r="T24" i="12" s="1"/>
  <c r="U36" i="9"/>
  <c r="U13" i="12" s="1"/>
  <c r="U8" i="12" s="1"/>
  <c r="U14" i="12" s="1"/>
  <c r="U24" i="12" s="1"/>
  <c r="V50" i="9"/>
  <c r="Y35" i="9" l="1"/>
  <c r="Y50" i="9" s="1"/>
  <c r="U18" i="11"/>
  <c r="V17" i="11"/>
  <c r="Z20" i="12"/>
  <c r="Z21" i="12" s="1"/>
  <c r="V19" i="11"/>
  <c r="U20" i="11"/>
  <c r="AB31" i="9"/>
  <c r="AB29" i="9" s="1"/>
  <c r="AB33" i="9" s="1"/>
  <c r="AB16" i="10"/>
  <c r="AB17" i="10" s="1"/>
  <c r="AB18" i="10" s="1"/>
  <c r="AA4" i="11"/>
  <c r="AA10" i="11" s="1"/>
  <c r="AA11" i="11" s="1"/>
  <c r="Z16" i="9"/>
  <c r="Z13" i="9" s="1"/>
  <c r="Z17" i="9" s="1"/>
  <c r="Z35" i="9" s="1"/>
  <c r="AA167" i="1"/>
  <c r="AA162" i="1" s="1"/>
  <c r="AA20" i="12" s="1"/>
  <c r="AA21" i="12" s="1"/>
  <c r="W18" i="12"/>
  <c r="W22" i="12" s="1"/>
  <c r="X17" i="12"/>
  <c r="AC10" i="15"/>
  <c r="AB19" i="12"/>
  <c r="AC11" i="15"/>
  <c r="V36" i="9"/>
  <c r="Z49" i="9"/>
  <c r="AA168" i="1" l="1"/>
  <c r="W17" i="11"/>
  <c r="V18" i="11"/>
  <c r="AA16" i="9"/>
  <c r="AA13" i="9" s="1"/>
  <c r="AA17" i="9" s="1"/>
  <c r="AA35" i="9" s="1"/>
  <c r="AA50" i="9" s="1"/>
  <c r="V20" i="11"/>
  <c r="W19" i="11"/>
  <c r="Z23" i="11"/>
  <c r="W36" i="9"/>
  <c r="V13" i="12"/>
  <c r="V8" i="12" s="1"/>
  <c r="V14" i="12" s="1"/>
  <c r="V24" i="12" s="1"/>
  <c r="X18" i="12"/>
  <c r="X22" i="12" s="1"/>
  <c r="Y17" i="12"/>
  <c r="AB19" i="10"/>
  <c r="AB40" i="9" s="1"/>
  <c r="AB44" i="9" s="1"/>
  <c r="AB46" i="9" s="1"/>
  <c r="AB167" i="1"/>
  <c r="Z50" i="9"/>
  <c r="AD10" i="15"/>
  <c r="AD11" i="15"/>
  <c r="AC19" i="12"/>
  <c r="AC16" i="10"/>
  <c r="AC17" i="10" s="1"/>
  <c r="AC18" i="10" s="1"/>
  <c r="AC31" i="9"/>
  <c r="AC29" i="9" s="1"/>
  <c r="AC33" i="9" s="1"/>
  <c r="AA23" i="11" l="1"/>
  <c r="X17" i="11"/>
  <c r="W18" i="11"/>
  <c r="X19" i="11"/>
  <c r="W20" i="11"/>
  <c r="AC19" i="10"/>
  <c r="AC40" i="9" s="1"/>
  <c r="AC44" i="9" s="1"/>
  <c r="AC46" i="9" s="1"/>
  <c r="AC167" i="1"/>
  <c r="AC162" i="1" s="1"/>
  <c r="AD19" i="12"/>
  <c r="AE11" i="15"/>
  <c r="AE10" i="15"/>
  <c r="AB4" i="11"/>
  <c r="AB10" i="11" s="1"/>
  <c r="AB11" i="11" s="1"/>
  <c r="AB49" i="9"/>
  <c r="W13" i="12"/>
  <c r="W8" i="12" s="1"/>
  <c r="W14" i="12" s="1"/>
  <c r="W24" i="12" s="1"/>
  <c r="X36" i="9"/>
  <c r="AD16" i="10"/>
  <c r="AD17" i="10" s="1"/>
  <c r="AD18" i="10" s="1"/>
  <c r="AD167" i="1" s="1"/>
  <c r="AD162" i="1" s="1"/>
  <c r="AD20" i="12" s="1"/>
  <c r="AD31" i="9"/>
  <c r="AD29" i="9" s="1"/>
  <c r="AD33" i="9" s="1"/>
  <c r="AB162" i="1"/>
  <c r="AB16" i="9"/>
  <c r="AB13" i="9" s="1"/>
  <c r="AB17" i="9" s="1"/>
  <c r="Y18" i="12"/>
  <c r="Y22" i="12" s="1"/>
  <c r="Z17" i="12"/>
  <c r="AD21" i="12" l="1"/>
  <c r="X18" i="11"/>
  <c r="Y17" i="11"/>
  <c r="AD168" i="1"/>
  <c r="Y19" i="11"/>
  <c r="X20" i="11"/>
  <c r="AD16" i="9"/>
  <c r="AD13" i="9" s="1"/>
  <c r="Z18" i="12"/>
  <c r="Z22" i="12" s="1"/>
  <c r="AA17" i="12"/>
  <c r="AB35" i="9"/>
  <c r="AB50" i="9" s="1"/>
  <c r="AB23" i="11"/>
  <c r="AF10" i="15"/>
  <c r="AE19" i="12"/>
  <c r="AF11" i="15"/>
  <c r="AC20" i="12"/>
  <c r="AC21" i="12" s="1"/>
  <c r="AC168" i="1"/>
  <c r="AD19" i="10"/>
  <c r="AD40" i="9" s="1"/>
  <c r="AD44" i="9" s="1"/>
  <c r="AD46" i="9" s="1"/>
  <c r="AD49" i="9" s="1"/>
  <c r="AC16" i="9"/>
  <c r="AC13" i="9" s="1"/>
  <c r="AC17" i="9" s="1"/>
  <c r="AC35" i="9" s="1"/>
  <c r="AB168" i="1"/>
  <c r="AB20" i="12"/>
  <c r="AB21" i="12" s="1"/>
  <c r="Y36" i="9"/>
  <c r="X13" i="12"/>
  <c r="X8" i="12" s="1"/>
  <c r="X14" i="12" s="1"/>
  <c r="X24" i="12" s="1"/>
  <c r="AE31" i="9"/>
  <c r="AE29" i="9" s="1"/>
  <c r="AE33" i="9" s="1"/>
  <c r="AE16" i="10"/>
  <c r="AE17" i="10" s="1"/>
  <c r="AE18" i="10" s="1"/>
  <c r="AE19" i="10" s="1"/>
  <c r="AE40" i="9" s="1"/>
  <c r="AE44" i="9" s="1"/>
  <c r="AE46" i="9" s="1"/>
  <c r="AE4" i="11" s="1"/>
  <c r="AE10" i="11" s="1"/>
  <c r="AE11" i="11" s="1"/>
  <c r="AC49" i="9"/>
  <c r="AC4" i="11"/>
  <c r="AC10" i="11" s="1"/>
  <c r="AC11" i="11" s="1"/>
  <c r="Z17" i="11" l="1"/>
  <c r="Y18" i="11"/>
  <c r="AD4" i="11"/>
  <c r="AD10" i="11" s="1"/>
  <c r="AD11" i="11" s="1"/>
  <c r="Z19" i="11"/>
  <c r="Y20" i="11"/>
  <c r="AE167" i="1"/>
  <c r="AE162" i="1" s="1"/>
  <c r="AE20" i="12" s="1"/>
  <c r="AE21" i="12" s="1"/>
  <c r="AE49" i="9"/>
  <c r="AC23" i="11"/>
  <c r="Z36" i="9"/>
  <c r="Y13" i="12"/>
  <c r="Y8" i="12" s="1"/>
  <c r="Y14" i="12" s="1"/>
  <c r="Y24" i="12" s="1"/>
  <c r="AB17" i="12"/>
  <c r="AA18" i="12"/>
  <c r="AA22" i="12" s="1"/>
  <c r="AC50" i="9"/>
  <c r="AF19" i="12"/>
  <c r="AG11" i="15"/>
  <c r="AG10" i="15"/>
  <c r="AF31" i="9"/>
  <c r="AF29" i="9" s="1"/>
  <c r="AF33" i="9" s="1"/>
  <c r="AF16" i="10"/>
  <c r="AF17" i="10" s="1"/>
  <c r="AF18" i="10" s="1"/>
  <c r="AF19" i="10" s="1"/>
  <c r="AF40" i="9" s="1"/>
  <c r="AF44" i="9" s="1"/>
  <c r="AF46" i="9" s="1"/>
  <c r="AF4" i="11" s="1"/>
  <c r="AF10" i="11" s="1"/>
  <c r="AF11" i="11" s="1"/>
  <c r="AD17" i="9"/>
  <c r="AE16" i="9" l="1"/>
  <c r="AE13" i="9" s="1"/>
  <c r="AE17" i="9" s="1"/>
  <c r="AE35" i="9" s="1"/>
  <c r="AE50" i="9" s="1"/>
  <c r="Z18" i="11"/>
  <c r="AA17" i="11"/>
  <c r="AE168" i="1"/>
  <c r="AA19" i="11"/>
  <c r="Z20" i="11"/>
  <c r="AG16" i="10"/>
  <c r="AG17" i="10" s="1"/>
  <c r="AG18" i="10" s="1"/>
  <c r="AG167" i="1" s="1"/>
  <c r="AG162" i="1" s="1"/>
  <c r="AG20" i="12" s="1"/>
  <c r="AG31" i="9"/>
  <c r="AG29" i="9" s="1"/>
  <c r="AG33" i="9" s="1"/>
  <c r="AF167" i="1"/>
  <c r="AF162" i="1" s="1"/>
  <c r="AF168" i="1" s="1"/>
  <c r="AF49" i="9"/>
  <c r="AH10" i="15"/>
  <c r="AG19" i="12"/>
  <c r="AH11" i="15"/>
  <c r="AC17" i="12"/>
  <c r="AB18" i="12"/>
  <c r="AB22" i="12" s="1"/>
  <c r="Z13" i="12"/>
  <c r="Z8" i="12" s="1"/>
  <c r="Z14" i="12" s="1"/>
  <c r="Z24" i="12" s="1"/>
  <c r="AA36" i="9"/>
  <c r="AD23" i="11"/>
  <c r="AD35" i="9"/>
  <c r="AD50" i="9" s="1"/>
  <c r="AE23" i="11" l="1"/>
  <c r="AG168" i="1"/>
  <c r="AG21" i="12"/>
  <c r="AF16" i="9"/>
  <c r="AF13" i="9" s="1"/>
  <c r="AF17" i="9" s="1"/>
  <c r="AG16" i="9"/>
  <c r="AG13" i="9" s="1"/>
  <c r="AG19" i="10"/>
  <c r="AG40" i="9" s="1"/>
  <c r="AG44" i="9" s="1"/>
  <c r="AG46" i="9" s="1"/>
  <c r="AF20" i="12"/>
  <c r="AF21" i="12" s="1"/>
  <c r="AB17" i="11"/>
  <c r="AA18" i="11"/>
  <c r="AB19" i="11"/>
  <c r="AA20" i="11"/>
  <c r="AC18" i="12"/>
  <c r="AC22" i="12" s="1"/>
  <c r="AD17" i="12"/>
  <c r="AB36" i="9"/>
  <c r="AA13" i="12"/>
  <c r="AA8" i="12" s="1"/>
  <c r="AA14" i="12" s="1"/>
  <c r="AA24" i="12" s="1"/>
  <c r="AH19" i="12"/>
  <c r="AI11" i="15"/>
  <c r="AI10" i="15"/>
  <c r="AH31" i="9"/>
  <c r="AH29" i="9" s="1"/>
  <c r="AH33" i="9" s="1"/>
  <c r="AH16" i="10"/>
  <c r="AH17" i="10" s="1"/>
  <c r="AH18" i="10" s="1"/>
  <c r="AH167" i="1" s="1"/>
  <c r="AH162" i="1" s="1"/>
  <c r="AH20" i="12" s="1"/>
  <c r="AH21" i="12" s="1"/>
  <c r="AF23" i="11" l="1"/>
  <c r="AF35" i="9"/>
  <c r="AF50" i="9" s="1"/>
  <c r="AC17" i="11"/>
  <c r="AB18" i="11"/>
  <c r="AG4" i="11"/>
  <c r="AG10" i="11" s="1"/>
  <c r="AG11" i="11" s="1"/>
  <c r="AG49" i="9"/>
  <c r="AC19" i="11"/>
  <c r="AB20" i="11"/>
  <c r="AH16" i="9"/>
  <c r="AH13" i="9" s="1"/>
  <c r="AH17" i="9" s="1"/>
  <c r="AH35" i="9" s="1"/>
  <c r="AH168" i="1"/>
  <c r="AI16" i="10"/>
  <c r="AI17" i="10" s="1"/>
  <c r="AI18" i="10" s="1"/>
  <c r="AI19" i="10" s="1"/>
  <c r="AI40" i="9" s="1"/>
  <c r="AI44" i="9" s="1"/>
  <c r="AI46" i="9" s="1"/>
  <c r="AI4" i="11" s="1"/>
  <c r="AI10" i="11" s="1"/>
  <c r="AI11" i="11" s="1"/>
  <c r="AI31" i="9"/>
  <c r="AI29" i="9" s="1"/>
  <c r="AI33" i="9" s="1"/>
  <c r="AC36" i="9"/>
  <c r="AB13" i="12"/>
  <c r="AB8" i="12" s="1"/>
  <c r="AB14" i="12" s="1"/>
  <c r="AB24" i="12" s="1"/>
  <c r="AE17" i="12"/>
  <c r="AD18" i="12"/>
  <c r="AD22" i="12" s="1"/>
  <c r="AH19" i="10"/>
  <c r="AH40" i="9" s="1"/>
  <c r="AH44" i="9" s="1"/>
  <c r="AH46" i="9" s="1"/>
  <c r="AH4" i="11" s="1"/>
  <c r="AH10" i="11" s="1"/>
  <c r="AH11" i="11" s="1"/>
  <c r="AI19" i="12"/>
  <c r="AJ11" i="15"/>
  <c r="AJ10" i="15"/>
  <c r="AG17" i="9"/>
  <c r="AH23" i="11" l="1"/>
  <c r="AI49" i="9"/>
  <c r="AH49" i="9"/>
  <c r="AC18" i="11"/>
  <c r="AD17" i="11"/>
  <c r="AI167" i="1"/>
  <c r="AI162" i="1" s="1"/>
  <c r="AC20" i="11"/>
  <c r="AD19" i="11"/>
  <c r="AH50" i="9"/>
  <c r="AJ16" i="10"/>
  <c r="AJ17" i="10" s="1"/>
  <c r="AJ18" i="10" s="1"/>
  <c r="AJ19" i="10" s="1"/>
  <c r="AJ40" i="9" s="1"/>
  <c r="AJ44" i="9" s="1"/>
  <c r="AJ46" i="9" s="1"/>
  <c r="AJ49" i="9" s="1"/>
  <c r="AJ31" i="9"/>
  <c r="AJ29" i="9" s="1"/>
  <c r="AJ33" i="9" s="1"/>
  <c r="AJ19" i="12"/>
  <c r="AK11" i="15"/>
  <c r="AK10" i="15"/>
  <c r="AF17" i="12"/>
  <c r="AE18" i="12"/>
  <c r="AE22" i="12" s="1"/>
  <c r="AC13" i="12"/>
  <c r="AC8" i="12" s="1"/>
  <c r="AC14" i="12" s="1"/>
  <c r="AC24" i="12" s="1"/>
  <c r="AD36" i="9"/>
  <c r="AG35" i="9"/>
  <c r="AG50" i="9" s="1"/>
  <c r="AG23" i="11"/>
  <c r="AI16" i="9" l="1"/>
  <c r="AI13" i="9" s="1"/>
  <c r="AI17" i="9" s="1"/>
  <c r="AE17" i="11"/>
  <c r="AD18" i="11"/>
  <c r="AI168" i="1"/>
  <c r="AI20" i="12"/>
  <c r="AI21" i="12" s="1"/>
  <c r="AJ4" i="11"/>
  <c r="AJ10" i="11" s="1"/>
  <c r="AJ11" i="11" s="1"/>
  <c r="AD20" i="11"/>
  <c r="AE19" i="11"/>
  <c r="AJ167" i="1"/>
  <c r="AJ162" i="1" s="1"/>
  <c r="AJ20" i="12" s="1"/>
  <c r="AJ21" i="12" s="1"/>
  <c r="AF18" i="12"/>
  <c r="AF22" i="12" s="1"/>
  <c r="AG17" i="12"/>
  <c r="AK19" i="12"/>
  <c r="AL11" i="15"/>
  <c r="AL10" i="15"/>
  <c r="AD13" i="12"/>
  <c r="AD8" i="12" s="1"/>
  <c r="AD14" i="12" s="1"/>
  <c r="AD24" i="12" s="1"/>
  <c r="AE36" i="9"/>
  <c r="AK31" i="9"/>
  <c r="AK29" i="9" s="1"/>
  <c r="AK33" i="9" s="1"/>
  <c r="AK16" i="10"/>
  <c r="AK17" i="10" s="1"/>
  <c r="AK18" i="10" s="1"/>
  <c r="AK19" i="10" s="1"/>
  <c r="AK40" i="9" s="1"/>
  <c r="AK44" i="9" s="1"/>
  <c r="AK46" i="9" s="1"/>
  <c r="AK4" i="11" s="1"/>
  <c r="AK10" i="11" s="1"/>
  <c r="AK11" i="11" s="1"/>
  <c r="AJ16" i="9" l="1"/>
  <c r="AJ13" i="9" s="1"/>
  <c r="AJ17" i="9" s="1"/>
  <c r="AJ35" i="9" s="1"/>
  <c r="AJ50" i="9" s="1"/>
  <c r="AJ168" i="1"/>
  <c r="AK167" i="1"/>
  <c r="AK162" i="1" s="1"/>
  <c r="AK20" i="12" s="1"/>
  <c r="AK21" i="12" s="1"/>
  <c r="AK49" i="9"/>
  <c r="AF17" i="11"/>
  <c r="AE18" i="11"/>
  <c r="AF19" i="11"/>
  <c r="AE20" i="11"/>
  <c r="AL19" i="12"/>
  <c r="AM11" i="15"/>
  <c r="AM10" i="15"/>
  <c r="AG18" i="12"/>
  <c r="AG22" i="12" s="1"/>
  <c r="AH17" i="12"/>
  <c r="AE13" i="12"/>
  <c r="AE8" i="12" s="1"/>
  <c r="AE14" i="12" s="1"/>
  <c r="AE24" i="12" s="1"/>
  <c r="AF36" i="9"/>
  <c r="AL31" i="9"/>
  <c r="AL29" i="9" s="1"/>
  <c r="AL33" i="9" s="1"/>
  <c r="AL16" i="10"/>
  <c r="AL17" i="10" s="1"/>
  <c r="AL18" i="10" s="1"/>
  <c r="AL167" i="1" s="1"/>
  <c r="AL162" i="1" s="1"/>
  <c r="AI35" i="9"/>
  <c r="AI50" i="9" s="1"/>
  <c r="AI23" i="11"/>
  <c r="AL168" i="1" l="1"/>
  <c r="AK168" i="1"/>
  <c r="AJ23" i="11"/>
  <c r="AL20" i="12"/>
  <c r="AL21" i="12" s="1"/>
  <c r="AL19" i="10"/>
  <c r="AL40" i="9" s="1"/>
  <c r="AL44" i="9" s="1"/>
  <c r="AL46" i="9" s="1"/>
  <c r="AL4" i="11" s="1"/>
  <c r="AL10" i="11" s="1"/>
  <c r="AL11" i="11" s="1"/>
  <c r="AK16" i="9"/>
  <c r="AK13" i="9" s="1"/>
  <c r="AK17" i="9" s="1"/>
  <c r="AF18" i="11"/>
  <c r="AG17" i="11"/>
  <c r="AL16" i="9"/>
  <c r="AL13" i="9" s="1"/>
  <c r="AL17" i="9" s="1"/>
  <c r="AL35" i="9" s="1"/>
  <c r="AG19" i="11"/>
  <c r="AF20" i="11"/>
  <c r="AN10" i="15"/>
  <c r="AM19" i="12"/>
  <c r="AN11" i="15"/>
  <c r="AF13" i="12"/>
  <c r="AF8" i="12" s="1"/>
  <c r="AF14" i="12" s="1"/>
  <c r="AF24" i="12" s="1"/>
  <c r="AG36" i="9"/>
  <c r="AH18" i="12"/>
  <c r="AH22" i="12" s="1"/>
  <c r="AI17" i="12"/>
  <c r="AM31" i="9"/>
  <c r="AM29" i="9" s="1"/>
  <c r="AM33" i="9" s="1"/>
  <c r="AM16" i="10"/>
  <c r="AM17" i="10" s="1"/>
  <c r="AM18" i="10" s="1"/>
  <c r="AM19" i="10" s="1"/>
  <c r="AM40" i="9" s="1"/>
  <c r="AM44" i="9" s="1"/>
  <c r="AM46" i="9" s="1"/>
  <c r="AM49" i="9" s="1"/>
  <c r="AL23" i="11" l="1"/>
  <c r="AL49" i="9"/>
  <c r="AL50" i="9" s="1"/>
  <c r="AM4" i="11"/>
  <c r="AM10" i="11" s="1"/>
  <c r="AM11" i="11" s="1"/>
  <c r="AG18" i="11"/>
  <c r="AH17" i="11"/>
  <c r="AH19" i="11"/>
  <c r="AG20" i="11"/>
  <c r="AM167" i="1"/>
  <c r="AM162" i="1" s="1"/>
  <c r="AI18" i="12"/>
  <c r="AI22" i="12" s="1"/>
  <c r="AJ17" i="12"/>
  <c r="AG13" i="12"/>
  <c r="AG8" i="12" s="1"/>
  <c r="AG14" i="12" s="1"/>
  <c r="AG24" i="12" s="1"/>
  <c r="AH36" i="9"/>
  <c r="AN19" i="12"/>
  <c r="AO10" i="15"/>
  <c r="AO11" i="15"/>
  <c r="AN31" i="9"/>
  <c r="AN29" i="9" s="1"/>
  <c r="AN33" i="9" s="1"/>
  <c r="AN16" i="10"/>
  <c r="AN17" i="10" s="1"/>
  <c r="AN18" i="10" s="1"/>
  <c r="AN19" i="10" s="1"/>
  <c r="AN40" i="9" s="1"/>
  <c r="AN44" i="9" s="1"/>
  <c r="AN46" i="9" s="1"/>
  <c r="AK23" i="11"/>
  <c r="AK35" i="9"/>
  <c r="AK50" i="9" s="1"/>
  <c r="AM16" i="9" l="1"/>
  <c r="AM13" i="9" s="1"/>
  <c r="AM17" i="9" s="1"/>
  <c r="AM23" i="11" s="1"/>
  <c r="AN167" i="1"/>
  <c r="AN162" i="1" s="1"/>
  <c r="AN20" i="12" s="1"/>
  <c r="AN21" i="12" s="1"/>
  <c r="AH18" i="11"/>
  <c r="AI17" i="11"/>
  <c r="AI19" i="11"/>
  <c r="AH20" i="11"/>
  <c r="AM20" i="12"/>
  <c r="AM21" i="12" s="1"/>
  <c r="AM168" i="1"/>
  <c r="AO31" i="9"/>
  <c r="AO29" i="9" s="1"/>
  <c r="AO33" i="9" s="1"/>
  <c r="AO16" i="10"/>
  <c r="AO17" i="10" s="1"/>
  <c r="AO18" i="10" s="1"/>
  <c r="AO19" i="10" s="1"/>
  <c r="AO40" i="9" s="1"/>
  <c r="AO44" i="9" s="1"/>
  <c r="AO46" i="9" s="1"/>
  <c r="AO4" i="11" s="1"/>
  <c r="AO10" i="11" s="1"/>
  <c r="AO11" i="11" s="1"/>
  <c r="AI36" i="9"/>
  <c r="AH13" i="12"/>
  <c r="AH8" i="12" s="1"/>
  <c r="AH14" i="12" s="1"/>
  <c r="AH24" i="12" s="1"/>
  <c r="AJ18" i="12"/>
  <c r="AJ22" i="12" s="1"/>
  <c r="AK17" i="12"/>
  <c r="AN4" i="11"/>
  <c r="AN10" i="11" s="1"/>
  <c r="AN11" i="11" s="1"/>
  <c r="AN49" i="9"/>
  <c r="AP10" i="15"/>
  <c r="AO19" i="12"/>
  <c r="AP11" i="15"/>
  <c r="AM35" i="9" l="1"/>
  <c r="AM50" i="9" s="1"/>
  <c r="AO49" i="9"/>
  <c r="AN168" i="1"/>
  <c r="AN16" i="9"/>
  <c r="AN13" i="9" s="1"/>
  <c r="AN17" i="9" s="1"/>
  <c r="AN35" i="9" s="1"/>
  <c r="AN50" i="9" s="1"/>
  <c r="AJ17" i="11"/>
  <c r="AI18" i="11"/>
  <c r="AI20" i="11"/>
  <c r="AJ19" i="11"/>
  <c r="AL17" i="12"/>
  <c r="AK18" i="12"/>
  <c r="AK22" i="12" s="1"/>
  <c r="AO167" i="1"/>
  <c r="AO162" i="1" s="1"/>
  <c r="AO168" i="1" s="1"/>
  <c r="AP19" i="12"/>
  <c r="AQ11" i="15"/>
  <c r="AQ10" i="15"/>
  <c r="AP31" i="9"/>
  <c r="AP29" i="9" s="1"/>
  <c r="AP33" i="9" s="1"/>
  <c r="AP16" i="10"/>
  <c r="AP17" i="10" s="1"/>
  <c r="AP18" i="10" s="1"/>
  <c r="AP167" i="1" s="1"/>
  <c r="AP162" i="1" s="1"/>
  <c r="AP20" i="12" s="1"/>
  <c r="AI13" i="12"/>
  <c r="AI8" i="12" s="1"/>
  <c r="AI14" i="12" s="1"/>
  <c r="AI24" i="12" s="1"/>
  <c r="AJ36" i="9"/>
  <c r="AP21" i="12" l="1"/>
  <c r="AN23" i="11"/>
  <c r="AP168" i="1"/>
  <c r="AP19" i="10"/>
  <c r="AP40" i="9" s="1"/>
  <c r="AP44" i="9" s="1"/>
  <c r="AP46" i="9" s="1"/>
  <c r="AP49" i="9" s="1"/>
  <c r="AP16" i="9"/>
  <c r="AP13" i="9" s="1"/>
  <c r="AK17" i="11"/>
  <c r="AJ18" i="11"/>
  <c r="AO16" i="9"/>
  <c r="AO13" i="9" s="1"/>
  <c r="AO17" i="9" s="1"/>
  <c r="AO20" i="12"/>
  <c r="AO21" i="12" s="1"/>
  <c r="AK19" i="11"/>
  <c r="AJ20" i="11"/>
  <c r="AQ19" i="12"/>
  <c r="AR11" i="15"/>
  <c r="AR10" i="15"/>
  <c r="AK36" i="9"/>
  <c r="AJ13" i="12"/>
  <c r="AJ8" i="12" s="1"/>
  <c r="AJ14" i="12" s="1"/>
  <c r="AJ24" i="12" s="1"/>
  <c r="AQ31" i="9"/>
  <c r="AQ29" i="9" s="1"/>
  <c r="AQ33" i="9" s="1"/>
  <c r="AQ16" i="10"/>
  <c r="AQ17" i="10" s="1"/>
  <c r="AQ18" i="10" s="1"/>
  <c r="AL18" i="12"/>
  <c r="AL22" i="12" s="1"/>
  <c r="AM17" i="12"/>
  <c r="AP4" i="11" l="1"/>
  <c r="AP10" i="11" s="1"/>
  <c r="AP11" i="11" s="1"/>
  <c r="AL17" i="11"/>
  <c r="AK18" i="11"/>
  <c r="AO23" i="11"/>
  <c r="AO35" i="9"/>
  <c r="AO50" i="9" s="1"/>
  <c r="AK20" i="11"/>
  <c r="AL19" i="11"/>
  <c r="AL36" i="9"/>
  <c r="AK13" i="12"/>
  <c r="AK8" i="12" s="1"/>
  <c r="AK14" i="12" s="1"/>
  <c r="AK24" i="12" s="1"/>
  <c r="AR19" i="12"/>
  <c r="AS11" i="15"/>
  <c r="AS10" i="15"/>
  <c r="AM18" i="12"/>
  <c r="AM22" i="12" s="1"/>
  <c r="AN17" i="12"/>
  <c r="AQ19" i="10"/>
  <c r="AQ40" i="9" s="1"/>
  <c r="AQ44" i="9" s="1"/>
  <c r="AQ46" i="9" s="1"/>
  <c r="AQ167" i="1"/>
  <c r="AR31" i="9"/>
  <c r="AR29" i="9" s="1"/>
  <c r="AR33" i="9" s="1"/>
  <c r="AR16" i="10"/>
  <c r="AR17" i="10" s="1"/>
  <c r="AR18" i="10" s="1"/>
  <c r="AR167" i="1" s="1"/>
  <c r="AR162" i="1" s="1"/>
  <c r="AR20" i="12" s="1"/>
  <c r="AP17" i="9"/>
  <c r="AR21" i="12" l="1"/>
  <c r="AM17" i="11"/>
  <c r="AL18" i="11"/>
  <c r="AR16" i="9"/>
  <c r="AR13" i="9" s="1"/>
  <c r="AR17" i="9" s="1"/>
  <c r="AR23" i="11" s="1"/>
  <c r="AR19" i="10"/>
  <c r="AR40" i="9" s="1"/>
  <c r="AR44" i="9" s="1"/>
  <c r="AR46" i="9" s="1"/>
  <c r="AR49" i="9" s="1"/>
  <c r="AL20" i="11"/>
  <c r="AM19" i="11"/>
  <c r="AQ4" i="11"/>
  <c r="AQ10" i="11" s="1"/>
  <c r="AQ11" i="11" s="1"/>
  <c r="AQ49" i="9"/>
  <c r="AS19" i="12"/>
  <c r="AT11" i="15"/>
  <c r="AT10" i="15"/>
  <c r="AQ162" i="1"/>
  <c r="AQ16" i="9"/>
  <c r="AQ13" i="9" s="1"/>
  <c r="AQ17" i="9" s="1"/>
  <c r="AN18" i="12"/>
  <c r="AN22" i="12" s="1"/>
  <c r="AO17" i="12"/>
  <c r="AS16" i="10"/>
  <c r="AS17" i="10" s="1"/>
  <c r="AS18" i="10" s="1"/>
  <c r="AS167" i="1" s="1"/>
  <c r="AS162" i="1" s="1"/>
  <c r="AS168" i="1" s="1"/>
  <c r="AS31" i="9"/>
  <c r="AS29" i="9" s="1"/>
  <c r="AS33" i="9" s="1"/>
  <c r="AL13" i="12"/>
  <c r="AL8" i="12" s="1"/>
  <c r="AL14" i="12" s="1"/>
  <c r="AL24" i="12" s="1"/>
  <c r="AM36" i="9"/>
  <c r="AP23" i="11"/>
  <c r="AP35" i="9"/>
  <c r="AP50" i="9" s="1"/>
  <c r="AR4" i="11" l="1"/>
  <c r="AR10" i="11" s="1"/>
  <c r="AR11" i="11" s="1"/>
  <c r="AR35" i="9"/>
  <c r="AR50" i="9" s="1"/>
  <c r="AS20" i="12"/>
  <c r="AS21" i="12" s="1"/>
  <c r="AS16" i="9"/>
  <c r="AS13" i="9" s="1"/>
  <c r="AS17" i="9" s="1"/>
  <c r="AS35" i="9" s="1"/>
  <c r="AN17" i="11"/>
  <c r="AM18" i="11"/>
  <c r="AM20" i="11"/>
  <c r="AN19" i="11"/>
  <c r="AQ20" i="12"/>
  <c r="AQ21" i="12" s="1"/>
  <c r="AQ168" i="1"/>
  <c r="AR168" i="1"/>
  <c r="AT19" i="12"/>
  <c r="AU11" i="15"/>
  <c r="AU10" i="15"/>
  <c r="AS19" i="10"/>
  <c r="AS40" i="9" s="1"/>
  <c r="AS44" i="9" s="1"/>
  <c r="AS46" i="9" s="1"/>
  <c r="AS49" i="9" s="1"/>
  <c r="AN36" i="9"/>
  <c r="AM13" i="12"/>
  <c r="AM8" i="12" s="1"/>
  <c r="AM14" i="12" s="1"/>
  <c r="AM24" i="12" s="1"/>
  <c r="AO18" i="12"/>
  <c r="AO22" i="12" s="1"/>
  <c r="AP17" i="12"/>
  <c r="AQ35" i="9"/>
  <c r="AQ50" i="9" s="1"/>
  <c r="AQ23" i="11"/>
  <c r="AT31" i="9"/>
  <c r="AT29" i="9" s="1"/>
  <c r="AT33" i="9" s="1"/>
  <c r="AT16" i="10"/>
  <c r="AT17" i="10" s="1"/>
  <c r="AT18" i="10" s="1"/>
  <c r="AT19" i="10" s="1"/>
  <c r="AT40" i="9" s="1"/>
  <c r="AT44" i="9" s="1"/>
  <c r="AT46" i="9" s="1"/>
  <c r="AT4" i="11" s="1"/>
  <c r="AT10" i="11" s="1"/>
  <c r="AT11" i="11" s="1"/>
  <c r="AS23" i="11" l="1"/>
  <c r="AS50" i="9"/>
  <c r="AN18" i="11"/>
  <c r="AO17" i="11"/>
  <c r="AS4" i="11"/>
  <c r="AS10" i="11" s="1"/>
  <c r="AS11" i="11" s="1"/>
  <c r="AT167" i="1"/>
  <c r="AT162" i="1" s="1"/>
  <c r="AT20" i="12" s="1"/>
  <c r="AT21" i="12" s="1"/>
  <c r="AO19" i="11"/>
  <c r="AN20" i="11"/>
  <c r="AT49" i="9"/>
  <c r="AN13" i="12"/>
  <c r="AN8" i="12" s="1"/>
  <c r="AN14" i="12" s="1"/>
  <c r="AN24" i="12" s="1"/>
  <c r="AO36" i="9"/>
  <c r="AU31" i="9"/>
  <c r="AU29" i="9" s="1"/>
  <c r="AU33" i="9" s="1"/>
  <c r="AU16" i="10"/>
  <c r="AU17" i="10" s="1"/>
  <c r="AU18" i="10" s="1"/>
  <c r="AU19" i="10" s="1"/>
  <c r="AU40" i="9" s="1"/>
  <c r="AU44" i="9" s="1"/>
  <c r="AU46" i="9" s="1"/>
  <c r="AU49" i="9" s="1"/>
  <c r="AQ17" i="12"/>
  <c r="AP18" i="12"/>
  <c r="AP22" i="12" s="1"/>
  <c r="AU19" i="12"/>
  <c r="AV11" i="15"/>
  <c r="AV10" i="15"/>
  <c r="AT168" i="1" l="1"/>
  <c r="AU4" i="11"/>
  <c r="AU10" i="11" s="1"/>
  <c r="AU11" i="11" s="1"/>
  <c r="AO18" i="11"/>
  <c r="AP17" i="11"/>
  <c r="AT16" i="9"/>
  <c r="AT13" i="9" s="1"/>
  <c r="AT17" i="9" s="1"/>
  <c r="AO20" i="11"/>
  <c r="AP19" i="11"/>
  <c r="AW10" i="15"/>
  <c r="AV19" i="12"/>
  <c r="AW11" i="15"/>
  <c r="AP36" i="9"/>
  <c r="AO13" i="12"/>
  <c r="AO8" i="12" s="1"/>
  <c r="AO14" i="12" s="1"/>
  <c r="AO24" i="12" s="1"/>
  <c r="AU167" i="1"/>
  <c r="AU162" i="1" s="1"/>
  <c r="AU168" i="1" s="1"/>
  <c r="AV31" i="9"/>
  <c r="AV29" i="9" s="1"/>
  <c r="AV33" i="9" s="1"/>
  <c r="AV16" i="10"/>
  <c r="AV17" i="10" s="1"/>
  <c r="AV18" i="10" s="1"/>
  <c r="AQ18" i="12"/>
  <c r="AQ22" i="12" s="1"/>
  <c r="AR17" i="12"/>
  <c r="AP18" i="11" l="1"/>
  <c r="AQ17" i="11"/>
  <c r="AQ19" i="11"/>
  <c r="AP20" i="11"/>
  <c r="AU20" i="12"/>
  <c r="AU21" i="12" s="1"/>
  <c r="AU16" i="9"/>
  <c r="AU13" i="9" s="1"/>
  <c r="AU17" i="9" s="1"/>
  <c r="AP13" i="12"/>
  <c r="AP8" i="12" s="1"/>
  <c r="AP14" i="12" s="1"/>
  <c r="AP24" i="12" s="1"/>
  <c r="AQ36" i="9"/>
  <c r="AS17" i="12"/>
  <c r="AR18" i="12"/>
  <c r="AR22" i="12" s="1"/>
  <c r="AV19" i="10"/>
  <c r="AV40" i="9" s="1"/>
  <c r="AV44" i="9" s="1"/>
  <c r="AV46" i="9" s="1"/>
  <c r="AV167" i="1"/>
  <c r="AX10" i="15"/>
  <c r="AW19" i="12"/>
  <c r="AX11" i="15"/>
  <c r="AW16" i="10"/>
  <c r="AW17" i="10" s="1"/>
  <c r="AW18" i="10" s="1"/>
  <c r="AW19" i="10" s="1"/>
  <c r="AW40" i="9" s="1"/>
  <c r="AW44" i="9" s="1"/>
  <c r="AW46" i="9" s="1"/>
  <c r="AW4" i="11" s="1"/>
  <c r="AW10" i="11" s="1"/>
  <c r="AW11" i="11" s="1"/>
  <c r="AW31" i="9"/>
  <c r="AW29" i="9" s="1"/>
  <c r="AW33" i="9" s="1"/>
  <c r="AT23" i="11"/>
  <c r="AT35" i="9"/>
  <c r="AT50" i="9" s="1"/>
  <c r="AW167" i="1" l="1"/>
  <c r="AW162" i="1" s="1"/>
  <c r="AW20" i="12" s="1"/>
  <c r="AW21" i="12" s="1"/>
  <c r="AQ18" i="11"/>
  <c r="AR17" i="11"/>
  <c r="AQ20" i="11"/>
  <c r="AR19" i="11"/>
  <c r="AU35" i="9"/>
  <c r="AU50" i="9" s="1"/>
  <c r="AU23" i="11"/>
  <c r="AV162" i="1"/>
  <c r="AV16" i="9"/>
  <c r="AV13" i="9" s="1"/>
  <c r="AV17" i="9" s="1"/>
  <c r="AR36" i="9"/>
  <c r="AQ13" i="12"/>
  <c r="AQ8" i="12" s="1"/>
  <c r="AQ14" i="12" s="1"/>
  <c r="AQ24" i="12" s="1"/>
  <c r="AW49" i="9"/>
  <c r="AX19" i="12"/>
  <c r="AY11" i="15"/>
  <c r="AY10" i="15"/>
  <c r="AX16" i="10"/>
  <c r="AX17" i="10" s="1"/>
  <c r="AX18" i="10" s="1"/>
  <c r="AX31" i="9"/>
  <c r="AX29" i="9" s="1"/>
  <c r="AX33" i="9" s="1"/>
  <c r="AV49" i="9"/>
  <c r="AV4" i="11"/>
  <c r="AV10" i="11" s="1"/>
  <c r="AV11" i="11" s="1"/>
  <c r="AS18" i="12"/>
  <c r="AS22" i="12" s="1"/>
  <c r="AT17" i="12"/>
  <c r="AW16" i="9" l="1"/>
  <c r="AW13" i="9" s="1"/>
  <c r="AW17" i="9" s="1"/>
  <c r="AW35" i="9" s="1"/>
  <c r="AW50" i="9" s="1"/>
  <c r="AW168" i="1"/>
  <c r="AR18" i="11"/>
  <c r="AS17" i="11"/>
  <c r="AS19" i="11"/>
  <c r="AR20" i="11"/>
  <c r="AU17" i="12"/>
  <c r="AT18" i="12"/>
  <c r="AT22" i="12" s="1"/>
  <c r="AY31" i="9"/>
  <c r="AY29" i="9" s="1"/>
  <c r="AY33" i="9" s="1"/>
  <c r="AY16" i="10"/>
  <c r="AY17" i="10" s="1"/>
  <c r="AY18" i="10" s="1"/>
  <c r="AY19" i="10" s="1"/>
  <c r="AY40" i="9" s="1"/>
  <c r="AY44" i="9" s="1"/>
  <c r="AY46" i="9" s="1"/>
  <c r="AY49" i="9" s="1"/>
  <c r="AV35" i="9"/>
  <c r="AV50" i="9" s="1"/>
  <c r="AV23" i="11"/>
  <c r="AX19" i="10"/>
  <c r="AX40" i="9" s="1"/>
  <c r="AX44" i="9" s="1"/>
  <c r="AX46" i="9" s="1"/>
  <c r="AX167" i="1"/>
  <c r="AY19" i="12"/>
  <c r="AZ11" i="15"/>
  <c r="AZ10" i="15"/>
  <c r="AR13" i="12"/>
  <c r="AR8" i="12" s="1"/>
  <c r="AR14" i="12" s="1"/>
  <c r="AR24" i="12" s="1"/>
  <c r="AS36" i="9"/>
  <c r="AV20" i="12"/>
  <c r="AV21" i="12" s="1"/>
  <c r="AV168" i="1"/>
  <c r="AY167" i="1" l="1"/>
  <c r="AY162" i="1" s="1"/>
  <c r="AY20" i="12" s="1"/>
  <c r="AY21" i="12" s="1"/>
  <c r="AW23" i="11"/>
  <c r="AY4" i="11"/>
  <c r="AY10" i="11" s="1"/>
  <c r="AY11" i="11" s="1"/>
  <c r="AS18" i="11"/>
  <c r="AT17" i="11"/>
  <c r="AT19" i="11"/>
  <c r="AS20" i="11"/>
  <c r="AZ19" i="12"/>
  <c r="BA11" i="15"/>
  <c r="BA10" i="15"/>
  <c r="AX162" i="1"/>
  <c r="AX16" i="9"/>
  <c r="AX13" i="9" s="1"/>
  <c r="AX17" i="9" s="1"/>
  <c r="AS13" i="12"/>
  <c r="AS8" i="12" s="1"/>
  <c r="AS14" i="12" s="1"/>
  <c r="AS24" i="12" s="1"/>
  <c r="AT36" i="9"/>
  <c r="AZ31" i="9"/>
  <c r="AZ29" i="9" s="1"/>
  <c r="AZ33" i="9" s="1"/>
  <c r="AZ16" i="10"/>
  <c r="AZ17" i="10" s="1"/>
  <c r="AX49" i="9"/>
  <c r="AX4" i="11"/>
  <c r="AX10" i="11" s="1"/>
  <c r="AX11" i="11" s="1"/>
  <c r="AU18" i="12"/>
  <c r="AU22" i="12" s="1"/>
  <c r="AV17" i="12"/>
  <c r="AY16" i="9" l="1"/>
  <c r="AY13" i="9" s="1"/>
  <c r="AY17" i="9" s="1"/>
  <c r="AY23" i="11" s="1"/>
  <c r="AU17" i="11"/>
  <c r="AT18" i="11"/>
  <c r="AU19" i="11"/>
  <c r="AT20" i="11"/>
  <c r="AV18" i="12"/>
  <c r="AV22" i="12" s="1"/>
  <c r="AW17" i="12"/>
  <c r="AT13" i="12"/>
  <c r="AT8" i="12" s="1"/>
  <c r="AT14" i="12" s="1"/>
  <c r="AT24" i="12" s="1"/>
  <c r="AU36" i="9"/>
  <c r="AZ18" i="10"/>
  <c r="AX23" i="11"/>
  <c r="AX35" i="9"/>
  <c r="AX50" i="9" s="1"/>
  <c r="BA31" i="9"/>
  <c r="BA29" i="9" s="1"/>
  <c r="BA33" i="9" s="1"/>
  <c r="BA16" i="10"/>
  <c r="BA17" i="10" s="1"/>
  <c r="AX20" i="12"/>
  <c r="AX21" i="12" s="1"/>
  <c r="AX168" i="1"/>
  <c r="BA19" i="12"/>
  <c r="BB11" i="15"/>
  <c r="BB10" i="15"/>
  <c r="AY168" i="1"/>
  <c r="BA18" i="10" l="1"/>
  <c r="BA167" i="1" s="1"/>
  <c r="BA162" i="1" s="1"/>
  <c r="AY35" i="9"/>
  <c r="AY50" i="9" s="1"/>
  <c r="AU18" i="11"/>
  <c r="AV17" i="11"/>
  <c r="AV19" i="11"/>
  <c r="AU20" i="11"/>
  <c r="BC10" i="15"/>
  <c r="BB19" i="12"/>
  <c r="BC11" i="15"/>
  <c r="AZ19" i="10"/>
  <c r="AZ40" i="9" s="1"/>
  <c r="AZ44" i="9" s="1"/>
  <c r="AZ46" i="9" s="1"/>
  <c r="AZ167" i="1"/>
  <c r="AZ162" i="1" s="1"/>
  <c r="BB31" i="9"/>
  <c r="BB29" i="9" s="1"/>
  <c r="BB33" i="9" s="1"/>
  <c r="BB16" i="10"/>
  <c r="BB17" i="10" s="1"/>
  <c r="AU13" i="12"/>
  <c r="AU8" i="12" s="1"/>
  <c r="AU14" i="12" s="1"/>
  <c r="AU24" i="12" s="1"/>
  <c r="AV36" i="9"/>
  <c r="AW18" i="12"/>
  <c r="AW22" i="12" s="1"/>
  <c r="AX17" i="12"/>
  <c r="BB18" i="10" l="1"/>
  <c r="BB167" i="1" s="1"/>
  <c r="BB162" i="1" s="1"/>
  <c r="BB20" i="12" s="1"/>
  <c r="BB21" i="12" s="1"/>
  <c r="BA19" i="10"/>
  <c r="BA40" i="9" s="1"/>
  <c r="BA44" i="9" s="1"/>
  <c r="BA46" i="9" s="1"/>
  <c r="BA4" i="11" s="1"/>
  <c r="BA10" i="11" s="1"/>
  <c r="BA11" i="11" s="1"/>
  <c r="AV18" i="11"/>
  <c r="AW17" i="11"/>
  <c r="AW19" i="11"/>
  <c r="AV20" i="11"/>
  <c r="AZ168" i="1"/>
  <c r="AZ20" i="12"/>
  <c r="AZ21" i="12" s="1"/>
  <c r="BC19" i="12"/>
  <c r="BD11" i="15"/>
  <c r="BD10" i="15"/>
  <c r="BC16" i="10"/>
  <c r="BC17" i="10" s="1"/>
  <c r="BC31" i="9"/>
  <c r="BC29" i="9" s="1"/>
  <c r="BC33" i="9" s="1"/>
  <c r="BA168" i="1"/>
  <c r="BA20" i="12"/>
  <c r="BA21" i="12" s="1"/>
  <c r="AX18" i="12"/>
  <c r="AX22" i="12" s="1"/>
  <c r="AY17" i="12"/>
  <c r="AV13" i="12"/>
  <c r="AV8" i="12" s="1"/>
  <c r="AV14" i="12" s="1"/>
  <c r="AV24" i="12" s="1"/>
  <c r="AW36" i="9"/>
  <c r="AZ16" i="9"/>
  <c r="AZ13" i="9" s="1"/>
  <c r="AZ17" i="9" s="1"/>
  <c r="AZ4" i="11"/>
  <c r="AZ10" i="11" s="1"/>
  <c r="AZ11" i="11" s="1"/>
  <c r="AZ49" i="9"/>
  <c r="BA16" i="9"/>
  <c r="BA13" i="9" s="1"/>
  <c r="BA17" i="9" s="1"/>
  <c r="BA49" i="9" l="1"/>
  <c r="BB168" i="1"/>
  <c r="BC18" i="10"/>
  <c r="BC19" i="10" s="1"/>
  <c r="BC40" i="9" s="1"/>
  <c r="BC44" i="9" s="1"/>
  <c r="BC46" i="9" s="1"/>
  <c r="BC4" i="11" s="1"/>
  <c r="BC10" i="11" s="1"/>
  <c r="BC11" i="11" s="1"/>
  <c r="BB19" i="10"/>
  <c r="BB40" i="9" s="1"/>
  <c r="BB44" i="9" s="1"/>
  <c r="BB46" i="9" s="1"/>
  <c r="BB49" i="9" s="1"/>
  <c r="BB16" i="9"/>
  <c r="BB13" i="9" s="1"/>
  <c r="BB17" i="9" s="1"/>
  <c r="AX17" i="11"/>
  <c r="AW18" i="11"/>
  <c r="AX19" i="11"/>
  <c r="AW20" i="11"/>
  <c r="BA23" i="11"/>
  <c r="BA35" i="9"/>
  <c r="AW13" i="12"/>
  <c r="AW8" i="12" s="1"/>
  <c r="AW14" i="12" s="1"/>
  <c r="AW24" i="12" s="1"/>
  <c r="AX36" i="9"/>
  <c r="AY18" i="12"/>
  <c r="AY22" i="12" s="1"/>
  <c r="AZ17" i="12"/>
  <c r="BD19" i="12"/>
  <c r="BE11" i="15"/>
  <c r="BE10" i="15"/>
  <c r="AZ23" i="11"/>
  <c r="AZ35" i="9"/>
  <c r="AZ50" i="9" s="1"/>
  <c r="BD31" i="9"/>
  <c r="BD29" i="9" s="1"/>
  <c r="BD33" i="9" s="1"/>
  <c r="BD16" i="10"/>
  <c r="BD17" i="10" s="1"/>
  <c r="BB4" i="11" l="1"/>
  <c r="BB10" i="11" s="1"/>
  <c r="BB11" i="11" s="1"/>
  <c r="BA50" i="9"/>
  <c r="BD18" i="10"/>
  <c r="BD167" i="1" s="1"/>
  <c r="BD162" i="1" s="1"/>
  <c r="BD20" i="12" s="1"/>
  <c r="BD21" i="12" s="1"/>
  <c r="BC49" i="9"/>
  <c r="BC167" i="1"/>
  <c r="BC162" i="1" s="1"/>
  <c r="BC20" i="12" s="1"/>
  <c r="BC21" i="12" s="1"/>
  <c r="AX18" i="11"/>
  <c r="AY17" i="11"/>
  <c r="AX20" i="11"/>
  <c r="AY19" i="11"/>
  <c r="BF10" i="15"/>
  <c r="BE19" i="12"/>
  <c r="BF11" i="15"/>
  <c r="AZ18" i="12"/>
  <c r="AZ22" i="12" s="1"/>
  <c r="BA17" i="12"/>
  <c r="AX13" i="12"/>
  <c r="AX8" i="12" s="1"/>
  <c r="AX14" i="12" s="1"/>
  <c r="AX24" i="12" s="1"/>
  <c r="AY36" i="9"/>
  <c r="BE31" i="9"/>
  <c r="BE29" i="9" s="1"/>
  <c r="BE33" i="9" s="1"/>
  <c r="BE16" i="10"/>
  <c r="BE17" i="10" s="1"/>
  <c r="BB35" i="9"/>
  <c r="BB50" i="9" s="1"/>
  <c r="BB23" i="11"/>
  <c r="BE18" i="10" l="1"/>
  <c r="BE167" i="1" s="1"/>
  <c r="BE162" i="1" s="1"/>
  <c r="BE168" i="1" s="1"/>
  <c r="BD19" i="10"/>
  <c r="BD40" i="9" s="1"/>
  <c r="BD44" i="9" s="1"/>
  <c r="BD46" i="9" s="1"/>
  <c r="BD4" i="11" s="1"/>
  <c r="BD10" i="11" s="1"/>
  <c r="BD11" i="11" s="1"/>
  <c r="BD16" i="9"/>
  <c r="BD13" i="9" s="1"/>
  <c r="BD17" i="9" s="1"/>
  <c r="BD23" i="11" s="1"/>
  <c r="BC16" i="9"/>
  <c r="BC13" i="9" s="1"/>
  <c r="BC17" i="9" s="1"/>
  <c r="BC35" i="9" s="1"/>
  <c r="BC50" i="9" s="1"/>
  <c r="BD168" i="1"/>
  <c r="BC168" i="1"/>
  <c r="AZ17" i="11"/>
  <c r="AY18" i="11"/>
  <c r="AZ19" i="11"/>
  <c r="AY20" i="11"/>
  <c r="AY13" i="12"/>
  <c r="AY8" i="12" s="1"/>
  <c r="AY14" i="12" s="1"/>
  <c r="AY24" i="12" s="1"/>
  <c r="AZ36" i="9"/>
  <c r="BA18" i="12"/>
  <c r="BA22" i="12" s="1"/>
  <c r="BB17" i="12"/>
  <c r="BF19" i="12"/>
  <c r="BG11" i="15"/>
  <c r="BG10" i="15"/>
  <c r="BF16" i="10"/>
  <c r="BF17" i="10" s="1"/>
  <c r="BF31" i="9"/>
  <c r="BF29" i="9" s="1"/>
  <c r="BF33" i="9" s="1"/>
  <c r="BD49" i="9" l="1"/>
  <c r="BC23" i="11"/>
  <c r="BE16" i="9"/>
  <c r="BE13" i="9" s="1"/>
  <c r="BE17" i="9" s="1"/>
  <c r="BE35" i="9" s="1"/>
  <c r="BF18" i="10"/>
  <c r="BF19" i="10" s="1"/>
  <c r="BF40" i="9" s="1"/>
  <c r="BF44" i="9" s="1"/>
  <c r="BF46" i="9" s="1"/>
  <c r="BF49" i="9" s="1"/>
  <c r="BD35" i="9"/>
  <c r="BE19" i="10"/>
  <c r="BE40" i="9" s="1"/>
  <c r="BE44" i="9" s="1"/>
  <c r="BE46" i="9" s="1"/>
  <c r="BE49" i="9" s="1"/>
  <c r="BE20" i="12"/>
  <c r="BE21" i="12" s="1"/>
  <c r="BA17" i="11"/>
  <c r="AZ18" i="11"/>
  <c r="BA19" i="11"/>
  <c r="AZ20" i="11"/>
  <c r="BA36" i="9"/>
  <c r="AZ13" i="12"/>
  <c r="AZ8" i="12" s="1"/>
  <c r="AZ14" i="12" s="1"/>
  <c r="AZ24" i="12" s="1"/>
  <c r="BG19" i="12"/>
  <c r="BH11" i="15"/>
  <c r="BH10" i="15"/>
  <c r="BB18" i="12"/>
  <c r="BB22" i="12" s="1"/>
  <c r="BC17" i="12"/>
  <c r="BG16" i="10"/>
  <c r="BG17" i="10" s="1"/>
  <c r="BG31" i="9"/>
  <c r="BG29" i="9" s="1"/>
  <c r="BG33" i="9" s="1"/>
  <c r="BD50" i="9" l="1"/>
  <c r="BG18" i="10"/>
  <c r="BG167" i="1" s="1"/>
  <c r="BG162" i="1" s="1"/>
  <c r="BE23" i="11"/>
  <c r="BE50" i="9"/>
  <c r="BF4" i="11"/>
  <c r="BF10" i="11" s="1"/>
  <c r="BF11" i="11" s="1"/>
  <c r="BF167" i="1"/>
  <c r="BF162" i="1" s="1"/>
  <c r="BF168" i="1" s="1"/>
  <c r="BE4" i="11"/>
  <c r="BE10" i="11" s="1"/>
  <c r="BE11" i="11" s="1"/>
  <c r="BA18" i="11"/>
  <c r="BB17" i="11"/>
  <c r="BB19" i="11"/>
  <c r="BA20" i="11"/>
  <c r="BH19" i="12"/>
  <c r="BI11" i="15"/>
  <c r="BI10" i="15"/>
  <c r="BD17" i="12"/>
  <c r="BC18" i="12"/>
  <c r="BC22" i="12" s="1"/>
  <c r="BH31" i="9"/>
  <c r="BH29" i="9" s="1"/>
  <c r="BH33" i="9" s="1"/>
  <c r="BH16" i="10"/>
  <c r="BH17" i="10" s="1"/>
  <c r="BB36" i="9"/>
  <c r="BA13" i="12"/>
  <c r="BA8" i="12" s="1"/>
  <c r="BA14" i="12" s="1"/>
  <c r="BA24" i="12" s="1"/>
  <c r="BG19" i="10" l="1"/>
  <c r="BG40" i="9" s="1"/>
  <c r="BG44" i="9" s="1"/>
  <c r="BG46" i="9" s="1"/>
  <c r="BG49" i="9" s="1"/>
  <c r="BH18" i="10"/>
  <c r="BH167" i="1" s="1"/>
  <c r="BH162" i="1" s="1"/>
  <c r="BH20" i="12" s="1"/>
  <c r="BH21" i="12" s="1"/>
  <c r="BG20" i="12"/>
  <c r="BG21" i="12" s="1"/>
  <c r="BG168" i="1"/>
  <c r="BF16" i="9"/>
  <c r="BF13" i="9" s="1"/>
  <c r="BF17" i="9" s="1"/>
  <c r="BF23" i="11" s="1"/>
  <c r="BF20" i="12"/>
  <c r="BF21" i="12" s="1"/>
  <c r="BB18" i="11"/>
  <c r="BC17" i="11"/>
  <c r="BG16" i="9"/>
  <c r="BG13" i="9" s="1"/>
  <c r="BG17" i="9" s="1"/>
  <c r="BG35" i="9" s="1"/>
  <c r="BC19" i="11"/>
  <c r="BB20" i="11"/>
  <c r="BB13" i="12"/>
  <c r="BB8" i="12" s="1"/>
  <c r="BB14" i="12" s="1"/>
  <c r="BB24" i="12" s="1"/>
  <c r="BC36" i="9"/>
  <c r="BE17" i="12"/>
  <c r="BD18" i="12"/>
  <c r="BD22" i="12" s="1"/>
  <c r="BI19" i="12"/>
  <c r="BJ11" i="15"/>
  <c r="BJ10" i="15"/>
  <c r="BI16" i="10"/>
  <c r="BI17" i="10" s="1"/>
  <c r="BI18" i="10" s="1"/>
  <c r="BI19" i="10" s="1"/>
  <c r="BI40" i="9" s="1"/>
  <c r="BI44" i="9" s="1"/>
  <c r="BI46" i="9" s="1"/>
  <c r="BI49" i="9" s="1"/>
  <c r="BI31" i="9"/>
  <c r="BI29" i="9" s="1"/>
  <c r="BI33" i="9" s="1"/>
  <c r="BG4" i="11" l="1"/>
  <c r="BG10" i="11" s="1"/>
  <c r="BG11" i="11" s="1"/>
  <c r="BF35" i="9"/>
  <c r="BF50" i="9" s="1"/>
  <c r="BH19" i="10"/>
  <c r="BH40" i="9" s="1"/>
  <c r="BH44" i="9" s="1"/>
  <c r="BH46" i="9" s="1"/>
  <c r="BH49" i="9" s="1"/>
  <c r="BH16" i="9"/>
  <c r="BH13" i="9" s="1"/>
  <c r="BH17" i="9" s="1"/>
  <c r="BH35" i="9" s="1"/>
  <c r="BH168" i="1"/>
  <c r="BI167" i="1"/>
  <c r="BI162" i="1" s="1"/>
  <c r="BC18" i="11"/>
  <c r="BD17" i="11"/>
  <c r="BG50" i="9"/>
  <c r="BG23" i="11"/>
  <c r="BD19" i="11"/>
  <c r="BC20" i="11"/>
  <c r="BI4" i="11"/>
  <c r="BI10" i="11" s="1"/>
  <c r="BI11" i="11" s="1"/>
  <c r="BJ16" i="10"/>
  <c r="BJ17" i="10" s="1"/>
  <c r="BJ18" i="10" s="1"/>
  <c r="BJ31" i="9"/>
  <c r="BJ29" i="9" s="1"/>
  <c r="BJ33" i="9" s="1"/>
  <c r="BE18" i="12"/>
  <c r="BE22" i="12" s="1"/>
  <c r="BF17" i="12"/>
  <c r="BJ19" i="12"/>
  <c r="BK11" i="15"/>
  <c r="BK10" i="15"/>
  <c r="C10" i="15" s="1"/>
  <c r="BD36" i="9"/>
  <c r="BC13" i="12"/>
  <c r="BC8" i="12" s="1"/>
  <c r="BC14" i="12" s="1"/>
  <c r="BC24" i="12" s="1"/>
  <c r="BH4" i="11" l="1"/>
  <c r="BH10" i="11" s="1"/>
  <c r="BH11" i="11" s="1"/>
  <c r="BH23" i="11"/>
  <c r="BH50" i="9"/>
  <c r="BI16" i="9"/>
  <c r="BI13" i="9" s="1"/>
  <c r="BI17" i="9" s="1"/>
  <c r="BI35" i="9" s="1"/>
  <c r="BI50" i="9" s="1"/>
  <c r="BI168" i="1"/>
  <c r="BI20" i="12"/>
  <c r="BI21" i="12" s="1"/>
  <c r="BD18" i="11"/>
  <c r="BE17" i="11"/>
  <c r="BE19" i="11"/>
  <c r="BD20" i="11"/>
  <c r="BD13" i="12"/>
  <c r="BD8" i="12" s="1"/>
  <c r="BD14" i="12" s="1"/>
  <c r="BD24" i="12" s="1"/>
  <c r="BE36" i="9"/>
  <c r="BL10" i="15"/>
  <c r="C11" i="15"/>
  <c r="BK19" i="12"/>
  <c r="BL11" i="15"/>
  <c r="BF18" i="12"/>
  <c r="BF22" i="12" s="1"/>
  <c r="BG17" i="12"/>
  <c r="BJ19" i="10"/>
  <c r="BJ40" i="9" s="1"/>
  <c r="BJ44" i="9" s="1"/>
  <c r="BJ46" i="9" s="1"/>
  <c r="BJ167" i="1"/>
  <c r="BK16" i="10"/>
  <c r="BK17" i="10" s="1"/>
  <c r="BK18" i="10" s="1"/>
  <c r="BK31" i="9"/>
  <c r="BK29" i="9" s="1"/>
  <c r="BK33" i="9" s="1"/>
  <c r="BI23" i="11"/>
  <c r="BE18" i="11" l="1"/>
  <c r="BF17" i="11"/>
  <c r="BF19" i="11"/>
  <c r="BE20" i="11"/>
  <c r="BJ162" i="1"/>
  <c r="BJ16" i="9"/>
  <c r="BJ13" i="9" s="1"/>
  <c r="BJ17" i="9" s="1"/>
  <c r="BG18" i="12"/>
  <c r="BG22" i="12" s="1"/>
  <c r="BH17" i="12"/>
  <c r="BM10" i="15"/>
  <c r="BL19" i="12"/>
  <c r="BM11" i="15"/>
  <c r="BF36" i="9"/>
  <c r="BE13" i="12"/>
  <c r="BE8" i="12" s="1"/>
  <c r="BE14" i="12" s="1"/>
  <c r="BE24" i="12" s="1"/>
  <c r="BK19" i="10"/>
  <c r="BK40" i="9" s="1"/>
  <c r="BK44" i="9" s="1"/>
  <c r="BK46" i="9" s="1"/>
  <c r="BK167" i="1"/>
  <c r="BK162" i="1" s="1"/>
  <c r="BJ49" i="9"/>
  <c r="BJ4" i="11"/>
  <c r="BJ10" i="11" s="1"/>
  <c r="BJ11" i="11" s="1"/>
  <c r="BL16" i="10"/>
  <c r="BL17" i="10" s="1"/>
  <c r="BL18" i="10" s="1"/>
  <c r="BL31" i="9"/>
  <c r="BL29" i="9" s="1"/>
  <c r="BL33" i="9" s="1"/>
  <c r="BF18" i="11" l="1"/>
  <c r="BG17" i="11"/>
  <c r="BF20" i="11"/>
  <c r="BG19" i="11"/>
  <c r="BK168" i="1"/>
  <c r="BK20" i="12"/>
  <c r="BK21" i="12" s="1"/>
  <c r="BM19" i="12"/>
  <c r="BN11" i="15"/>
  <c r="BN10" i="15"/>
  <c r="BM16" i="10"/>
  <c r="BM17" i="10" s="1"/>
  <c r="BM18" i="10" s="1"/>
  <c r="BM31" i="9"/>
  <c r="BM29" i="9" s="1"/>
  <c r="BM33" i="9" s="1"/>
  <c r="BJ20" i="12"/>
  <c r="BJ21" i="12" s="1"/>
  <c r="BJ168" i="1"/>
  <c r="BL19" i="10"/>
  <c r="BL40" i="9" s="1"/>
  <c r="BL44" i="9" s="1"/>
  <c r="BL46" i="9" s="1"/>
  <c r="BL167" i="1"/>
  <c r="BK49" i="9"/>
  <c r="BK4" i="11"/>
  <c r="BK10" i="11" s="1"/>
  <c r="BK11" i="11" s="1"/>
  <c r="BG36" i="9"/>
  <c r="BF13" i="12"/>
  <c r="BF8" i="12" s="1"/>
  <c r="BF14" i="12" s="1"/>
  <c r="BF24" i="12" s="1"/>
  <c r="BI17" i="12"/>
  <c r="BH18" i="12"/>
  <c r="BH22" i="12" s="1"/>
  <c r="BJ35" i="9"/>
  <c r="BJ50" i="9" s="1"/>
  <c r="BJ23" i="11"/>
  <c r="BK16" i="9"/>
  <c r="BK13" i="9" s="1"/>
  <c r="BK17" i="9" s="1"/>
  <c r="BG18" i="11" l="1"/>
  <c r="BH17" i="11"/>
  <c r="BG20" i="11"/>
  <c r="BH19" i="11"/>
  <c r="BK23" i="11"/>
  <c r="C23" i="11" s="1"/>
  <c r="C13" i="11" s="1"/>
  <c r="G24" i="13" s="1"/>
  <c r="BK35" i="9"/>
  <c r="BK50" i="9" s="1"/>
  <c r="BI18" i="12"/>
  <c r="BI22" i="12" s="1"/>
  <c r="BJ17" i="12"/>
  <c r="BG13" i="12"/>
  <c r="BG8" i="12" s="1"/>
  <c r="BG14" i="12" s="1"/>
  <c r="BG24" i="12" s="1"/>
  <c r="BH36" i="9"/>
  <c r="BL49" i="9"/>
  <c r="BL4" i="11"/>
  <c r="BL10" i="11" s="1"/>
  <c r="BL11" i="11" s="1"/>
  <c r="BM19" i="10"/>
  <c r="BM40" i="9" s="1"/>
  <c r="BM44" i="9" s="1"/>
  <c r="BM46" i="9" s="1"/>
  <c r="BM167" i="1"/>
  <c r="BO11" i="15"/>
  <c r="BN19" i="12"/>
  <c r="BO10" i="15"/>
  <c r="BL162" i="1"/>
  <c r="BL16" i="9"/>
  <c r="BL13" i="9" s="1"/>
  <c r="BL17" i="9" s="1"/>
  <c r="BN31" i="9"/>
  <c r="BN29" i="9" s="1"/>
  <c r="BN33" i="9" s="1"/>
  <c r="BN16" i="10"/>
  <c r="BN17" i="10" s="1"/>
  <c r="BN18" i="10" s="1"/>
  <c r="BN167" i="1" s="1"/>
  <c r="BN162" i="1" s="1"/>
  <c r="BN20" i="12" s="1"/>
  <c r="BN21" i="12" l="1"/>
  <c r="BH18" i="11"/>
  <c r="BI17" i="11"/>
  <c r="BI19" i="11"/>
  <c r="BH20" i="11"/>
  <c r="BN16" i="9"/>
  <c r="BN13" i="9" s="1"/>
  <c r="BN19" i="10"/>
  <c r="BN40" i="9" s="1"/>
  <c r="BN44" i="9" s="1"/>
  <c r="BN46" i="9" s="1"/>
  <c r="BN49" i="9" s="1"/>
  <c r="BL20" i="12"/>
  <c r="BL21" i="12" s="1"/>
  <c r="BL168" i="1"/>
  <c r="BM162" i="1"/>
  <c r="BM16" i="9"/>
  <c r="BM13" i="9" s="1"/>
  <c r="BM17" i="9" s="1"/>
  <c r="BI36" i="9"/>
  <c r="BH13" i="12"/>
  <c r="BH8" i="12" s="1"/>
  <c r="BH14" i="12" s="1"/>
  <c r="BH24" i="12" s="1"/>
  <c r="BJ18" i="12"/>
  <c r="BJ22" i="12" s="1"/>
  <c r="BK17" i="12"/>
  <c r="BL35" i="9"/>
  <c r="BL50" i="9" s="1"/>
  <c r="BL23" i="11"/>
  <c r="BO31" i="9"/>
  <c r="BO29" i="9" s="1"/>
  <c r="BO33" i="9" s="1"/>
  <c r="BO16" i="10"/>
  <c r="BO17" i="10" s="1"/>
  <c r="BO18" i="10" s="1"/>
  <c r="BO167" i="1" s="1"/>
  <c r="BO162" i="1" s="1"/>
  <c r="BO168" i="1" s="1"/>
  <c r="BP10" i="15"/>
  <c r="BP11" i="15"/>
  <c r="BO19" i="12"/>
  <c r="BM4" i="11"/>
  <c r="BM10" i="11" s="1"/>
  <c r="BM11" i="11" s="1"/>
  <c r="BM49" i="9"/>
  <c r="BO19" i="10" l="1"/>
  <c r="BO40" i="9" s="1"/>
  <c r="BO44" i="9" s="1"/>
  <c r="BO46" i="9" s="1"/>
  <c r="BO49" i="9" s="1"/>
  <c r="BO20" i="12"/>
  <c r="BO21" i="12" s="1"/>
  <c r="BJ17" i="11"/>
  <c r="BI18" i="11"/>
  <c r="BN4" i="11"/>
  <c r="BN10" i="11" s="1"/>
  <c r="BN11" i="11" s="1"/>
  <c r="BI20" i="11"/>
  <c r="BJ19" i="11"/>
  <c r="BQ10" i="15"/>
  <c r="BQ11" i="15"/>
  <c r="BP19" i="12"/>
  <c r="BL17" i="12"/>
  <c r="BK18" i="12"/>
  <c r="BK22" i="12" s="1"/>
  <c r="BM35" i="9"/>
  <c r="BM50" i="9" s="1"/>
  <c r="BM23" i="11"/>
  <c r="BO16" i="9"/>
  <c r="BO13" i="9" s="1"/>
  <c r="BO17" i="9" s="1"/>
  <c r="BO23" i="11" s="1"/>
  <c r="BP16" i="10"/>
  <c r="BP17" i="10" s="1"/>
  <c r="BP18" i="10" s="1"/>
  <c r="BP19" i="10" s="1"/>
  <c r="BP40" i="9" s="1"/>
  <c r="BP44" i="9" s="1"/>
  <c r="BP46" i="9" s="1"/>
  <c r="BP49" i="9" s="1"/>
  <c r="BP31" i="9"/>
  <c r="BP29" i="9" s="1"/>
  <c r="BP33" i="9" s="1"/>
  <c r="BI13" i="12"/>
  <c r="BI8" i="12" s="1"/>
  <c r="BI14" i="12" s="1"/>
  <c r="BI24" i="12" s="1"/>
  <c r="BJ36" i="9"/>
  <c r="BM20" i="12"/>
  <c r="BM21" i="12" s="1"/>
  <c r="BM168" i="1"/>
  <c r="BN168" i="1"/>
  <c r="BN17" i="9"/>
  <c r="BO4" i="11" l="1"/>
  <c r="BO10" i="11" s="1"/>
  <c r="BO11" i="11" s="1"/>
  <c r="BO35" i="9"/>
  <c r="BO50" i="9" s="1"/>
  <c r="BJ18" i="11"/>
  <c r="BK17" i="11"/>
  <c r="BP167" i="1"/>
  <c r="BP162" i="1" s="1"/>
  <c r="BP20" i="12" s="1"/>
  <c r="BP21" i="12" s="1"/>
  <c r="BK19" i="11"/>
  <c r="BJ20" i="11"/>
  <c r="BK36" i="9"/>
  <c r="BJ13" i="12"/>
  <c r="BJ8" i="12" s="1"/>
  <c r="BJ14" i="12" s="1"/>
  <c r="BJ24" i="12" s="1"/>
  <c r="BM17" i="12"/>
  <c r="BL18" i="12"/>
  <c r="BL22" i="12" s="1"/>
  <c r="BR10" i="15"/>
  <c r="BQ19" i="12"/>
  <c r="BR11" i="15"/>
  <c r="BQ16" i="10"/>
  <c r="BQ17" i="10" s="1"/>
  <c r="BQ18" i="10" s="1"/>
  <c r="BQ19" i="10" s="1"/>
  <c r="BQ40" i="9" s="1"/>
  <c r="BQ44" i="9" s="1"/>
  <c r="BQ46" i="9" s="1"/>
  <c r="BQ4" i="11" s="1"/>
  <c r="BQ10" i="11" s="1"/>
  <c r="BQ11" i="11" s="1"/>
  <c r="BQ31" i="9"/>
  <c r="BQ29" i="9" s="1"/>
  <c r="BQ33" i="9" s="1"/>
  <c r="BP4" i="11"/>
  <c r="BP10" i="11" s="1"/>
  <c r="BP11" i="11" s="1"/>
  <c r="BN35" i="9"/>
  <c r="BN50" i="9" s="1"/>
  <c r="BN23" i="11"/>
  <c r="BP168" i="1" l="1"/>
  <c r="BP16" i="9"/>
  <c r="BP13" i="9" s="1"/>
  <c r="BP17" i="9" s="1"/>
  <c r="BP35" i="9" s="1"/>
  <c r="BP50" i="9" s="1"/>
  <c r="BL17" i="11"/>
  <c r="BK18" i="11"/>
  <c r="C14" i="11" s="1"/>
  <c r="G25" i="13" s="1"/>
  <c r="BL19" i="11"/>
  <c r="BK20" i="11"/>
  <c r="C15" i="11" s="1"/>
  <c r="G26" i="13" s="1"/>
  <c r="BQ49" i="9"/>
  <c r="BQ167" i="1"/>
  <c r="BQ162" i="1" s="1"/>
  <c r="BQ20" i="12" s="1"/>
  <c r="BQ21" i="12" s="1"/>
  <c r="BS10" i="15"/>
  <c r="BS11" i="15"/>
  <c r="BR19" i="12"/>
  <c r="BR16" i="10"/>
  <c r="BR17" i="10" s="1"/>
  <c r="BR18" i="10" s="1"/>
  <c r="BR31" i="9"/>
  <c r="BR29" i="9" s="1"/>
  <c r="BR33" i="9" s="1"/>
  <c r="BN17" i="12"/>
  <c r="BM18" i="12"/>
  <c r="BM22" i="12" s="1"/>
  <c r="BK13" i="12"/>
  <c r="BK8" i="12" s="1"/>
  <c r="BK14" i="12" s="1"/>
  <c r="BK24" i="12" s="1"/>
  <c r="BL36" i="9"/>
  <c r="BP23" i="11" l="1"/>
  <c r="BQ16" i="9"/>
  <c r="BQ13" i="9" s="1"/>
  <c r="BQ17" i="9" s="1"/>
  <c r="BQ35" i="9" s="1"/>
  <c r="BQ50" i="9" s="1"/>
  <c r="BM17" i="11"/>
  <c r="BL18" i="11"/>
  <c r="BM19" i="11"/>
  <c r="BL20" i="11"/>
  <c r="BR19" i="10"/>
  <c r="BR40" i="9" s="1"/>
  <c r="BR44" i="9" s="1"/>
  <c r="BR46" i="9" s="1"/>
  <c r="BR167" i="1"/>
  <c r="BR162" i="1" s="1"/>
  <c r="BR20" i="12" s="1"/>
  <c r="BR21" i="12" s="1"/>
  <c r="BN18" i="12"/>
  <c r="BN22" i="12" s="1"/>
  <c r="BO17" i="12"/>
  <c r="BS19" i="12"/>
  <c r="BT10" i="15"/>
  <c r="BT11" i="15"/>
  <c r="BQ168" i="1"/>
  <c r="BM36" i="9"/>
  <c r="BL13" i="12"/>
  <c r="BL8" i="12" s="1"/>
  <c r="BL14" i="12" s="1"/>
  <c r="BL24" i="12" s="1"/>
  <c r="BS31" i="9"/>
  <c r="BS29" i="9" s="1"/>
  <c r="BS33" i="9" s="1"/>
  <c r="BS16" i="10"/>
  <c r="BS17" i="10" s="1"/>
  <c r="BS18" i="10" s="1"/>
  <c r="BQ23" i="11" l="1"/>
  <c r="BR16" i="9"/>
  <c r="BR13" i="9" s="1"/>
  <c r="BR17" i="9" s="1"/>
  <c r="BN17" i="11"/>
  <c r="BM18" i="11"/>
  <c r="BS167" i="1"/>
  <c r="BS162" i="1" s="1"/>
  <c r="BS20" i="12" s="1"/>
  <c r="BS21" i="12" s="1"/>
  <c r="BM20" i="11"/>
  <c r="BN19" i="11"/>
  <c r="BM13" i="12"/>
  <c r="BM8" i="12" s="1"/>
  <c r="BM14" i="12" s="1"/>
  <c r="BM24" i="12" s="1"/>
  <c r="BN36" i="9"/>
  <c r="BT16" i="10"/>
  <c r="BT17" i="10" s="1"/>
  <c r="BT18" i="10" s="1"/>
  <c r="BT19" i="10" s="1"/>
  <c r="BT40" i="9" s="1"/>
  <c r="BT44" i="9" s="1"/>
  <c r="BT46" i="9" s="1"/>
  <c r="BT4" i="11" s="1"/>
  <c r="BT10" i="11" s="1"/>
  <c r="BT11" i="11" s="1"/>
  <c r="BT31" i="9"/>
  <c r="BT29" i="9" s="1"/>
  <c r="BT33" i="9" s="1"/>
  <c r="BP17" i="12"/>
  <c r="BO18" i="12"/>
  <c r="BO22" i="12" s="1"/>
  <c r="BS19" i="10"/>
  <c r="BS40" i="9" s="1"/>
  <c r="BS44" i="9" s="1"/>
  <c r="BS46" i="9" s="1"/>
  <c r="BR168" i="1"/>
  <c r="BT19" i="12"/>
  <c r="BU11" i="15"/>
  <c r="BU10" i="15"/>
  <c r="BR49" i="9"/>
  <c r="BR4" i="11"/>
  <c r="BR10" i="11" s="1"/>
  <c r="BR11" i="11" s="1"/>
  <c r="BO17" i="11" l="1"/>
  <c r="BN18" i="11"/>
  <c r="BT167" i="1"/>
  <c r="BT162" i="1" s="1"/>
  <c r="BT20" i="12" s="1"/>
  <c r="BT21" i="12" s="1"/>
  <c r="BS168" i="1"/>
  <c r="BN20" i="11"/>
  <c r="BO19" i="11"/>
  <c r="BS16" i="9"/>
  <c r="BS13" i="9" s="1"/>
  <c r="BS17" i="9" s="1"/>
  <c r="BT49" i="9"/>
  <c r="BU19" i="12"/>
  <c r="BV10" i="15"/>
  <c r="BV11" i="15"/>
  <c r="BN13" i="12"/>
  <c r="BN8" i="12" s="1"/>
  <c r="BN14" i="12" s="1"/>
  <c r="BN24" i="12" s="1"/>
  <c r="BO36" i="9"/>
  <c r="BU31" i="9"/>
  <c r="BU29" i="9" s="1"/>
  <c r="BU33" i="9" s="1"/>
  <c r="BU16" i="10"/>
  <c r="BU17" i="10" s="1"/>
  <c r="BU18" i="10" s="1"/>
  <c r="BU19" i="10" s="1"/>
  <c r="BU40" i="9" s="1"/>
  <c r="BU44" i="9" s="1"/>
  <c r="BU46" i="9" s="1"/>
  <c r="BU4" i="11" s="1"/>
  <c r="BU10" i="11" s="1"/>
  <c r="BU11" i="11" s="1"/>
  <c r="BS49" i="9"/>
  <c r="BS4" i="11"/>
  <c r="BS10" i="11" s="1"/>
  <c r="BS11" i="11" s="1"/>
  <c r="BP18" i="12"/>
  <c r="BP22" i="12" s="1"/>
  <c r="BQ17" i="12"/>
  <c r="BR35" i="9"/>
  <c r="BR50" i="9" s="1"/>
  <c r="BR23" i="11"/>
  <c r="BT168" i="1" l="1"/>
  <c r="BT16" i="9"/>
  <c r="BT13" i="9" s="1"/>
  <c r="BT17" i="9" s="1"/>
  <c r="BP17" i="11"/>
  <c r="BO18" i="11"/>
  <c r="BP19" i="11"/>
  <c r="BO20" i="11"/>
  <c r="BS35" i="9"/>
  <c r="BS50" i="9" s="1"/>
  <c r="BS23" i="11"/>
  <c r="BU167" i="1"/>
  <c r="BU162" i="1" s="1"/>
  <c r="BU168" i="1" s="1"/>
  <c r="BQ18" i="12"/>
  <c r="BQ22" i="12" s="1"/>
  <c r="BR17" i="12"/>
  <c r="BP36" i="9"/>
  <c r="BO13" i="12"/>
  <c r="BO8" i="12" s="1"/>
  <c r="BO14" i="12" s="1"/>
  <c r="BO24" i="12" s="1"/>
  <c r="BV19" i="12"/>
  <c r="BW11" i="15"/>
  <c r="BW10" i="15"/>
  <c r="BU49" i="9"/>
  <c r="BV16" i="10"/>
  <c r="BV17" i="10" s="1"/>
  <c r="BV18" i="10" s="1"/>
  <c r="BV167" i="1" s="1"/>
  <c r="BV162" i="1" s="1"/>
  <c r="BV31" i="9"/>
  <c r="BV29" i="9" s="1"/>
  <c r="BV33" i="9" s="1"/>
  <c r="BU16" i="9" l="1"/>
  <c r="BU13" i="9" s="1"/>
  <c r="BU17" i="9" s="1"/>
  <c r="BU35" i="9" s="1"/>
  <c r="BU50" i="9" s="1"/>
  <c r="BT23" i="11"/>
  <c r="BT35" i="9"/>
  <c r="BT50" i="9" s="1"/>
  <c r="BV19" i="10"/>
  <c r="BV40" i="9" s="1"/>
  <c r="BV44" i="9" s="1"/>
  <c r="BV46" i="9" s="1"/>
  <c r="BV4" i="11" s="1"/>
  <c r="BV10" i="11" s="1"/>
  <c r="BV11" i="11" s="1"/>
  <c r="BU20" i="12"/>
  <c r="BU21" i="12" s="1"/>
  <c r="BV168" i="1"/>
  <c r="BV20" i="12"/>
  <c r="BV21" i="12" s="1"/>
  <c r="BQ17" i="11"/>
  <c r="BP18" i="11"/>
  <c r="BP20" i="11"/>
  <c r="BQ19" i="11"/>
  <c r="BV16" i="9"/>
  <c r="BV13" i="9" s="1"/>
  <c r="BV17" i="9" s="1"/>
  <c r="BV35" i="9" s="1"/>
  <c r="BW19" i="12"/>
  <c r="BX11" i="15"/>
  <c r="BX10" i="15"/>
  <c r="BS17" i="12"/>
  <c r="BR18" i="12"/>
  <c r="BR22" i="12" s="1"/>
  <c r="BW16" i="10"/>
  <c r="BW17" i="10" s="1"/>
  <c r="BW18" i="10" s="1"/>
  <c r="BW19" i="10" s="1"/>
  <c r="BW40" i="9" s="1"/>
  <c r="BW44" i="9" s="1"/>
  <c r="BW46" i="9" s="1"/>
  <c r="BW49" i="9" s="1"/>
  <c r="BW31" i="9"/>
  <c r="BW29" i="9" s="1"/>
  <c r="BW33" i="9" s="1"/>
  <c r="BQ36" i="9"/>
  <c r="BP13" i="12"/>
  <c r="BP8" i="12" s="1"/>
  <c r="BP14" i="12" s="1"/>
  <c r="BP24" i="12" s="1"/>
  <c r="BV23" i="11" l="1"/>
  <c r="BU23" i="11"/>
  <c r="BV49" i="9"/>
  <c r="BV50" i="9" s="1"/>
  <c r="BW4" i="11"/>
  <c r="BW10" i="11" s="1"/>
  <c r="BW11" i="11" s="1"/>
  <c r="BR17" i="11"/>
  <c r="BQ18" i="11"/>
  <c r="BR19" i="11"/>
  <c r="BQ20" i="11"/>
  <c r="BR36" i="9"/>
  <c r="BQ13" i="12"/>
  <c r="BQ8" i="12" s="1"/>
  <c r="BQ14" i="12" s="1"/>
  <c r="BQ24" i="12" s="1"/>
  <c r="BT17" i="12"/>
  <c r="BS18" i="12"/>
  <c r="BS22" i="12" s="1"/>
  <c r="BY10" i="15"/>
  <c r="BY11" i="15"/>
  <c r="BX19" i="12"/>
  <c r="BW167" i="1"/>
  <c r="BW162" i="1" s="1"/>
  <c r="BW20" i="12" s="1"/>
  <c r="BW21" i="12" s="1"/>
  <c r="BX16" i="10"/>
  <c r="BX17" i="10" s="1"/>
  <c r="BX18" i="10" s="1"/>
  <c r="BX167" i="1" s="1"/>
  <c r="BX162" i="1" s="1"/>
  <c r="BX20" i="12" s="1"/>
  <c r="BX21" i="12" s="1"/>
  <c r="BX31" i="9"/>
  <c r="BX29" i="9" s="1"/>
  <c r="BX33" i="9" s="1"/>
  <c r="BX19" i="10" l="1"/>
  <c r="BX40" i="9" s="1"/>
  <c r="BX44" i="9" s="1"/>
  <c r="BX46" i="9" s="1"/>
  <c r="BX4" i="11" s="1"/>
  <c r="BX10" i="11" s="1"/>
  <c r="BX11" i="11" s="1"/>
  <c r="BW168" i="1"/>
  <c r="BS17" i="11"/>
  <c r="BR18" i="11"/>
  <c r="BX168" i="1"/>
  <c r="BS19" i="11"/>
  <c r="BR20" i="11"/>
  <c r="BY19" i="12"/>
  <c r="BZ10" i="15"/>
  <c r="BZ11" i="15"/>
  <c r="BX16" i="9"/>
  <c r="BX13" i="9" s="1"/>
  <c r="BX17" i="9" s="1"/>
  <c r="BX23" i="11" s="1"/>
  <c r="BW16" i="9"/>
  <c r="BW13" i="9" s="1"/>
  <c r="BW17" i="9" s="1"/>
  <c r="BW23" i="11" s="1"/>
  <c r="BY31" i="9"/>
  <c r="BY29" i="9" s="1"/>
  <c r="BY33" i="9" s="1"/>
  <c r="BY16" i="10"/>
  <c r="BY17" i="10" s="1"/>
  <c r="BY18" i="10" s="1"/>
  <c r="BY19" i="10" s="1"/>
  <c r="BY40" i="9" s="1"/>
  <c r="BY44" i="9" s="1"/>
  <c r="BY46" i="9" s="1"/>
  <c r="BY4" i="11" s="1"/>
  <c r="BY10" i="11" s="1"/>
  <c r="BY11" i="11" s="1"/>
  <c r="BU17" i="12"/>
  <c r="BT18" i="12"/>
  <c r="BT22" i="12" s="1"/>
  <c r="BR13" i="12"/>
  <c r="BR8" i="12" s="1"/>
  <c r="BR14" i="12" s="1"/>
  <c r="BR24" i="12" s="1"/>
  <c r="BS36" i="9"/>
  <c r="BX49" i="9" l="1"/>
  <c r="BX35" i="9"/>
  <c r="BY49" i="9"/>
  <c r="BY167" i="1"/>
  <c r="BY162" i="1" s="1"/>
  <c r="BY168" i="1" s="1"/>
  <c r="BW35" i="9"/>
  <c r="BW50" i="9" s="1"/>
  <c r="BS18" i="11"/>
  <c r="BT17" i="11"/>
  <c r="BS20" i="11"/>
  <c r="BT19" i="11"/>
  <c r="BU18" i="12"/>
  <c r="BU22" i="12" s="1"/>
  <c r="BV17" i="12"/>
  <c r="BZ31" i="9"/>
  <c r="BZ29" i="9" s="1"/>
  <c r="BZ33" i="9" s="1"/>
  <c r="BZ16" i="10"/>
  <c r="BZ17" i="10" s="1"/>
  <c r="BZ18" i="10" s="1"/>
  <c r="BZ167" i="1" s="1"/>
  <c r="BZ162" i="1" s="1"/>
  <c r="BT36" i="9"/>
  <c r="BS13" i="12"/>
  <c r="BS8" i="12" s="1"/>
  <c r="BS14" i="12" s="1"/>
  <c r="BS24" i="12" s="1"/>
  <c r="BZ19" i="12"/>
  <c r="CA10" i="15"/>
  <c r="CA11" i="15"/>
  <c r="BX50" i="9" l="1"/>
  <c r="BY16" i="9"/>
  <c r="BY13" i="9" s="1"/>
  <c r="BY17" i="9" s="1"/>
  <c r="BY35" i="9" s="1"/>
  <c r="BY50" i="9" s="1"/>
  <c r="BZ16" i="9"/>
  <c r="BZ13" i="9" s="1"/>
  <c r="BY20" i="12"/>
  <c r="BY21" i="12" s="1"/>
  <c r="BZ168" i="1"/>
  <c r="BZ20" i="12"/>
  <c r="BZ21" i="12" s="1"/>
  <c r="BT18" i="11"/>
  <c r="BU17" i="11"/>
  <c r="BU19" i="11"/>
  <c r="BT20" i="11"/>
  <c r="CA16" i="10"/>
  <c r="CA17" i="10" s="1"/>
  <c r="CA18" i="10" s="1"/>
  <c r="CA167" i="1" s="1"/>
  <c r="CA162" i="1" s="1"/>
  <c r="CA168" i="1" s="1"/>
  <c r="CA31" i="9"/>
  <c r="CA29" i="9" s="1"/>
  <c r="CA33" i="9" s="1"/>
  <c r="BW17" i="12"/>
  <c r="BV18" i="12"/>
  <c r="BV22" i="12" s="1"/>
  <c r="BZ19" i="10"/>
  <c r="BZ40" i="9" s="1"/>
  <c r="BZ44" i="9" s="1"/>
  <c r="BZ46" i="9" s="1"/>
  <c r="BZ49" i="9" s="1"/>
  <c r="CA19" i="12"/>
  <c r="CB11" i="15"/>
  <c r="CB10" i="15"/>
  <c r="BU36" i="9"/>
  <c r="BT13" i="12"/>
  <c r="BT8" i="12" s="1"/>
  <c r="BT14" i="12" s="1"/>
  <c r="BT24" i="12" s="1"/>
  <c r="BY23" i="11" l="1"/>
  <c r="CA19" i="10"/>
  <c r="CA40" i="9" s="1"/>
  <c r="CA44" i="9" s="1"/>
  <c r="CA46" i="9" s="1"/>
  <c r="CA4" i="11" s="1"/>
  <c r="CA10" i="11" s="1"/>
  <c r="CA11" i="11" s="1"/>
  <c r="CA20" i="12"/>
  <c r="CA21" i="12" s="1"/>
  <c r="CA16" i="9"/>
  <c r="CA13" i="9" s="1"/>
  <c r="CA17" i="9" s="1"/>
  <c r="CA23" i="11" s="1"/>
  <c r="BV17" i="11"/>
  <c r="BU18" i="11"/>
  <c r="BZ4" i="11"/>
  <c r="BZ10" i="11" s="1"/>
  <c r="BZ11" i="11" s="1"/>
  <c r="BU20" i="11"/>
  <c r="BV19" i="11"/>
  <c r="CB16" i="10"/>
  <c r="CB31" i="9"/>
  <c r="CB29" i="9" s="1"/>
  <c r="CB33" i="9" s="1"/>
  <c r="BV36" i="9"/>
  <c r="BU13" i="12"/>
  <c r="BU8" i="12" s="1"/>
  <c r="BU14" i="12" s="1"/>
  <c r="BU24" i="12" s="1"/>
  <c r="CB19" i="12"/>
  <c r="CC11" i="15"/>
  <c r="CC10" i="15"/>
  <c r="BX17" i="12"/>
  <c r="BW18" i="12"/>
  <c r="BW22" i="12" s="1"/>
  <c r="BZ17" i="9"/>
  <c r="CA35" i="9" l="1"/>
  <c r="CA49" i="9"/>
  <c r="BV18" i="11"/>
  <c r="BW17" i="11"/>
  <c r="BV20" i="11"/>
  <c r="BW19" i="11"/>
  <c r="BY17" i="12"/>
  <c r="BX18" i="12"/>
  <c r="BX22" i="12" s="1"/>
  <c r="CD10" i="15"/>
  <c r="CC19" i="12"/>
  <c r="CD11" i="15"/>
  <c r="CC16" i="10"/>
  <c r="CC17" i="10" s="1"/>
  <c r="CC31" i="9"/>
  <c r="CC29" i="9" s="1"/>
  <c r="CC33" i="9" s="1"/>
  <c r="BV13" i="12"/>
  <c r="BV8" i="12" s="1"/>
  <c r="BV14" i="12" s="1"/>
  <c r="BV24" i="12" s="1"/>
  <c r="BW36" i="9"/>
  <c r="CB17" i="10"/>
  <c r="BZ35" i="9"/>
  <c r="BZ50" i="9" s="1"/>
  <c r="BZ23" i="11"/>
  <c r="CA50" i="9" l="1"/>
  <c r="BW18" i="11"/>
  <c r="BX17" i="11"/>
  <c r="BX19" i="11"/>
  <c r="BW20" i="11"/>
  <c r="CB18" i="10"/>
  <c r="CC18" i="10" s="1"/>
  <c r="BW13" i="12"/>
  <c r="BW8" i="12" s="1"/>
  <c r="BW14" i="12" s="1"/>
  <c r="BW24" i="12" s="1"/>
  <c r="BX36" i="9"/>
  <c r="CE10" i="15"/>
  <c r="CD19" i="12"/>
  <c r="CE11" i="15"/>
  <c r="CD16" i="10"/>
  <c r="CD17" i="10" s="1"/>
  <c r="CD31" i="9"/>
  <c r="CD29" i="9" s="1"/>
  <c r="CD33" i="9" s="1"/>
  <c r="BZ17" i="12"/>
  <c r="BY18" i="12"/>
  <c r="BY22" i="12" s="1"/>
  <c r="BY17" i="11" l="1"/>
  <c r="BX18" i="11"/>
  <c r="CD18" i="10"/>
  <c r="CD19" i="10" s="1"/>
  <c r="CD40" i="9" s="1"/>
  <c r="CD44" i="9" s="1"/>
  <c r="CD46" i="9" s="1"/>
  <c r="BY19" i="11"/>
  <c r="BX20" i="11"/>
  <c r="CE19" i="12"/>
  <c r="CF11" i="15"/>
  <c r="CF10" i="15"/>
  <c r="CE16" i="10"/>
  <c r="CE31" i="9"/>
  <c r="CE29" i="9" s="1"/>
  <c r="CE33" i="9" s="1"/>
  <c r="CC167" i="1"/>
  <c r="CC162" i="1" s="1"/>
  <c r="CC19" i="10"/>
  <c r="CC40" i="9" s="1"/>
  <c r="CC44" i="9" s="1"/>
  <c r="CC46" i="9" s="1"/>
  <c r="CA17" i="12"/>
  <c r="BZ18" i="12"/>
  <c r="BZ22" i="12" s="1"/>
  <c r="BY36" i="9"/>
  <c r="BX13" i="12"/>
  <c r="BX8" i="12" s="1"/>
  <c r="BX14" i="12" s="1"/>
  <c r="BX24" i="12" s="1"/>
  <c r="CB167" i="1"/>
  <c r="CB162" i="1" s="1"/>
  <c r="CB19" i="10"/>
  <c r="CB40" i="9" s="1"/>
  <c r="CB44" i="9" s="1"/>
  <c r="CB46" i="9" s="1"/>
  <c r="BZ17" i="11" l="1"/>
  <c r="BY18" i="11"/>
  <c r="CD167" i="1"/>
  <c r="CD162" i="1" s="1"/>
  <c r="CD168" i="1" s="1"/>
  <c r="BY20" i="11"/>
  <c r="BZ19" i="11"/>
  <c r="CB49" i="9"/>
  <c r="CB4" i="11"/>
  <c r="CB10" i="11" s="1"/>
  <c r="CB11" i="11" s="1"/>
  <c r="CB20" i="12"/>
  <c r="CB21" i="12" s="1"/>
  <c r="CB168" i="1"/>
  <c r="BY13" i="12"/>
  <c r="BY8" i="12" s="1"/>
  <c r="BY14" i="12" s="1"/>
  <c r="BY24" i="12" s="1"/>
  <c r="BZ36" i="9"/>
  <c r="CA18" i="12"/>
  <c r="CA22" i="12" s="1"/>
  <c r="CB17" i="12"/>
  <c r="CC4" i="11"/>
  <c r="CC10" i="11" s="1"/>
  <c r="CC11" i="11" s="1"/>
  <c r="CC49" i="9"/>
  <c r="CF16" i="10"/>
  <c r="CF31" i="9"/>
  <c r="CF29" i="9" s="1"/>
  <c r="CF33" i="9" s="1"/>
  <c r="CB16" i="9"/>
  <c r="CB13" i="9" s="1"/>
  <c r="CB17" i="9" s="1"/>
  <c r="CC16" i="9"/>
  <c r="CC13" i="9" s="1"/>
  <c r="CC17" i="9" s="1"/>
  <c r="CC168" i="1"/>
  <c r="CC20" i="12"/>
  <c r="CC21" i="12" s="1"/>
  <c r="CE17" i="10"/>
  <c r="CE18" i="10" s="1"/>
  <c r="CE19" i="10" s="1"/>
  <c r="CE40" i="9" s="1"/>
  <c r="CE44" i="9" s="1"/>
  <c r="CE46" i="9" s="1"/>
  <c r="CG10" i="15"/>
  <c r="CF19" i="12"/>
  <c r="CG11" i="15"/>
  <c r="CD4" i="11"/>
  <c r="CD10" i="11" s="1"/>
  <c r="CD11" i="11" s="1"/>
  <c r="CD49" i="9"/>
  <c r="CD20" i="12" l="1"/>
  <c r="CD21" i="12" s="1"/>
  <c r="CD16" i="9"/>
  <c r="CD13" i="9" s="1"/>
  <c r="CD17" i="9" s="1"/>
  <c r="CD35" i="9" s="1"/>
  <c r="CD50" i="9" s="1"/>
  <c r="CA17" i="11"/>
  <c r="BZ18" i="11"/>
  <c r="CA19" i="11"/>
  <c r="BZ20" i="11"/>
  <c r="CE49" i="9"/>
  <c r="CE4" i="11"/>
  <c r="CE10" i="11" s="1"/>
  <c r="CE11" i="11" s="1"/>
  <c r="CC35" i="9"/>
  <c r="CC50" i="9" s="1"/>
  <c r="CC23" i="11"/>
  <c r="CB18" i="12"/>
  <c r="CB22" i="12" s="1"/>
  <c r="CC17" i="12"/>
  <c r="BZ13" i="12"/>
  <c r="BZ8" i="12" s="1"/>
  <c r="BZ14" i="12" s="1"/>
  <c r="BZ24" i="12" s="1"/>
  <c r="CA36" i="9"/>
  <c r="CG19" i="12"/>
  <c r="CH10" i="15"/>
  <c r="CH11" i="15"/>
  <c r="CG16" i="10"/>
  <c r="CG31" i="9"/>
  <c r="CG29" i="9" s="1"/>
  <c r="CG33" i="9" s="1"/>
  <c r="CE167" i="1"/>
  <c r="CE162" i="1" s="1"/>
  <c r="CB35" i="9"/>
  <c r="CB50" i="9" s="1"/>
  <c r="CB23" i="11"/>
  <c r="CF17" i="10"/>
  <c r="CF18" i="10" s="1"/>
  <c r="CD23" i="11"/>
  <c r="CB17" i="11" l="1"/>
  <c r="CA18" i="11"/>
  <c r="CA20" i="11"/>
  <c r="CB19" i="11"/>
  <c r="CF167" i="1"/>
  <c r="CF162" i="1" s="1"/>
  <c r="CE20" i="12"/>
  <c r="CE21" i="12" s="1"/>
  <c r="CE168" i="1"/>
  <c r="CG17" i="10"/>
  <c r="CG18" i="10" s="1"/>
  <c r="CG19" i="10" s="1"/>
  <c r="CG40" i="9" s="1"/>
  <c r="CG44" i="9" s="1"/>
  <c r="CG46" i="9" s="1"/>
  <c r="CH31" i="9"/>
  <c r="CH29" i="9" s="1"/>
  <c r="CH33" i="9" s="1"/>
  <c r="CH16" i="10"/>
  <c r="CH17" i="10" s="1"/>
  <c r="CB36" i="9"/>
  <c r="CA13" i="12"/>
  <c r="CA8" i="12" s="1"/>
  <c r="CA14" i="12" s="1"/>
  <c r="CA24" i="12" s="1"/>
  <c r="CC18" i="12"/>
  <c r="CC22" i="12" s="1"/>
  <c r="CD17" i="12"/>
  <c r="CF19" i="10"/>
  <c r="CF40" i="9" s="1"/>
  <c r="CF44" i="9" s="1"/>
  <c r="CF46" i="9" s="1"/>
  <c r="CE16" i="9"/>
  <c r="CE13" i="9" s="1"/>
  <c r="CE17" i="9" s="1"/>
  <c r="CI10" i="15"/>
  <c r="CH19" i="12"/>
  <c r="CI11" i="15"/>
  <c r="CB18" i="11" l="1"/>
  <c r="CC17" i="11"/>
  <c r="CC19" i="11"/>
  <c r="CB20" i="11"/>
  <c r="CH18" i="10"/>
  <c r="CH167" i="1" s="1"/>
  <c r="CF16" i="9"/>
  <c r="CF13" i="9" s="1"/>
  <c r="CF17" i="9" s="1"/>
  <c r="CF35" i="9" s="1"/>
  <c r="CE23" i="11"/>
  <c r="CE35" i="9"/>
  <c r="CE50" i="9" s="1"/>
  <c r="CE17" i="12"/>
  <c r="CD18" i="12"/>
  <c r="CD22" i="12" s="1"/>
  <c r="CG4" i="11"/>
  <c r="CG10" i="11" s="1"/>
  <c r="CG11" i="11" s="1"/>
  <c r="CG49" i="9"/>
  <c r="CJ11" i="15"/>
  <c r="CI19" i="12"/>
  <c r="CJ10" i="15"/>
  <c r="CI31" i="9"/>
  <c r="CI29" i="9" s="1"/>
  <c r="CI33" i="9" s="1"/>
  <c r="CI16" i="10"/>
  <c r="CI17" i="10" s="1"/>
  <c r="CF4" i="11"/>
  <c r="CF10" i="11" s="1"/>
  <c r="CF11" i="11" s="1"/>
  <c r="CF49" i="9"/>
  <c r="CB13" i="12"/>
  <c r="CB8" i="12" s="1"/>
  <c r="CB14" i="12" s="1"/>
  <c r="CB24" i="12" s="1"/>
  <c r="CC36" i="9"/>
  <c r="CG167" i="1"/>
  <c r="CG162" i="1" s="1"/>
  <c r="CF20" i="12"/>
  <c r="CF21" i="12" s="1"/>
  <c r="CF168" i="1"/>
  <c r="CI18" i="10" l="1"/>
  <c r="CI19" i="10" s="1"/>
  <c r="CI40" i="9" s="1"/>
  <c r="CI44" i="9" s="1"/>
  <c r="CI46" i="9" s="1"/>
  <c r="CF23" i="11"/>
  <c r="CH19" i="10"/>
  <c r="CH40" i="9" s="1"/>
  <c r="CH44" i="9" s="1"/>
  <c r="CH46" i="9" s="1"/>
  <c r="CH49" i="9" s="1"/>
  <c r="CD17" i="11"/>
  <c r="CC18" i="11"/>
  <c r="CF50" i="9"/>
  <c r="CC20" i="11"/>
  <c r="CD19" i="11"/>
  <c r="CG168" i="1"/>
  <c r="CG20" i="12"/>
  <c r="CG21" i="12" s="1"/>
  <c r="CH162" i="1"/>
  <c r="CH16" i="9"/>
  <c r="CH13" i="9" s="1"/>
  <c r="CH17" i="9" s="1"/>
  <c r="CG16" i="9"/>
  <c r="CG13" i="9" s="1"/>
  <c r="CG17" i="9" s="1"/>
  <c r="CC13" i="12"/>
  <c r="CC8" i="12" s="1"/>
  <c r="CC14" i="12" s="1"/>
  <c r="CC24" i="12" s="1"/>
  <c r="CD36" i="9"/>
  <c r="CJ31" i="9"/>
  <c r="CJ29" i="9" s="1"/>
  <c r="CJ33" i="9" s="1"/>
  <c r="CJ16" i="10"/>
  <c r="CJ17" i="10" s="1"/>
  <c r="CK10" i="15"/>
  <c r="CJ19" i="12"/>
  <c r="CK11" i="15"/>
  <c r="CE18" i="12"/>
  <c r="CE22" i="12" s="1"/>
  <c r="CF17" i="12"/>
  <c r="CJ18" i="10" l="1"/>
  <c r="CJ19" i="10" s="1"/>
  <c r="CJ40" i="9" s="1"/>
  <c r="CJ44" i="9" s="1"/>
  <c r="CJ46" i="9" s="1"/>
  <c r="CI167" i="1"/>
  <c r="CI162" i="1" s="1"/>
  <c r="CH4" i="11"/>
  <c r="CH10" i="11" s="1"/>
  <c r="CH11" i="11" s="1"/>
  <c r="CD18" i="11"/>
  <c r="CE17" i="11"/>
  <c r="CE19" i="11"/>
  <c r="CD20" i="11"/>
  <c r="CG17" i="12"/>
  <c r="CF18" i="12"/>
  <c r="CF22" i="12" s="1"/>
  <c r="CL11" i="15"/>
  <c r="CK19" i="12"/>
  <c r="CL10" i="15"/>
  <c r="CK16" i="10"/>
  <c r="CK17" i="10" s="1"/>
  <c r="CK18" i="10" s="1"/>
  <c r="CK31" i="9"/>
  <c r="CK29" i="9" s="1"/>
  <c r="CK33" i="9" s="1"/>
  <c r="CI4" i="11"/>
  <c r="CI10" i="11" s="1"/>
  <c r="CI11" i="11" s="1"/>
  <c r="CI49" i="9"/>
  <c r="CH23" i="11"/>
  <c r="CH35" i="9"/>
  <c r="CH50" i="9" s="1"/>
  <c r="CE36" i="9"/>
  <c r="CD13" i="12"/>
  <c r="CD8" i="12" s="1"/>
  <c r="CD14" i="12" s="1"/>
  <c r="CD24" i="12" s="1"/>
  <c r="CG23" i="11"/>
  <c r="CG35" i="9"/>
  <c r="CG50" i="9" s="1"/>
  <c r="CH20" i="12"/>
  <c r="CH21" i="12" s="1"/>
  <c r="CH168" i="1"/>
  <c r="CJ167" i="1" l="1"/>
  <c r="CJ162" i="1" s="1"/>
  <c r="CI16" i="9"/>
  <c r="CI13" i="9" s="1"/>
  <c r="CI17" i="9" s="1"/>
  <c r="CI35" i="9" s="1"/>
  <c r="CI50" i="9" s="1"/>
  <c r="CE18" i="11"/>
  <c r="CF17" i="11"/>
  <c r="CE20" i="11"/>
  <c r="CF19" i="11"/>
  <c r="CE13" i="12"/>
  <c r="CE8" i="12" s="1"/>
  <c r="CE14" i="12" s="1"/>
  <c r="CE24" i="12" s="1"/>
  <c r="CF36" i="9"/>
  <c r="CI168" i="1"/>
  <c r="CI20" i="12"/>
  <c r="CI21" i="12" s="1"/>
  <c r="CJ4" i="11"/>
  <c r="CJ10" i="11" s="1"/>
  <c r="CJ11" i="11" s="1"/>
  <c r="CJ49" i="9"/>
  <c r="CK19" i="10"/>
  <c r="CK40" i="9" s="1"/>
  <c r="CK44" i="9" s="1"/>
  <c r="CK46" i="9" s="1"/>
  <c r="CK167" i="1"/>
  <c r="CL16" i="10"/>
  <c r="CL17" i="10" s="1"/>
  <c r="CL18" i="10" s="1"/>
  <c r="CL19" i="10" s="1"/>
  <c r="CL40" i="9" s="1"/>
  <c r="CL44" i="9" s="1"/>
  <c r="CL46" i="9" s="1"/>
  <c r="CL31" i="9"/>
  <c r="CL29" i="9" s="1"/>
  <c r="CL33" i="9" s="1"/>
  <c r="CM10" i="15"/>
  <c r="CL19" i="12"/>
  <c r="CM11" i="15"/>
  <c r="CG18" i="12"/>
  <c r="CG22" i="12" s="1"/>
  <c r="CH17" i="12"/>
  <c r="CI23" i="11" l="1"/>
  <c r="CJ16" i="9"/>
  <c r="CJ13" i="9" s="1"/>
  <c r="CJ17" i="9" s="1"/>
  <c r="CJ23" i="11" s="1"/>
  <c r="CG17" i="11"/>
  <c r="CF18" i="11"/>
  <c r="CL167" i="1"/>
  <c r="CL162" i="1" s="1"/>
  <c r="CF20" i="11"/>
  <c r="CG19" i="11"/>
  <c r="CJ35" i="9"/>
  <c r="CJ50" i="9" s="1"/>
  <c r="CK162" i="1"/>
  <c r="CK16" i="9"/>
  <c r="CK13" i="9" s="1"/>
  <c r="CK17" i="9" s="1"/>
  <c r="CG36" i="9"/>
  <c r="CF13" i="12"/>
  <c r="CF8" i="12" s="1"/>
  <c r="CF14" i="12" s="1"/>
  <c r="CF24" i="12" s="1"/>
  <c r="CH18" i="12"/>
  <c r="CH22" i="12" s="1"/>
  <c r="CI17" i="12"/>
  <c r="CM19" i="12"/>
  <c r="CN10" i="15"/>
  <c r="CN11" i="15"/>
  <c r="CM31" i="9"/>
  <c r="CM29" i="9" s="1"/>
  <c r="CM33" i="9" s="1"/>
  <c r="CM16" i="10"/>
  <c r="CM17" i="10" s="1"/>
  <c r="CM18" i="10" s="1"/>
  <c r="CJ168" i="1"/>
  <c r="CJ20" i="12"/>
  <c r="CJ21" i="12" s="1"/>
  <c r="CK4" i="11"/>
  <c r="CK10" i="11" s="1"/>
  <c r="CK11" i="11" s="1"/>
  <c r="CK49" i="9"/>
  <c r="CL20" i="12"/>
  <c r="CL21" i="12" s="1"/>
  <c r="CL4" i="11"/>
  <c r="CL10" i="11" s="1"/>
  <c r="CL11" i="11" s="1"/>
  <c r="CL49" i="9"/>
  <c r="CL16" i="9" l="1"/>
  <c r="CL13" i="9" s="1"/>
  <c r="CG18" i="11"/>
  <c r="CH17" i="11"/>
  <c r="CG20" i="11"/>
  <c r="CH19" i="11"/>
  <c r="CM19" i="10"/>
  <c r="CM40" i="9" s="1"/>
  <c r="CM44" i="9" s="1"/>
  <c r="CM46" i="9" s="1"/>
  <c r="CM167" i="1"/>
  <c r="CN19" i="12"/>
  <c r="CO11" i="15"/>
  <c r="CO10" i="15"/>
  <c r="CH36" i="9"/>
  <c r="CG13" i="12"/>
  <c r="CG8" i="12" s="1"/>
  <c r="CG14" i="12" s="1"/>
  <c r="CG24" i="12" s="1"/>
  <c r="CK168" i="1"/>
  <c r="CK20" i="12"/>
  <c r="CK21" i="12" s="1"/>
  <c r="CN31" i="9"/>
  <c r="CN29" i="9" s="1"/>
  <c r="CN33" i="9" s="1"/>
  <c r="CN16" i="10"/>
  <c r="CN17" i="10" s="1"/>
  <c r="CN18" i="10" s="1"/>
  <c r="CJ17" i="12"/>
  <c r="CI18" i="12"/>
  <c r="CI22" i="12" s="1"/>
  <c r="CK35" i="9"/>
  <c r="CK50" i="9" s="1"/>
  <c r="CK23" i="11"/>
  <c r="CL168" i="1"/>
  <c r="CH18" i="11" l="1"/>
  <c r="CI17" i="11"/>
  <c r="CI19" i="11"/>
  <c r="CH20" i="11"/>
  <c r="CK17" i="12"/>
  <c r="CJ18" i="12"/>
  <c r="CJ22" i="12" s="1"/>
  <c r="CH13" i="12"/>
  <c r="CH8" i="12" s="1"/>
  <c r="CH14" i="12" s="1"/>
  <c r="CH24" i="12" s="1"/>
  <c r="CI36" i="9"/>
  <c r="CP11" i="15"/>
  <c r="CO19" i="12"/>
  <c r="CP10" i="15"/>
  <c r="CM162" i="1"/>
  <c r="CM16" i="9"/>
  <c r="CM13" i="9" s="1"/>
  <c r="CM17" i="9" s="1"/>
  <c r="CN19" i="10"/>
  <c r="CN40" i="9" s="1"/>
  <c r="CN44" i="9" s="1"/>
  <c r="CN46" i="9" s="1"/>
  <c r="CN167" i="1"/>
  <c r="CN162" i="1" s="1"/>
  <c r="CO16" i="10"/>
  <c r="CO17" i="10" s="1"/>
  <c r="CO18" i="10" s="1"/>
  <c r="CO31" i="9"/>
  <c r="CO29" i="9" s="1"/>
  <c r="CO33" i="9" s="1"/>
  <c r="CM49" i="9"/>
  <c r="CM4" i="11"/>
  <c r="CM10" i="11" s="1"/>
  <c r="CM11" i="11" s="1"/>
  <c r="CL17" i="9"/>
  <c r="CI18" i="11" l="1"/>
  <c r="CJ17" i="11"/>
  <c r="CJ19" i="11"/>
  <c r="CI20" i="11"/>
  <c r="CN20" i="12"/>
  <c r="CN21" i="12" s="1"/>
  <c r="CN168" i="1"/>
  <c r="CM35" i="9"/>
  <c r="CM50" i="9" s="1"/>
  <c r="CM23" i="11"/>
  <c r="CP31" i="9"/>
  <c r="CP29" i="9" s="1"/>
  <c r="CP33" i="9" s="1"/>
  <c r="CP16" i="10"/>
  <c r="CQ10" i="15"/>
  <c r="CP19" i="12"/>
  <c r="CQ11" i="15"/>
  <c r="CL17" i="12"/>
  <c r="CK18" i="12"/>
  <c r="CK22" i="12" s="1"/>
  <c r="CO19" i="10"/>
  <c r="CO40" i="9" s="1"/>
  <c r="CO44" i="9" s="1"/>
  <c r="CO46" i="9" s="1"/>
  <c r="CO167" i="1"/>
  <c r="CN4" i="11"/>
  <c r="CN10" i="11" s="1"/>
  <c r="CN11" i="11" s="1"/>
  <c r="CN49" i="9"/>
  <c r="CM20" i="12"/>
  <c r="CM21" i="12" s="1"/>
  <c r="CM168" i="1"/>
  <c r="CJ36" i="9"/>
  <c r="CI13" i="12"/>
  <c r="CI8" i="12" s="1"/>
  <c r="CI14" i="12" s="1"/>
  <c r="CI24" i="12" s="1"/>
  <c r="CN16" i="9"/>
  <c r="CN13" i="9" s="1"/>
  <c r="CN17" i="9" s="1"/>
  <c r="CL35" i="9"/>
  <c r="CL50" i="9" s="1"/>
  <c r="CL23" i="11"/>
  <c r="CK17" i="11" l="1"/>
  <c r="CJ18" i="11"/>
  <c r="CK19" i="11"/>
  <c r="CJ20" i="11"/>
  <c r="CN35" i="9"/>
  <c r="CN50" i="9" s="1"/>
  <c r="CN23" i="11"/>
  <c r="CK36" i="9"/>
  <c r="CK13" i="12" s="1"/>
  <c r="CK8" i="12" s="1"/>
  <c r="CK14" i="12" s="1"/>
  <c r="CK24" i="12" s="1"/>
  <c r="CJ13" i="12"/>
  <c r="CJ8" i="12" s="1"/>
  <c r="CJ14" i="12" s="1"/>
  <c r="CJ24" i="12" s="1"/>
  <c r="CO49" i="9"/>
  <c r="CO4" i="11"/>
  <c r="CO10" i="11" s="1"/>
  <c r="CO11" i="11" s="1"/>
  <c r="CM17" i="12"/>
  <c r="CL18" i="12"/>
  <c r="CL22" i="12" s="1"/>
  <c r="CP17" i="10"/>
  <c r="CP18" i="10" s="1"/>
  <c r="CP19" i="10" s="1"/>
  <c r="CP40" i="9" s="1"/>
  <c r="CP44" i="9" s="1"/>
  <c r="CP46" i="9" s="1"/>
  <c r="CO162" i="1"/>
  <c r="CO16" i="9"/>
  <c r="CO13" i="9" s="1"/>
  <c r="CO17" i="9" s="1"/>
  <c r="CR11" i="15"/>
  <c r="CQ19" i="12"/>
  <c r="CR10" i="15"/>
  <c r="CQ16" i="10"/>
  <c r="CQ31" i="9"/>
  <c r="CQ29" i="9" s="1"/>
  <c r="CQ33" i="9" s="1"/>
  <c r="CL36" i="9" l="1"/>
  <c r="CL13" i="12" s="1"/>
  <c r="CL8" i="12" s="1"/>
  <c r="CL14" i="12" s="1"/>
  <c r="CL24" i="12" s="1"/>
  <c r="CL17" i="11"/>
  <c r="CK18" i="11"/>
  <c r="CL19" i="11"/>
  <c r="CK20" i="11"/>
  <c r="CP4" i="11"/>
  <c r="CP10" i="11" s="1"/>
  <c r="CP11" i="11" s="1"/>
  <c r="CP49" i="9"/>
  <c r="CQ17" i="10"/>
  <c r="CQ18" i="10" s="1"/>
  <c r="CQ19" i="10" s="1"/>
  <c r="CQ40" i="9" s="1"/>
  <c r="CQ44" i="9" s="1"/>
  <c r="CQ46" i="9" s="1"/>
  <c r="CR16" i="10"/>
  <c r="CR17" i="10" s="1"/>
  <c r="CR31" i="9"/>
  <c r="CR29" i="9" s="1"/>
  <c r="CR33" i="9" s="1"/>
  <c r="CR19" i="12"/>
  <c r="CS10" i="15"/>
  <c r="CS11" i="15"/>
  <c r="CO20" i="12"/>
  <c r="CO21" i="12" s="1"/>
  <c r="CO168" i="1"/>
  <c r="CP167" i="1"/>
  <c r="CP162" i="1" s="1"/>
  <c r="CN17" i="12"/>
  <c r="CM18" i="12"/>
  <c r="CM22" i="12" s="1"/>
  <c r="CO35" i="9"/>
  <c r="CO50" i="9" s="1"/>
  <c r="CO23" i="11"/>
  <c r="CM36" i="9" l="1"/>
  <c r="CM13" i="12" s="1"/>
  <c r="CM8" i="12" s="1"/>
  <c r="CM14" i="12" s="1"/>
  <c r="CM24" i="12" s="1"/>
  <c r="CM17" i="11"/>
  <c r="CL18" i="11"/>
  <c r="CP16" i="9"/>
  <c r="CP13" i="9" s="1"/>
  <c r="CP17" i="9" s="1"/>
  <c r="CP35" i="9" s="1"/>
  <c r="CP50" i="9" s="1"/>
  <c r="CR18" i="10"/>
  <c r="CR19" i="10" s="1"/>
  <c r="CR40" i="9" s="1"/>
  <c r="CR44" i="9" s="1"/>
  <c r="CR46" i="9" s="1"/>
  <c r="CM19" i="11"/>
  <c r="CL20" i="11"/>
  <c r="CQ49" i="9"/>
  <c r="CQ4" i="11"/>
  <c r="CQ10" i="11" s="1"/>
  <c r="CQ11" i="11" s="1"/>
  <c r="CO17" i="12"/>
  <c r="CN18" i="12"/>
  <c r="CN22" i="12" s="1"/>
  <c r="CP20" i="12"/>
  <c r="CP21" i="12" s="1"/>
  <c r="CP168" i="1"/>
  <c r="CS16" i="10"/>
  <c r="CS31" i="9"/>
  <c r="CS29" i="9" s="1"/>
  <c r="CS33" i="9" s="1"/>
  <c r="CT11" i="15"/>
  <c r="CS19" i="12"/>
  <c r="CT10" i="15"/>
  <c r="CQ167" i="1"/>
  <c r="CQ162" i="1" s="1"/>
  <c r="CN36" i="9" l="1"/>
  <c r="CN13" i="12" s="1"/>
  <c r="CN8" i="12" s="1"/>
  <c r="CN14" i="12" s="1"/>
  <c r="CN24" i="12" s="1"/>
  <c r="CR167" i="1"/>
  <c r="CR16" i="9" s="1"/>
  <c r="CR13" i="9" s="1"/>
  <c r="CR17" i="9" s="1"/>
  <c r="CP23" i="11"/>
  <c r="CM18" i="11"/>
  <c r="CN17" i="11"/>
  <c r="CM20" i="11"/>
  <c r="CN19" i="11"/>
  <c r="CQ16" i="9"/>
  <c r="CQ13" i="9" s="1"/>
  <c r="CQ17" i="9" s="1"/>
  <c r="CQ35" i="9" s="1"/>
  <c r="CQ50" i="9" s="1"/>
  <c r="CT31" i="9"/>
  <c r="CT29" i="9" s="1"/>
  <c r="CT33" i="9" s="1"/>
  <c r="CT16" i="10"/>
  <c r="CT17" i="10" s="1"/>
  <c r="CU10" i="15"/>
  <c r="CT19" i="12"/>
  <c r="CU11" i="15"/>
  <c r="CS17" i="10"/>
  <c r="CS18" i="10" s="1"/>
  <c r="CS19" i="10" s="1"/>
  <c r="CS40" i="9" s="1"/>
  <c r="CS44" i="9" s="1"/>
  <c r="CS46" i="9" s="1"/>
  <c r="CP17" i="12"/>
  <c r="CO18" i="12"/>
  <c r="CO22" i="12" s="1"/>
  <c r="CQ168" i="1"/>
  <c r="CQ20" i="12"/>
  <c r="CQ21" i="12" s="1"/>
  <c r="CR49" i="9"/>
  <c r="CR4" i="11"/>
  <c r="CR10" i="11" s="1"/>
  <c r="CR11" i="11" s="1"/>
  <c r="CO36" i="9"/>
  <c r="CO13" i="12" s="1"/>
  <c r="CO8" i="12" s="1"/>
  <c r="CO14" i="12" s="1"/>
  <c r="CR162" i="1" l="1"/>
  <c r="CR20" i="12" s="1"/>
  <c r="CR21" i="12" s="1"/>
  <c r="CQ23" i="11"/>
  <c r="CO17" i="11"/>
  <c r="CN18" i="11"/>
  <c r="CO19" i="11"/>
  <c r="CN20" i="11"/>
  <c r="CO24" i="12"/>
  <c r="CS49" i="9"/>
  <c r="CS4" i="11"/>
  <c r="CS10" i="11" s="1"/>
  <c r="CS11" i="11" s="1"/>
  <c r="CV11" i="15"/>
  <c r="CV10" i="15"/>
  <c r="CU19" i="12"/>
  <c r="CU31" i="9"/>
  <c r="CU29" i="9" s="1"/>
  <c r="CU33" i="9" s="1"/>
  <c r="CU16" i="10"/>
  <c r="CQ17" i="12"/>
  <c r="CP18" i="12"/>
  <c r="CP22" i="12" s="1"/>
  <c r="CS167" i="1"/>
  <c r="CS162" i="1" s="1"/>
  <c r="CT18" i="10"/>
  <c r="CR35" i="9"/>
  <c r="CR50" i="9" s="1"/>
  <c r="CR23" i="11"/>
  <c r="CP36" i="9"/>
  <c r="CP13" i="12" s="1"/>
  <c r="CP8" i="12" s="1"/>
  <c r="CP14" i="12" s="1"/>
  <c r="CR168" i="1" l="1"/>
  <c r="CO18" i="11"/>
  <c r="CP17" i="11"/>
  <c r="CO20" i="11"/>
  <c r="CP19" i="11"/>
  <c r="CP24" i="12"/>
  <c r="CT19" i="10"/>
  <c r="CT40" i="9" s="1"/>
  <c r="CT44" i="9" s="1"/>
  <c r="CT46" i="9" s="1"/>
  <c r="CT167" i="1"/>
  <c r="CT162" i="1" s="1"/>
  <c r="CS20" i="12"/>
  <c r="CS21" i="12" s="1"/>
  <c r="CS168" i="1"/>
  <c r="CR17" i="12"/>
  <c r="CQ18" i="12"/>
  <c r="CQ22" i="12" s="1"/>
  <c r="CV31" i="9"/>
  <c r="CV29" i="9" s="1"/>
  <c r="CV33" i="9" s="1"/>
  <c r="CV16" i="10"/>
  <c r="CV17" i="10" s="1"/>
  <c r="CS16" i="9"/>
  <c r="CS13" i="9" s="1"/>
  <c r="CS17" i="9" s="1"/>
  <c r="CU17" i="10"/>
  <c r="CU18" i="10" s="1"/>
  <c r="CU19" i="10" s="1"/>
  <c r="CU40" i="9" s="1"/>
  <c r="CU44" i="9" s="1"/>
  <c r="CU46" i="9" s="1"/>
  <c r="CW10" i="15"/>
  <c r="CV19" i="12"/>
  <c r="CW11" i="15"/>
  <c r="CQ36" i="9"/>
  <c r="CR36" i="9" s="1"/>
  <c r="CQ13" i="12" l="1"/>
  <c r="CQ8" i="12" s="1"/>
  <c r="CQ14" i="12" s="1"/>
  <c r="CQ24" i="12" s="1"/>
  <c r="CT16" i="9"/>
  <c r="CT13" i="9" s="1"/>
  <c r="CT17" i="9" s="1"/>
  <c r="CT35" i="9" s="1"/>
  <c r="CP18" i="11"/>
  <c r="CQ17" i="11"/>
  <c r="CP20" i="11"/>
  <c r="CQ19" i="11"/>
  <c r="CU49" i="9"/>
  <c r="CU4" i="11"/>
  <c r="CU10" i="11" s="1"/>
  <c r="CU11" i="11" s="1"/>
  <c r="CW31" i="9"/>
  <c r="CW29" i="9" s="1"/>
  <c r="CW33" i="9" s="1"/>
  <c r="CW16" i="10"/>
  <c r="CW17" i="10" s="1"/>
  <c r="CS35" i="9"/>
  <c r="CS50" i="9" s="1"/>
  <c r="CS23" i="11"/>
  <c r="CR18" i="12"/>
  <c r="CR22" i="12" s="1"/>
  <c r="CS17" i="12"/>
  <c r="CT20" i="12"/>
  <c r="CT21" i="12" s="1"/>
  <c r="CT168" i="1"/>
  <c r="CW19" i="12"/>
  <c r="CX11" i="15"/>
  <c r="CX10" i="15"/>
  <c r="CU167" i="1"/>
  <c r="CU162" i="1" s="1"/>
  <c r="CV18" i="10"/>
  <c r="CT49" i="9"/>
  <c r="CT4" i="11"/>
  <c r="CT10" i="11" s="1"/>
  <c r="CT11" i="11" s="1"/>
  <c r="CR13" i="12"/>
  <c r="CR8" i="12" s="1"/>
  <c r="CR14" i="12" s="1"/>
  <c r="CT23" i="11" l="1"/>
  <c r="CS36" i="9"/>
  <c r="CT36" i="9" s="1"/>
  <c r="CQ18" i="11"/>
  <c r="CR17" i="11"/>
  <c r="CR24" i="12"/>
  <c r="CQ20" i="11"/>
  <c r="CR19" i="11"/>
  <c r="CT50" i="9"/>
  <c r="CV19" i="10"/>
  <c r="CV40" i="9" s="1"/>
  <c r="CV44" i="9" s="1"/>
  <c r="CV46" i="9" s="1"/>
  <c r="CV167" i="1"/>
  <c r="CV162" i="1" s="1"/>
  <c r="CU20" i="12"/>
  <c r="CU21" i="12" s="1"/>
  <c r="CU168" i="1"/>
  <c r="CY10" i="15"/>
  <c r="CX19" i="12"/>
  <c r="CY11" i="15"/>
  <c r="CS18" i="12"/>
  <c r="CS22" i="12" s="1"/>
  <c r="CT17" i="12"/>
  <c r="CW18" i="10"/>
  <c r="CU16" i="9"/>
  <c r="CU13" i="9" s="1"/>
  <c r="CU17" i="9" s="1"/>
  <c r="CX31" i="9"/>
  <c r="CX29" i="9" s="1"/>
  <c r="CX33" i="9" s="1"/>
  <c r="CX16" i="10"/>
  <c r="CX17" i="10" s="1"/>
  <c r="CS13" i="12" l="1"/>
  <c r="CS8" i="12" s="1"/>
  <c r="CS14" i="12" s="1"/>
  <c r="CS24" i="12" s="1"/>
  <c r="CS17" i="11"/>
  <c r="CR18" i="11"/>
  <c r="CV16" i="9"/>
  <c r="CV13" i="9" s="1"/>
  <c r="CV17" i="9" s="1"/>
  <c r="CV35" i="9" s="1"/>
  <c r="CS19" i="11"/>
  <c r="CR20" i="11"/>
  <c r="CX18" i="10"/>
  <c r="CU35" i="9"/>
  <c r="CU50" i="9" s="1"/>
  <c r="CU23" i="11"/>
  <c r="CT18" i="12"/>
  <c r="CT22" i="12" s="1"/>
  <c r="CU17" i="12"/>
  <c r="CZ11" i="15"/>
  <c r="CZ10" i="15"/>
  <c r="CY19" i="12"/>
  <c r="CY16" i="10"/>
  <c r="CY17" i="10" s="1"/>
  <c r="CY31" i="9"/>
  <c r="CY29" i="9" s="1"/>
  <c r="CY33" i="9" s="1"/>
  <c r="CV20" i="12"/>
  <c r="CV21" i="12" s="1"/>
  <c r="CV168" i="1"/>
  <c r="CW19" i="10"/>
  <c r="CW40" i="9" s="1"/>
  <c r="CW44" i="9" s="1"/>
  <c r="CW46" i="9" s="1"/>
  <c r="CW167" i="1"/>
  <c r="CV49" i="9"/>
  <c r="CV4" i="11"/>
  <c r="CV10" i="11" s="1"/>
  <c r="CV11" i="11" s="1"/>
  <c r="CT13" i="12"/>
  <c r="CT8" i="12" s="1"/>
  <c r="CT14" i="12" s="1"/>
  <c r="CY18" i="10" l="1"/>
  <c r="CY19" i="10" s="1"/>
  <c r="CY40" i="9" s="1"/>
  <c r="CY44" i="9" s="1"/>
  <c r="CY46" i="9" s="1"/>
  <c r="CY4" i="11" s="1"/>
  <c r="CY10" i="11" s="1"/>
  <c r="CY11" i="11" s="1"/>
  <c r="CU36" i="9"/>
  <c r="CU13" i="12" s="1"/>
  <c r="CU8" i="12" s="1"/>
  <c r="CU14" i="12" s="1"/>
  <c r="CV23" i="11"/>
  <c r="CS18" i="11"/>
  <c r="CT17" i="11"/>
  <c r="CS20" i="11"/>
  <c r="CT19" i="11"/>
  <c r="CX167" i="1"/>
  <c r="CX162" i="1" s="1"/>
  <c r="CX20" i="12" s="1"/>
  <c r="CX21" i="12" s="1"/>
  <c r="CX19" i="10"/>
  <c r="CX40" i="9" s="1"/>
  <c r="CX44" i="9" s="1"/>
  <c r="CX46" i="9" s="1"/>
  <c r="CV50" i="9"/>
  <c r="CW162" i="1"/>
  <c r="DA10" i="15"/>
  <c r="CZ19" i="12"/>
  <c r="DA11" i="15"/>
  <c r="CT24" i="12"/>
  <c r="CW16" i="9"/>
  <c r="CW13" i="9" s="1"/>
  <c r="CW17" i="9" s="1"/>
  <c r="CW4" i="11"/>
  <c r="CW10" i="11" s="1"/>
  <c r="CW11" i="11" s="1"/>
  <c r="CW49" i="9"/>
  <c r="CZ31" i="9"/>
  <c r="CZ29" i="9" s="1"/>
  <c r="CZ33" i="9" s="1"/>
  <c r="CZ16" i="10"/>
  <c r="CZ17" i="10" s="1"/>
  <c r="CU18" i="12"/>
  <c r="CU22" i="12" s="1"/>
  <c r="CV17" i="12"/>
  <c r="CZ18" i="10" l="1"/>
  <c r="CZ19" i="10" s="1"/>
  <c r="CZ40" i="9" s="1"/>
  <c r="CZ44" i="9" s="1"/>
  <c r="CZ46" i="9" s="1"/>
  <c r="CZ49" i="9" s="1"/>
  <c r="CY167" i="1"/>
  <c r="CY162" i="1" s="1"/>
  <c r="CY20" i="12" s="1"/>
  <c r="CY21" i="12" s="1"/>
  <c r="CY49" i="9"/>
  <c r="CX16" i="9"/>
  <c r="CX13" i="9" s="1"/>
  <c r="CX17" i="9" s="1"/>
  <c r="CX23" i="11" s="1"/>
  <c r="CV36" i="9"/>
  <c r="CV13" i="12" s="1"/>
  <c r="CV8" i="12" s="1"/>
  <c r="CV14" i="12" s="1"/>
  <c r="CU24" i="12"/>
  <c r="CT18" i="11"/>
  <c r="CU17" i="11"/>
  <c r="CU19" i="11"/>
  <c r="CT20" i="11"/>
  <c r="CX49" i="9"/>
  <c r="CX4" i="11"/>
  <c r="CX10" i="11" s="1"/>
  <c r="CX11" i="11" s="1"/>
  <c r="CV18" i="12"/>
  <c r="CV22" i="12" s="1"/>
  <c r="CW17" i="12"/>
  <c r="CW35" i="9"/>
  <c r="CW50" i="9" s="1"/>
  <c r="CW23" i="11"/>
  <c r="DA19" i="12"/>
  <c r="DB11" i="15"/>
  <c r="DB10" i="15"/>
  <c r="DA31" i="9"/>
  <c r="DA29" i="9" s="1"/>
  <c r="DA33" i="9" s="1"/>
  <c r="DA16" i="10"/>
  <c r="CW168" i="1"/>
  <c r="CW20" i="12"/>
  <c r="CW21" i="12" s="1"/>
  <c r="CX168" i="1"/>
  <c r="CX35" i="9" l="1"/>
  <c r="CX50" i="9" s="1"/>
  <c r="CY168" i="1"/>
  <c r="CZ4" i="11"/>
  <c r="CZ10" i="11" s="1"/>
  <c r="CZ11" i="11" s="1"/>
  <c r="CY16" i="9"/>
  <c r="CY13" i="9" s="1"/>
  <c r="CY17" i="9" s="1"/>
  <c r="CY35" i="9" s="1"/>
  <c r="CY50" i="9" s="1"/>
  <c r="CZ167" i="1"/>
  <c r="CZ162" i="1" s="1"/>
  <c r="CW36" i="9"/>
  <c r="CV17" i="11"/>
  <c r="CU18" i="11"/>
  <c r="CV24" i="12"/>
  <c r="CU20" i="11"/>
  <c r="CV19" i="11"/>
  <c r="DB19" i="12"/>
  <c r="DC11" i="15"/>
  <c r="DC10" i="15"/>
  <c r="CX17" i="12"/>
  <c r="CW18" i="12"/>
  <c r="CW22" i="12" s="1"/>
  <c r="DA17" i="10"/>
  <c r="DA18" i="10" s="1"/>
  <c r="DB31" i="9"/>
  <c r="DB29" i="9" s="1"/>
  <c r="DB33" i="9" s="1"/>
  <c r="DB16" i="10"/>
  <c r="CX36" i="9" l="1"/>
  <c r="CZ16" i="9"/>
  <c r="CZ13" i="9" s="1"/>
  <c r="CZ17" i="9" s="1"/>
  <c r="CZ35" i="9" s="1"/>
  <c r="CZ50" i="9" s="1"/>
  <c r="CY23" i="11"/>
  <c r="CW13" i="12"/>
  <c r="CW8" i="12" s="1"/>
  <c r="CW14" i="12" s="1"/>
  <c r="CW24" i="12" s="1"/>
  <c r="CV18" i="11"/>
  <c r="CW17" i="11"/>
  <c r="CW19" i="11"/>
  <c r="CV20" i="11"/>
  <c r="DA167" i="1"/>
  <c r="DA162" i="1" s="1"/>
  <c r="CX18" i="12"/>
  <c r="CX22" i="12" s="1"/>
  <c r="CY17" i="12"/>
  <c r="DC19" i="12"/>
  <c r="DD11" i="15"/>
  <c r="DD10" i="15"/>
  <c r="DB17" i="10"/>
  <c r="DB18" i="10" s="1"/>
  <c r="DA19" i="10"/>
  <c r="DA40" i="9" s="1"/>
  <c r="DA44" i="9" s="1"/>
  <c r="DA46" i="9" s="1"/>
  <c r="DC31" i="9"/>
  <c r="DC29" i="9" s="1"/>
  <c r="DC33" i="9" s="1"/>
  <c r="DC16" i="10"/>
  <c r="CZ20" i="12"/>
  <c r="CZ21" i="12" s="1"/>
  <c r="CZ168" i="1"/>
  <c r="CX13" i="12"/>
  <c r="CX8" i="12" s="1"/>
  <c r="CX14" i="12" s="1"/>
  <c r="CY36" i="9"/>
  <c r="CZ23" i="11" l="1"/>
  <c r="CW18" i="11"/>
  <c r="CX17" i="11"/>
  <c r="CX24" i="12"/>
  <c r="CX19" i="11"/>
  <c r="CW20" i="11"/>
  <c r="DC17" i="10"/>
  <c r="DC18" i="10" s="1"/>
  <c r="DC19" i="10" s="1"/>
  <c r="DC40" i="9" s="1"/>
  <c r="DC44" i="9" s="1"/>
  <c r="DC46" i="9" s="1"/>
  <c r="DA49" i="9"/>
  <c r="DA4" i="11"/>
  <c r="DA10" i="11" s="1"/>
  <c r="DA11" i="11" s="1"/>
  <c r="DB167" i="1"/>
  <c r="DB162" i="1" s="1"/>
  <c r="DD19" i="12"/>
  <c r="DE11" i="15"/>
  <c r="DE10" i="15"/>
  <c r="CY18" i="12"/>
  <c r="CY22" i="12" s="1"/>
  <c r="CZ17" i="12"/>
  <c r="DA16" i="9"/>
  <c r="DA13" i="9" s="1"/>
  <c r="DA17" i="9" s="1"/>
  <c r="DA35" i="9" s="1"/>
  <c r="DB19" i="10"/>
  <c r="DB40" i="9" s="1"/>
  <c r="DB44" i="9" s="1"/>
  <c r="DB46" i="9" s="1"/>
  <c r="DD31" i="9"/>
  <c r="DD29" i="9" s="1"/>
  <c r="DD33" i="9" s="1"/>
  <c r="DD16" i="10"/>
  <c r="DD17" i="10" s="1"/>
  <c r="DA20" i="12"/>
  <c r="DA21" i="12" s="1"/>
  <c r="DA168" i="1"/>
  <c r="CY13" i="12"/>
  <c r="CY8" i="12" s="1"/>
  <c r="CY14" i="12" s="1"/>
  <c r="CZ36" i="9"/>
  <c r="DA50" i="9" l="1"/>
  <c r="DD18" i="10"/>
  <c r="DD19" i="10" s="1"/>
  <c r="DD40" i="9" s="1"/>
  <c r="DD44" i="9" s="1"/>
  <c r="DD46" i="9" s="1"/>
  <c r="DA23" i="11"/>
  <c r="CY24" i="12"/>
  <c r="CY17" i="11"/>
  <c r="CX18" i="11"/>
  <c r="CX20" i="11"/>
  <c r="CY19" i="11"/>
  <c r="DC4" i="11"/>
  <c r="DC10" i="11" s="1"/>
  <c r="DC11" i="11" s="1"/>
  <c r="DC49" i="9"/>
  <c r="DA17" i="12"/>
  <c r="CZ18" i="12"/>
  <c r="CZ22" i="12" s="1"/>
  <c r="DE31" i="9"/>
  <c r="DE29" i="9" s="1"/>
  <c r="DE33" i="9" s="1"/>
  <c r="DE16" i="10"/>
  <c r="DE17" i="10" s="1"/>
  <c r="DE19" i="12"/>
  <c r="DF10" i="15"/>
  <c r="DF11" i="15"/>
  <c r="DB16" i="9"/>
  <c r="DB13" i="9" s="1"/>
  <c r="DB17" i="9" s="1"/>
  <c r="DB49" i="9"/>
  <c r="DB4" i="11"/>
  <c r="DB10" i="11" s="1"/>
  <c r="DB11" i="11" s="1"/>
  <c r="DB20" i="12"/>
  <c r="DB21" i="12" s="1"/>
  <c r="DB168" i="1"/>
  <c r="DC167" i="1"/>
  <c r="DC162" i="1" s="1"/>
  <c r="CZ13" i="12"/>
  <c r="CZ8" i="12" s="1"/>
  <c r="CZ14" i="12" s="1"/>
  <c r="DA36" i="9"/>
  <c r="DE18" i="10" l="1"/>
  <c r="DE19" i="10" s="1"/>
  <c r="DE40" i="9" s="1"/>
  <c r="DE44" i="9" s="1"/>
  <c r="DE46" i="9" s="1"/>
  <c r="DD167" i="1"/>
  <c r="DD162" i="1" s="1"/>
  <c r="DD168" i="1" s="1"/>
  <c r="DC16" i="9"/>
  <c r="DC13" i="9" s="1"/>
  <c r="DC17" i="9" s="1"/>
  <c r="DC35" i="9" s="1"/>
  <c r="DC50" i="9" s="1"/>
  <c r="CZ17" i="11"/>
  <c r="CY18" i="11"/>
  <c r="CZ24" i="12"/>
  <c r="CZ19" i="11"/>
  <c r="CY20" i="11"/>
  <c r="DC168" i="1"/>
  <c r="DC20" i="12"/>
  <c r="DC21" i="12" s="1"/>
  <c r="DG10" i="15"/>
  <c r="DG11" i="15"/>
  <c r="DF19" i="12"/>
  <c r="DB23" i="11"/>
  <c r="DB35" i="9"/>
  <c r="DB50" i="9" s="1"/>
  <c r="DF16" i="10"/>
  <c r="DF17" i="10" s="1"/>
  <c r="DF31" i="9"/>
  <c r="DF29" i="9" s="1"/>
  <c r="DF33" i="9" s="1"/>
  <c r="DA18" i="12"/>
  <c r="DA22" i="12" s="1"/>
  <c r="DB17" i="12"/>
  <c r="DD4" i="11"/>
  <c r="DD10" i="11" s="1"/>
  <c r="DD11" i="11" s="1"/>
  <c r="DD49" i="9"/>
  <c r="DA13" i="12"/>
  <c r="DA8" i="12" s="1"/>
  <c r="DA14" i="12" s="1"/>
  <c r="DA24" i="12" l="1"/>
  <c r="DF18" i="10"/>
  <c r="DF167" i="1" s="1"/>
  <c r="DE167" i="1"/>
  <c r="DD20" i="12"/>
  <c r="DD21" i="12" s="1"/>
  <c r="DD16" i="9"/>
  <c r="DD13" i="9" s="1"/>
  <c r="DD17" i="9" s="1"/>
  <c r="DD35" i="9" s="1"/>
  <c r="DD50" i="9" s="1"/>
  <c r="DC23" i="11"/>
  <c r="DA17" i="11"/>
  <c r="CZ18" i="11"/>
  <c r="DB36" i="9"/>
  <c r="DB13" i="12" s="1"/>
  <c r="DB8" i="12" s="1"/>
  <c r="DB14" i="12" s="1"/>
  <c r="DA19" i="11"/>
  <c r="CZ20" i="11"/>
  <c r="DC17" i="12"/>
  <c r="DB18" i="12"/>
  <c r="DB22" i="12" s="1"/>
  <c r="DE4" i="11"/>
  <c r="DE10" i="11" s="1"/>
  <c r="DE11" i="11" s="1"/>
  <c r="DE49" i="9"/>
  <c r="DH11" i="15"/>
  <c r="DH10" i="15"/>
  <c r="DG19" i="12"/>
  <c r="DE162" i="1"/>
  <c r="DE16" i="9"/>
  <c r="DE13" i="9" s="1"/>
  <c r="DE17" i="9" s="1"/>
  <c r="DG31" i="9"/>
  <c r="DG29" i="9" s="1"/>
  <c r="DG33" i="9" s="1"/>
  <c r="DG16" i="10"/>
  <c r="DD23" i="11"/>
  <c r="DF19" i="10" l="1"/>
  <c r="DF40" i="9" s="1"/>
  <c r="DF44" i="9" s="1"/>
  <c r="DF46" i="9" s="1"/>
  <c r="DF4" i="11" s="1"/>
  <c r="DF10" i="11" s="1"/>
  <c r="DF11" i="11" s="1"/>
  <c r="DC36" i="9"/>
  <c r="DD36" i="9" s="1"/>
  <c r="DB24" i="12"/>
  <c r="DA18" i="11"/>
  <c r="DB17" i="11"/>
  <c r="DB19" i="11"/>
  <c r="DA20" i="11"/>
  <c r="DE168" i="1"/>
  <c r="DE20" i="12"/>
  <c r="DE21" i="12" s="1"/>
  <c r="DH16" i="10"/>
  <c r="DH31" i="9"/>
  <c r="DH29" i="9" s="1"/>
  <c r="DH33" i="9" s="1"/>
  <c r="DF162" i="1"/>
  <c r="DF16" i="9"/>
  <c r="DF13" i="9" s="1"/>
  <c r="DF17" i="9" s="1"/>
  <c r="DG17" i="10"/>
  <c r="DG18" i="10" s="1"/>
  <c r="DG19" i="10" s="1"/>
  <c r="DG40" i="9" s="1"/>
  <c r="DG44" i="9" s="1"/>
  <c r="DG46" i="9" s="1"/>
  <c r="DE23" i="11"/>
  <c r="DE35" i="9"/>
  <c r="DE50" i="9" s="1"/>
  <c r="DH19" i="12"/>
  <c r="DI11" i="15"/>
  <c r="DI10" i="15"/>
  <c r="DD17" i="12"/>
  <c r="DC18" i="12"/>
  <c r="DC22" i="12" s="1"/>
  <c r="DF49" i="9" l="1"/>
  <c r="DC13" i="12"/>
  <c r="DC8" i="12" s="1"/>
  <c r="DC14" i="12" s="1"/>
  <c r="DC24" i="12" s="1"/>
  <c r="DC17" i="11"/>
  <c r="DB18" i="11"/>
  <c r="DC19" i="11"/>
  <c r="DB20" i="11"/>
  <c r="DG4" i="11"/>
  <c r="DG10" i="11" s="1"/>
  <c r="DG11" i="11" s="1"/>
  <c r="DG49" i="9"/>
  <c r="DD18" i="12"/>
  <c r="DD22" i="12" s="1"/>
  <c r="DE17" i="12"/>
  <c r="DI19" i="12"/>
  <c r="DJ10" i="15"/>
  <c r="DJ11" i="15"/>
  <c r="DF23" i="11"/>
  <c r="DF35" i="9"/>
  <c r="DI16" i="10"/>
  <c r="DI31" i="9"/>
  <c r="DI29" i="9" s="1"/>
  <c r="DI33" i="9" s="1"/>
  <c r="DG167" i="1"/>
  <c r="DG162" i="1" s="1"/>
  <c r="DF168" i="1"/>
  <c r="DF20" i="12"/>
  <c r="DF21" i="12" s="1"/>
  <c r="DH17" i="10"/>
  <c r="DH18" i="10" s="1"/>
  <c r="DD13" i="12"/>
  <c r="DD8" i="12" s="1"/>
  <c r="DD14" i="12" s="1"/>
  <c r="DE36" i="9"/>
  <c r="DF50" i="9" l="1"/>
  <c r="DD24" i="12"/>
  <c r="DG16" i="9"/>
  <c r="DG13" i="9" s="1"/>
  <c r="DG17" i="9" s="1"/>
  <c r="DG23" i="11" s="1"/>
  <c r="DD17" i="11"/>
  <c r="DC18" i="11"/>
  <c r="DC20" i="11"/>
  <c r="DD19" i="11"/>
  <c r="DH167" i="1"/>
  <c r="DH162" i="1" s="1"/>
  <c r="DG168" i="1"/>
  <c r="DG20" i="12"/>
  <c r="DG21" i="12" s="1"/>
  <c r="DI17" i="10"/>
  <c r="DJ16" i="10"/>
  <c r="DJ17" i="10" s="1"/>
  <c r="DJ31" i="9"/>
  <c r="DJ29" i="9" s="1"/>
  <c r="DJ33" i="9" s="1"/>
  <c r="DE18" i="12"/>
  <c r="DE22" i="12" s="1"/>
  <c r="DF17" i="12"/>
  <c r="DH19" i="10"/>
  <c r="DH40" i="9" s="1"/>
  <c r="DH44" i="9" s="1"/>
  <c r="DH46" i="9" s="1"/>
  <c r="DJ19" i="12"/>
  <c r="DK10" i="15"/>
  <c r="DK11" i="15"/>
  <c r="DE13" i="12"/>
  <c r="DE8" i="12" s="1"/>
  <c r="DE14" i="12" s="1"/>
  <c r="DF36" i="9"/>
  <c r="DG35" i="9" l="1"/>
  <c r="DG50" i="9" s="1"/>
  <c r="DE24" i="12"/>
  <c r="DD18" i="11"/>
  <c r="DE17" i="11"/>
  <c r="DE19" i="11"/>
  <c r="DD20" i="11"/>
  <c r="DL10" i="15"/>
  <c r="DL11" i="15"/>
  <c r="DK19" i="12"/>
  <c r="DF18" i="12"/>
  <c r="DF22" i="12" s="1"/>
  <c r="DG17" i="12"/>
  <c r="DH16" i="9"/>
  <c r="DH13" i="9" s="1"/>
  <c r="DH17" i="9" s="1"/>
  <c r="DK16" i="10"/>
  <c r="DK17" i="10" s="1"/>
  <c r="DK31" i="9"/>
  <c r="DK29" i="9" s="1"/>
  <c r="DK33" i="9" s="1"/>
  <c r="DH49" i="9"/>
  <c r="DH4" i="11"/>
  <c r="DH10" i="11" s="1"/>
  <c r="DH11" i="11" s="1"/>
  <c r="DI18" i="10"/>
  <c r="DJ18" i="10" s="1"/>
  <c r="DH168" i="1"/>
  <c r="DH20" i="12"/>
  <c r="DH21" i="12" s="1"/>
  <c r="DF13" i="12"/>
  <c r="DF8" i="12" s="1"/>
  <c r="DF14" i="12" s="1"/>
  <c r="DG36" i="9" l="1"/>
  <c r="DF24" i="12"/>
  <c r="DF17" i="11"/>
  <c r="DE18" i="11"/>
  <c r="DE20" i="11"/>
  <c r="DF19" i="11"/>
  <c r="DJ167" i="1"/>
  <c r="DJ162" i="1" s="1"/>
  <c r="DJ19" i="10"/>
  <c r="DJ40" i="9" s="1"/>
  <c r="DJ44" i="9" s="1"/>
  <c r="DJ46" i="9" s="1"/>
  <c r="DH23" i="11"/>
  <c r="DH35" i="9"/>
  <c r="DH50" i="9" s="1"/>
  <c r="DM10" i="15"/>
  <c r="DM11" i="15"/>
  <c r="DL19" i="12"/>
  <c r="DI167" i="1"/>
  <c r="DI162" i="1" s="1"/>
  <c r="DI19" i="10"/>
  <c r="DI40" i="9" s="1"/>
  <c r="DI44" i="9" s="1"/>
  <c r="DI46" i="9" s="1"/>
  <c r="DK18" i="10"/>
  <c r="DG18" i="12"/>
  <c r="DG22" i="12" s="1"/>
  <c r="DH17" i="12"/>
  <c r="DL16" i="10"/>
  <c r="DL17" i="10" s="1"/>
  <c r="DL31" i="9"/>
  <c r="DL29" i="9" s="1"/>
  <c r="DL33" i="9" s="1"/>
  <c r="DG13" i="12"/>
  <c r="DG8" i="12" s="1"/>
  <c r="DG14" i="12" s="1"/>
  <c r="DH36" i="9" l="1"/>
  <c r="DH13" i="12" s="1"/>
  <c r="DH8" i="12" s="1"/>
  <c r="DH14" i="12" s="1"/>
  <c r="DG24" i="12"/>
  <c r="DF18" i="11"/>
  <c r="DG17" i="11"/>
  <c r="DG19" i="11"/>
  <c r="DF20" i="11"/>
  <c r="DL18" i="10"/>
  <c r="DL19" i="10" s="1"/>
  <c r="DL40" i="9" s="1"/>
  <c r="DL44" i="9" s="1"/>
  <c r="DL46" i="9" s="1"/>
  <c r="DL49" i="9" s="1"/>
  <c r="DI16" i="9"/>
  <c r="DI13" i="9" s="1"/>
  <c r="DI17" i="9" s="1"/>
  <c r="DI23" i="11" s="1"/>
  <c r="DH18" i="12"/>
  <c r="DH22" i="12" s="1"/>
  <c r="DI17" i="12"/>
  <c r="DK167" i="1"/>
  <c r="DK16" i="9" s="1"/>
  <c r="DK13" i="9" s="1"/>
  <c r="DK17" i="9" s="1"/>
  <c r="DK19" i="10"/>
  <c r="DK40" i="9" s="1"/>
  <c r="DK44" i="9" s="1"/>
  <c r="DK46" i="9" s="1"/>
  <c r="DM16" i="10"/>
  <c r="DM17" i="10" s="1"/>
  <c r="DM31" i="9"/>
  <c r="DM29" i="9" s="1"/>
  <c r="DM33" i="9" s="1"/>
  <c r="DJ4" i="11"/>
  <c r="DJ10" i="11" s="1"/>
  <c r="DJ11" i="11" s="1"/>
  <c r="DJ49" i="9"/>
  <c r="DI4" i="11"/>
  <c r="DI10" i="11" s="1"/>
  <c r="DI11" i="11" s="1"/>
  <c r="DI49" i="9"/>
  <c r="DI168" i="1"/>
  <c r="DI20" i="12"/>
  <c r="DI21" i="12" s="1"/>
  <c r="DN11" i="15"/>
  <c r="DM19" i="12"/>
  <c r="DN10" i="15"/>
  <c r="DJ16" i="9"/>
  <c r="DJ13" i="9" s="1"/>
  <c r="DJ17" i="9" s="1"/>
  <c r="DJ20" i="12"/>
  <c r="DJ21" i="12" s="1"/>
  <c r="DJ168" i="1"/>
  <c r="DM18" i="10" l="1"/>
  <c r="DM167" i="1" s="1"/>
  <c r="DM162" i="1" s="1"/>
  <c r="DM20" i="12" s="1"/>
  <c r="DM21" i="12" s="1"/>
  <c r="DI35" i="9"/>
  <c r="DI36" i="9" s="1"/>
  <c r="DI13" i="12" s="1"/>
  <c r="DI8" i="12" s="1"/>
  <c r="DI14" i="12" s="1"/>
  <c r="DL167" i="1"/>
  <c r="DL162" i="1" s="1"/>
  <c r="DL20" i="12" s="1"/>
  <c r="DL21" i="12" s="1"/>
  <c r="DG18" i="11"/>
  <c r="DH17" i="11"/>
  <c r="DH18" i="11" s="1"/>
  <c r="DH24" i="12"/>
  <c r="DL4" i="11"/>
  <c r="DL10" i="11" s="1"/>
  <c r="DL11" i="11" s="1"/>
  <c r="DH19" i="11"/>
  <c r="DH20" i="11" s="1"/>
  <c r="DG20" i="11"/>
  <c r="DN31" i="9"/>
  <c r="DN29" i="9" s="1"/>
  <c r="DN33" i="9" s="1"/>
  <c r="DN16" i="10"/>
  <c r="DN17" i="10" s="1"/>
  <c r="DN18" i="10" s="1"/>
  <c r="DN19" i="10" s="1"/>
  <c r="DN40" i="9" s="1"/>
  <c r="DN44" i="9" s="1"/>
  <c r="DN46" i="9" s="1"/>
  <c r="DN4" i="11" s="1"/>
  <c r="DN10" i="11" s="1"/>
  <c r="DN11" i="11" s="1"/>
  <c r="DO10" i="15"/>
  <c r="DO11" i="15"/>
  <c r="DN19" i="12"/>
  <c r="DK4" i="11"/>
  <c r="DK10" i="11" s="1"/>
  <c r="DK11" i="11" s="1"/>
  <c r="DK49" i="9"/>
  <c r="DI18" i="12"/>
  <c r="DI22" i="12" s="1"/>
  <c r="DJ17" i="12"/>
  <c r="DK35" i="9"/>
  <c r="DK23" i="11"/>
  <c r="DK162" i="1"/>
  <c r="DJ35" i="9"/>
  <c r="DJ50" i="9" s="1"/>
  <c r="DJ23" i="11"/>
  <c r="DI17" i="11" l="1"/>
  <c r="DI18" i="11" s="1"/>
  <c r="DM19" i="10"/>
  <c r="DM40" i="9" s="1"/>
  <c r="DM44" i="9" s="1"/>
  <c r="DM46" i="9" s="1"/>
  <c r="DI50" i="9"/>
  <c r="DM168" i="1"/>
  <c r="DI24" i="12"/>
  <c r="DL16" i="9"/>
  <c r="DL13" i="9" s="1"/>
  <c r="DL17" i="9" s="1"/>
  <c r="DL23" i="11" s="1"/>
  <c r="DM16" i="9"/>
  <c r="DM13" i="9" s="1"/>
  <c r="DM17" i="9" s="1"/>
  <c r="DI19" i="11"/>
  <c r="DN167" i="1"/>
  <c r="DK17" i="12"/>
  <c r="DJ18" i="12"/>
  <c r="DJ22" i="12" s="1"/>
  <c r="DP11" i="15"/>
  <c r="DP10" i="15"/>
  <c r="DO19" i="12"/>
  <c r="DN49" i="9"/>
  <c r="DK20" i="12"/>
  <c r="DK21" i="12" s="1"/>
  <c r="DK168" i="1"/>
  <c r="DL168" i="1"/>
  <c r="DK50" i="9"/>
  <c r="DO16" i="10"/>
  <c r="DO17" i="10" s="1"/>
  <c r="DO18" i="10" s="1"/>
  <c r="DO19" i="10" s="1"/>
  <c r="DO40" i="9" s="1"/>
  <c r="DO44" i="9" s="1"/>
  <c r="DO46" i="9" s="1"/>
  <c r="DO49" i="9" s="1"/>
  <c r="DO31" i="9"/>
  <c r="DO29" i="9" s="1"/>
  <c r="DO33" i="9" s="1"/>
  <c r="DJ36" i="9"/>
  <c r="DJ13" i="12" s="1"/>
  <c r="DJ8" i="12" s="1"/>
  <c r="DJ14" i="12" s="1"/>
  <c r="DJ17" i="11" l="1"/>
  <c r="DJ18" i="11" s="1"/>
  <c r="DL35" i="9"/>
  <c r="DL50" i="9" s="1"/>
  <c r="DM4" i="11"/>
  <c r="DM10" i="11" s="1"/>
  <c r="DM11" i="11" s="1"/>
  <c r="DM49" i="9"/>
  <c r="DJ24" i="12"/>
  <c r="DJ19" i="11"/>
  <c r="DI20" i="11"/>
  <c r="DO4" i="11"/>
  <c r="DO10" i="11" s="1"/>
  <c r="DO11" i="11" s="1"/>
  <c r="DN162" i="1"/>
  <c r="DN16" i="9"/>
  <c r="DN13" i="9" s="1"/>
  <c r="DN17" i="9" s="1"/>
  <c r="DO167" i="1"/>
  <c r="DO162" i="1" s="1"/>
  <c r="DP31" i="9"/>
  <c r="DP29" i="9" s="1"/>
  <c r="DP33" i="9" s="1"/>
  <c r="DP16" i="10"/>
  <c r="DP17" i="10" s="1"/>
  <c r="DP18" i="10" s="1"/>
  <c r="DP19" i="10" s="1"/>
  <c r="DP40" i="9" s="1"/>
  <c r="DP44" i="9" s="1"/>
  <c r="DP46" i="9" s="1"/>
  <c r="DP4" i="11" s="1"/>
  <c r="DP10" i="11" s="1"/>
  <c r="DP11" i="11" s="1"/>
  <c r="DQ10" i="15"/>
  <c r="DQ11" i="15"/>
  <c r="DP19" i="12"/>
  <c r="DK18" i="12"/>
  <c r="DK22" i="12" s="1"/>
  <c r="DL17" i="12"/>
  <c r="DK36" i="9"/>
  <c r="DL36" i="9" s="1"/>
  <c r="DM23" i="11"/>
  <c r="DM35" i="9"/>
  <c r="DM50" i="9" s="1"/>
  <c r="DO168" i="1" l="1"/>
  <c r="DO16" i="9"/>
  <c r="DO13" i="9" s="1"/>
  <c r="DO17" i="9" s="1"/>
  <c r="DK17" i="11"/>
  <c r="DP167" i="1"/>
  <c r="DP162" i="1" s="1"/>
  <c r="DP20" i="12" s="1"/>
  <c r="DP21" i="12" s="1"/>
  <c r="DO20" i="12"/>
  <c r="DO21" i="12" s="1"/>
  <c r="DJ20" i="11"/>
  <c r="DK19" i="11"/>
  <c r="DN168" i="1"/>
  <c r="DN20" i="12"/>
  <c r="DN21" i="12" s="1"/>
  <c r="DP49" i="9"/>
  <c r="DN35" i="9"/>
  <c r="DN50" i="9" s="1"/>
  <c r="DN23" i="11"/>
  <c r="DL18" i="12"/>
  <c r="DL22" i="12" s="1"/>
  <c r="DM17" i="12"/>
  <c r="DQ31" i="9"/>
  <c r="DQ29" i="9" s="1"/>
  <c r="DQ33" i="9" s="1"/>
  <c r="DQ16" i="10"/>
  <c r="DQ17" i="10" s="1"/>
  <c r="DQ18" i="10" s="1"/>
  <c r="DQ19" i="10" s="1"/>
  <c r="DQ40" i="9" s="1"/>
  <c r="DQ44" i="9" s="1"/>
  <c r="DQ46" i="9" s="1"/>
  <c r="DQ4" i="11" s="1"/>
  <c r="DQ10" i="11" s="1"/>
  <c r="DQ11" i="11" s="1"/>
  <c r="DR11" i="15"/>
  <c r="DQ19" i="12"/>
  <c r="DR10" i="15"/>
  <c r="DK13" i="12"/>
  <c r="DK8" i="12" s="1"/>
  <c r="DK14" i="12" s="1"/>
  <c r="DK24" i="12" s="1"/>
  <c r="DM36" i="9"/>
  <c r="DL13" i="12"/>
  <c r="DL8" i="12" s="1"/>
  <c r="DL14" i="12" s="1"/>
  <c r="DK18" i="11" l="1"/>
  <c r="DL17" i="11"/>
  <c r="DP168" i="1"/>
  <c r="DP16" i="9"/>
  <c r="DP13" i="9" s="1"/>
  <c r="DP17" i="9" s="1"/>
  <c r="DL24" i="12"/>
  <c r="DL19" i="11"/>
  <c r="DK20" i="11"/>
  <c r="DQ167" i="1"/>
  <c r="DQ162" i="1" s="1"/>
  <c r="DN17" i="12"/>
  <c r="DM18" i="12"/>
  <c r="DM22" i="12" s="1"/>
  <c r="DQ49" i="9"/>
  <c r="DR31" i="9"/>
  <c r="DR29" i="9" s="1"/>
  <c r="DR33" i="9" s="1"/>
  <c r="DR16" i="10"/>
  <c r="DR17" i="10" s="1"/>
  <c r="DR18" i="10" s="1"/>
  <c r="DS10" i="15"/>
  <c r="DR19" i="12"/>
  <c r="DS11" i="15"/>
  <c r="DO23" i="11"/>
  <c r="DO35" i="9"/>
  <c r="DO50" i="9" s="1"/>
  <c r="DM13" i="12"/>
  <c r="DM8" i="12" s="1"/>
  <c r="DM14" i="12" s="1"/>
  <c r="DN36" i="9"/>
  <c r="DM17" i="11" l="1"/>
  <c r="DL18" i="11"/>
  <c r="DP23" i="11"/>
  <c r="DP35" i="9"/>
  <c r="DP50" i="9" s="1"/>
  <c r="DM24" i="12"/>
  <c r="DQ16" i="9"/>
  <c r="DQ13" i="9" s="1"/>
  <c r="DQ17" i="9" s="1"/>
  <c r="DQ35" i="9" s="1"/>
  <c r="DQ50" i="9" s="1"/>
  <c r="DM19" i="11"/>
  <c r="DL20" i="11"/>
  <c r="DQ168" i="1"/>
  <c r="DQ20" i="12"/>
  <c r="DQ21" i="12" s="1"/>
  <c r="DS19" i="12"/>
  <c r="DT10" i="15"/>
  <c r="DT11" i="15"/>
  <c r="DS31" i="9"/>
  <c r="DS29" i="9" s="1"/>
  <c r="DS33" i="9" s="1"/>
  <c r="DS16" i="10"/>
  <c r="DS17" i="10" s="1"/>
  <c r="DS18" i="10" s="1"/>
  <c r="DR19" i="10"/>
  <c r="DR40" i="9" s="1"/>
  <c r="DR44" i="9" s="1"/>
  <c r="DR46" i="9" s="1"/>
  <c r="DR167" i="1"/>
  <c r="DR162" i="1" s="1"/>
  <c r="DN18" i="12"/>
  <c r="DN22" i="12" s="1"/>
  <c r="DO17" i="12"/>
  <c r="F81" i="9"/>
  <c r="J14" i="13" s="1"/>
  <c r="G81" i="9"/>
  <c r="K14" i="13" s="1"/>
  <c r="H81" i="9"/>
  <c r="L14" i="13" s="1"/>
  <c r="I81" i="9"/>
  <c r="M14" i="13" s="1"/>
  <c r="J81" i="9"/>
  <c r="N14" i="13" s="1"/>
  <c r="K81" i="9"/>
  <c r="O14" i="13" s="1"/>
  <c r="L81" i="9"/>
  <c r="P14" i="13" s="1"/>
  <c r="M81" i="9"/>
  <c r="Q14" i="13" s="1"/>
  <c r="F36" i="10"/>
  <c r="G36" i="10"/>
  <c r="H36" i="10"/>
  <c r="I36" i="10"/>
  <c r="J36" i="10"/>
  <c r="K36" i="10"/>
  <c r="L36" i="10"/>
  <c r="M36" i="10"/>
  <c r="DN13" i="12"/>
  <c r="DN8" i="12" s="1"/>
  <c r="DN14" i="12" s="1"/>
  <c r="DO36" i="9"/>
  <c r="DM18" i="11" l="1"/>
  <c r="DN17" i="11"/>
  <c r="DQ23" i="11"/>
  <c r="DN24" i="12"/>
  <c r="DN19" i="11"/>
  <c r="DM20" i="11"/>
  <c r="DP17" i="12"/>
  <c r="DO18" i="12"/>
  <c r="DO22" i="12" s="1"/>
  <c r="DR20" i="12"/>
  <c r="DR21" i="12" s="1"/>
  <c r="DR168" i="1"/>
  <c r="DS19" i="10"/>
  <c r="DS40" i="9" s="1"/>
  <c r="DS44" i="9" s="1"/>
  <c r="DS46" i="9" s="1"/>
  <c r="DS167" i="1"/>
  <c r="DU11" i="15"/>
  <c r="DU19" i="12" s="1"/>
  <c r="DT19" i="12"/>
  <c r="DU10" i="15"/>
  <c r="DR49" i="9"/>
  <c r="DR4" i="11"/>
  <c r="DR10" i="11" s="1"/>
  <c r="DR11" i="11" s="1"/>
  <c r="DT31" i="9"/>
  <c r="DT16" i="10"/>
  <c r="DR16" i="9"/>
  <c r="DR13" i="9" s="1"/>
  <c r="DR17" i="9" s="1"/>
  <c r="E37" i="10"/>
  <c r="F37" i="10"/>
  <c r="G37" i="10"/>
  <c r="H37" i="10"/>
  <c r="I37" i="10"/>
  <c r="J37" i="10"/>
  <c r="K37" i="10"/>
  <c r="L37" i="10"/>
  <c r="M37" i="10"/>
  <c r="F79" i="9"/>
  <c r="G79" i="9"/>
  <c r="G83" i="9" s="1"/>
  <c r="H79" i="9"/>
  <c r="H83" i="9" s="1"/>
  <c r="I79" i="9"/>
  <c r="I83" i="9" s="1"/>
  <c r="J79" i="9"/>
  <c r="J83" i="9" s="1"/>
  <c r="K79" i="9"/>
  <c r="K83" i="9" s="1"/>
  <c r="L79" i="9"/>
  <c r="L83" i="9" s="1"/>
  <c r="M79" i="9"/>
  <c r="M83" i="9" s="1"/>
  <c r="DO13" i="12"/>
  <c r="DO8" i="12" s="1"/>
  <c r="DO14" i="12" s="1"/>
  <c r="DP36" i="9"/>
  <c r="DN18" i="11" l="1"/>
  <c r="DO17" i="11"/>
  <c r="DO24" i="12"/>
  <c r="DO19" i="11"/>
  <c r="DN20" i="11"/>
  <c r="DT29" i="9"/>
  <c r="DS162" i="1"/>
  <c r="DS16" i="9"/>
  <c r="DS13" i="9" s="1"/>
  <c r="DS17" i="9" s="1"/>
  <c r="DT17" i="10"/>
  <c r="DU16" i="10"/>
  <c r="DU17" i="10" s="1"/>
  <c r="DU31" i="9"/>
  <c r="DU29" i="9" s="1"/>
  <c r="DU33" i="9" s="1"/>
  <c r="DS49" i="9"/>
  <c r="DS4" i="11"/>
  <c r="DS10" i="11" s="1"/>
  <c r="DS11" i="11" s="1"/>
  <c r="DP18" i="12"/>
  <c r="DP22" i="12" s="1"/>
  <c r="DQ17" i="12"/>
  <c r="E38" i="10"/>
  <c r="F38" i="10"/>
  <c r="F39" i="10" s="1"/>
  <c r="J16" i="13" s="1"/>
  <c r="G38" i="10"/>
  <c r="G39" i="10" s="1"/>
  <c r="K16" i="13" s="1"/>
  <c r="H38" i="10"/>
  <c r="H39" i="10" s="1"/>
  <c r="L16" i="13" s="1"/>
  <c r="I38" i="10"/>
  <c r="I39" i="10" s="1"/>
  <c r="M16" i="13" s="1"/>
  <c r="J38" i="10"/>
  <c r="J39" i="10" s="1"/>
  <c r="N16" i="13" s="1"/>
  <c r="K38" i="10"/>
  <c r="K39" i="10" s="1"/>
  <c r="O16" i="13" s="1"/>
  <c r="L38" i="10"/>
  <c r="L39" i="10" s="1"/>
  <c r="P16" i="13" s="1"/>
  <c r="M38" i="10"/>
  <c r="M39" i="10" s="1"/>
  <c r="Q16" i="13" s="1"/>
  <c r="DR35" i="9"/>
  <c r="DR50" i="9" s="1"/>
  <c r="DR23" i="11"/>
  <c r="F83" i="9"/>
  <c r="DP13" i="12"/>
  <c r="DP8" i="12" s="1"/>
  <c r="DP14" i="12" s="1"/>
  <c r="DP24" i="12" s="1"/>
  <c r="DQ36" i="9"/>
  <c r="DP17" i="11" l="1"/>
  <c r="DO18" i="11"/>
  <c r="DP19" i="11"/>
  <c r="DO20" i="11"/>
  <c r="DQ18" i="12"/>
  <c r="DQ22" i="12" s="1"/>
  <c r="DR17" i="12"/>
  <c r="C16" i="10"/>
  <c r="DT18" i="10"/>
  <c r="DU18" i="10" s="1"/>
  <c r="N37" i="10"/>
  <c r="C37" i="10" s="1"/>
  <c r="C17" i="10"/>
  <c r="DS168" i="1"/>
  <c r="DS20" i="12"/>
  <c r="DS21" i="12" s="1"/>
  <c r="N81" i="9"/>
  <c r="N36" i="10"/>
  <c r="C36" i="10" s="1"/>
  <c r="DS35" i="9"/>
  <c r="DS50" i="9" s="1"/>
  <c r="DS23" i="11"/>
  <c r="C31" i="9"/>
  <c r="DT33" i="9"/>
  <c r="C33" i="9" s="1"/>
  <c r="N79" i="9"/>
  <c r="C29" i="9"/>
  <c r="E39" i="10"/>
  <c r="I16" i="13" s="1"/>
  <c r="DQ13" i="12"/>
  <c r="DQ8" i="12" s="1"/>
  <c r="DQ14" i="12" s="1"/>
  <c r="DR36" i="9"/>
  <c r="DP18" i="11" l="1"/>
  <c r="DQ17" i="11"/>
  <c r="DQ24" i="12"/>
  <c r="DP20" i="11"/>
  <c r="DQ19" i="11"/>
  <c r="N83" i="9"/>
  <c r="C83" i="9" s="1"/>
  <c r="C79" i="9"/>
  <c r="DU167" i="1"/>
  <c r="DU19" i="10"/>
  <c r="DU40" i="9" s="1"/>
  <c r="DU44" i="9" s="1"/>
  <c r="DR18" i="12"/>
  <c r="DR22" i="12" s="1"/>
  <c r="DS17" i="12"/>
  <c r="R14" i="13"/>
  <c r="G14" i="13" s="1"/>
  <c r="C81" i="9"/>
  <c r="DT19" i="10"/>
  <c r="DT167" i="1"/>
  <c r="DT162" i="1" s="1"/>
  <c r="C18" i="10"/>
  <c r="N38" i="10"/>
  <c r="E66" i="9"/>
  <c r="F66" i="9"/>
  <c r="G66" i="9"/>
  <c r="H66" i="9"/>
  <c r="I66" i="9"/>
  <c r="J66" i="9"/>
  <c r="K66" i="9"/>
  <c r="L66" i="9"/>
  <c r="M66" i="9"/>
  <c r="DR13" i="12"/>
  <c r="DR8" i="12" s="1"/>
  <c r="DR14" i="12" s="1"/>
  <c r="DS36" i="9"/>
  <c r="DR17" i="11" l="1"/>
  <c r="DQ18" i="11"/>
  <c r="DR24" i="12"/>
  <c r="DR19" i="11"/>
  <c r="DQ20" i="11"/>
  <c r="DT16" i="9"/>
  <c r="DT13" i="9" s="1"/>
  <c r="DT17" i="9" s="1"/>
  <c r="DT23" i="11" s="1"/>
  <c r="N39" i="10"/>
  <c r="C38" i="10"/>
  <c r="DT40" i="9"/>
  <c r="C19" i="10"/>
  <c r="DU162" i="1"/>
  <c r="DU16" i="9"/>
  <c r="DT168" i="1"/>
  <c r="DT20" i="12"/>
  <c r="DT21" i="12" s="1"/>
  <c r="DS18" i="12"/>
  <c r="DS22" i="12" s="1"/>
  <c r="DT17" i="12"/>
  <c r="E63" i="9"/>
  <c r="I15" i="13" s="1"/>
  <c r="F63" i="9"/>
  <c r="G63" i="9"/>
  <c r="H63" i="9"/>
  <c r="I63" i="9"/>
  <c r="J63" i="9"/>
  <c r="K63" i="9"/>
  <c r="L63" i="9"/>
  <c r="M63" i="9"/>
  <c r="DU46" i="9"/>
  <c r="DU4" i="11" s="1"/>
  <c r="DS13" i="12"/>
  <c r="DS8" i="12" s="1"/>
  <c r="DS14" i="12" s="1"/>
  <c r="DR18" i="11" l="1"/>
  <c r="DS17" i="11"/>
  <c r="DS18" i="11" s="1"/>
  <c r="DS24" i="12"/>
  <c r="DT35" i="9"/>
  <c r="DT36" i="9" s="1"/>
  <c r="DT13" i="12" s="1"/>
  <c r="DT8" i="12" s="1"/>
  <c r="DT14" i="12" s="1"/>
  <c r="DS19" i="11"/>
  <c r="DS20" i="11" s="1"/>
  <c r="DR20" i="11"/>
  <c r="DU17" i="12"/>
  <c r="DU18" i="12" s="1"/>
  <c r="DT18" i="12"/>
  <c r="DT22" i="12" s="1"/>
  <c r="C16" i="9"/>
  <c r="N66" i="9"/>
  <c r="C66" i="9" s="1"/>
  <c r="DU13" i="9"/>
  <c r="DU20" i="12"/>
  <c r="DU21" i="12" s="1"/>
  <c r="DU168" i="1"/>
  <c r="DT44" i="9"/>
  <c r="C40" i="9"/>
  <c r="R16" i="13"/>
  <c r="G16" i="13" s="1"/>
  <c r="C39" i="10"/>
  <c r="M67" i="9"/>
  <c r="M85" i="9" s="1"/>
  <c r="Q15" i="13"/>
  <c r="K67" i="9"/>
  <c r="K85" i="9" s="1"/>
  <c r="O15" i="13"/>
  <c r="I67" i="9"/>
  <c r="I85" i="9" s="1"/>
  <c r="M15" i="13"/>
  <c r="G67" i="9"/>
  <c r="G85" i="9" s="1"/>
  <c r="K15" i="13"/>
  <c r="L67" i="9"/>
  <c r="L85" i="9" s="1"/>
  <c r="P15" i="13"/>
  <c r="J67" i="9"/>
  <c r="J85" i="9" s="1"/>
  <c r="N15" i="13"/>
  <c r="H67" i="9"/>
  <c r="H85" i="9" s="1"/>
  <c r="L15" i="13"/>
  <c r="F67" i="9"/>
  <c r="F85" i="9" s="1"/>
  <c r="J15" i="13"/>
  <c r="E67" i="9"/>
  <c r="DU49" i="9"/>
  <c r="DT24" i="12" l="1"/>
  <c r="DT46" i="9"/>
  <c r="C44" i="9"/>
  <c r="C13" i="9"/>
  <c r="DU17" i="9"/>
  <c r="N63" i="9"/>
  <c r="DU22" i="12"/>
  <c r="E85" i="9"/>
  <c r="DU35" i="9" l="1"/>
  <c r="DU23" i="11"/>
  <c r="C17" i="9"/>
  <c r="R15" i="13"/>
  <c r="G15" i="13" s="1"/>
  <c r="N67" i="9"/>
  <c r="C63" i="9"/>
  <c r="DT49" i="9"/>
  <c r="DT4" i="11"/>
  <c r="C46" i="9"/>
  <c r="E86" i="9"/>
  <c r="DT10" i="11" l="1"/>
  <c r="DU9" i="11"/>
  <c r="C4" i="11"/>
  <c r="DT50" i="9"/>
  <c r="C49" i="9"/>
  <c r="N85" i="9"/>
  <c r="C85" i="9" s="1"/>
  <c r="C67" i="9"/>
  <c r="DU36" i="9"/>
  <c r="C35" i="9"/>
  <c r="DU50" i="9"/>
  <c r="F86" i="9"/>
  <c r="I17" i="13"/>
  <c r="C50" i="9" l="1"/>
  <c r="C36" i="9"/>
  <c r="DU13" i="12"/>
  <c r="DU8" i="12" s="1"/>
  <c r="DU14" i="12" s="1"/>
  <c r="DU24" i="12" s="1"/>
  <c r="C24" i="12" s="1"/>
  <c r="C9" i="11"/>
  <c r="DU10" i="11"/>
  <c r="DT11" i="11"/>
  <c r="DT17" i="11"/>
  <c r="DT18" i="11" s="1"/>
  <c r="G86" i="9"/>
  <c r="J17" i="13"/>
  <c r="C12" i="11" l="1"/>
  <c r="DU17" i="11"/>
  <c r="DU18" i="11" s="1"/>
  <c r="DU11" i="11"/>
  <c r="C11" i="11" s="1"/>
  <c r="C10" i="11"/>
  <c r="DT19" i="11"/>
  <c r="DT20" i="11" s="1"/>
  <c r="H86" i="9"/>
  <c r="K17" i="13"/>
  <c r="G22" i="13" l="1"/>
  <c r="B11" i="14"/>
  <c r="DU19" i="11"/>
  <c r="DU20" i="11" s="1"/>
  <c r="B12" i="14"/>
  <c r="G23" i="13"/>
  <c r="I86" i="9"/>
  <c r="L17" i="13"/>
  <c r="F70" i="14" l="1"/>
  <c r="F71" i="14" s="1"/>
  <c r="F52" i="14"/>
  <c r="F53" i="14" s="1"/>
  <c r="F23" i="14"/>
  <c r="F7" i="14"/>
  <c r="F64" i="14"/>
  <c r="F65" i="14" s="1"/>
  <c r="F58" i="14"/>
  <c r="F59" i="14" s="1"/>
  <c r="F37" i="14"/>
  <c r="S52" i="14"/>
  <c r="S23" i="14"/>
  <c r="S37" i="14"/>
  <c r="S7" i="14"/>
  <c r="J86" i="9"/>
  <c r="M17" i="13"/>
  <c r="S70" i="14" l="1"/>
  <c r="S71" i="14" s="1"/>
  <c r="S58" i="14"/>
  <c r="S59" i="14" s="1"/>
  <c r="S64" i="14"/>
  <c r="S65" i="14" s="1"/>
  <c r="S53" i="14"/>
  <c r="K86" i="9"/>
  <c r="N17" i="13"/>
  <c r="L86" i="9" l="1"/>
  <c r="O17" i="13"/>
  <c r="M86" i="9" l="1"/>
  <c r="P17" i="13"/>
  <c r="N86" i="9" l="1"/>
  <c r="Q17" i="13"/>
  <c r="C86" i="9" l="1"/>
  <c r="R17" i="13"/>
  <c r="G17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4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для того, чтобы транши совпадали с изначальным планом. если удалить - сумма кредита будет считаться исходя из потребности в финансировании</t>
        </r>
      </text>
    </comment>
  </commentList>
</comments>
</file>

<file path=xl/sharedStrings.xml><?xml version="1.0" encoding="utf-8"?>
<sst xmlns="http://schemas.openxmlformats.org/spreadsheetml/2006/main" count="376" uniqueCount="234">
  <si>
    <t>Капитальные затраты</t>
  </si>
  <si>
    <t>Сумма</t>
  </si>
  <si>
    <t>ФОТ</t>
  </si>
  <si>
    <t>Амортизация</t>
  </si>
  <si>
    <t xml:space="preserve">ИТОГО </t>
  </si>
  <si>
    <t>Электроэнергия</t>
  </si>
  <si>
    <t>Остаточная стоимость</t>
  </si>
  <si>
    <t>Текущие расходы</t>
  </si>
  <si>
    <t>Налоги</t>
  </si>
  <si>
    <t>Получение кредита</t>
  </si>
  <si>
    <t>НДС</t>
  </si>
  <si>
    <t>Налог на имущество</t>
  </si>
  <si>
    <t>Налог на прибыль</t>
  </si>
  <si>
    <t>НДС полученный</t>
  </si>
  <si>
    <t>НДС уплаченный</t>
  </si>
  <si>
    <t>Движение денежных средств</t>
  </si>
  <si>
    <t>Выручка</t>
  </si>
  <si>
    <t>Выручка без НДС</t>
  </si>
  <si>
    <t>Итого расходы</t>
  </si>
  <si>
    <t>Расходы без НДС</t>
  </si>
  <si>
    <t>НДС в составе кап. расходов</t>
  </si>
  <si>
    <t>НДС в бюджет</t>
  </si>
  <si>
    <t>1. Основная деятельность</t>
  </si>
  <si>
    <t>2. Инвестиционная деятельность</t>
  </si>
  <si>
    <t>3. Финансовая деятельность</t>
  </si>
  <si>
    <t>Погашение долга</t>
  </si>
  <si>
    <t>Проценты</t>
  </si>
  <si>
    <t>Итого поток денежных средств</t>
  </si>
  <si>
    <t>Коммерческая эффективность</t>
  </si>
  <si>
    <t>Инвестиции</t>
  </si>
  <si>
    <t>Финансовые издержки</t>
  </si>
  <si>
    <t>Поток денежных средств</t>
  </si>
  <si>
    <t>Дисконтированный поток денежных средств (NPV)</t>
  </si>
  <si>
    <t>Внутренняя ставка доходности (IRR)</t>
  </si>
  <si>
    <t>Индекс доходности (PI)</t>
  </si>
  <si>
    <t>Терминальная стоимость</t>
  </si>
  <si>
    <t>Ставка налога на имущество</t>
  </si>
  <si>
    <t>Всего налог на имущество</t>
  </si>
  <si>
    <t>Остаточная стоимость имущества</t>
  </si>
  <si>
    <t>Прибыли/убытки</t>
  </si>
  <si>
    <t>Выручка от реализации (без НДС)</t>
  </si>
  <si>
    <t>Прибыль от реализации</t>
  </si>
  <si>
    <t>Прочие доходы</t>
  </si>
  <si>
    <t>EBITDA</t>
  </si>
  <si>
    <t>EBIT</t>
  </si>
  <si>
    <t>Проценты уплаченные</t>
  </si>
  <si>
    <t>Чистая прибыль</t>
  </si>
  <si>
    <t xml:space="preserve">Прочие расходы </t>
  </si>
  <si>
    <t>Получение</t>
  </si>
  <si>
    <t>Остаток долга</t>
  </si>
  <si>
    <t>Кредит</t>
  </si>
  <si>
    <t>Дебиторская задолженность</t>
  </si>
  <si>
    <t>Прирост дебиторской задолженности</t>
  </si>
  <si>
    <t>Кредиторская задолженность</t>
  </si>
  <si>
    <t>Прирост кредиторской задолженности</t>
  </si>
  <si>
    <t>Чистый поток д/с</t>
  </si>
  <si>
    <t>Расчеты с покупателями, дней</t>
  </si>
  <si>
    <t>ФОТ с отчислениями</t>
  </si>
  <si>
    <t>Периодичность оплаты счетов, дней</t>
  </si>
  <si>
    <t>ставка</t>
  </si>
  <si>
    <t xml:space="preserve">Первонач. стоимость </t>
  </si>
  <si>
    <t>пуск</t>
  </si>
  <si>
    <t>Исходные данные</t>
  </si>
  <si>
    <t>Налог на ФОТ</t>
  </si>
  <si>
    <t>USD</t>
  </si>
  <si>
    <t>Незавершенное стр-во</t>
  </si>
  <si>
    <t>Переработка сырья, т</t>
  </si>
  <si>
    <t>Анализ чувствительности</t>
  </si>
  <si>
    <t>Кап. затраты</t>
  </si>
  <si>
    <t>Объем переработки</t>
  </si>
  <si>
    <t>Цена</t>
  </si>
  <si>
    <t>Стоимость сырья</t>
  </si>
  <si>
    <t>Вариант</t>
  </si>
  <si>
    <t>Данные по вариантам</t>
  </si>
  <si>
    <t>Вар.1</t>
  </si>
  <si>
    <t>Вар.2</t>
  </si>
  <si>
    <t>Сырьё</t>
  </si>
  <si>
    <t>Цена, долл./т</t>
  </si>
  <si>
    <t>Выручка, долл.</t>
  </si>
  <si>
    <t>Ставка</t>
  </si>
  <si>
    <t>Сырье</t>
  </si>
  <si>
    <t>Рост цены на сырье, % в год</t>
  </si>
  <si>
    <t>Стоимость сырья, долл.</t>
  </si>
  <si>
    <t>Предоплата</t>
  </si>
  <si>
    <t>Оплата сырья, долл.</t>
  </si>
  <si>
    <t>Ремонт</t>
  </si>
  <si>
    <t>долл./мес.</t>
  </si>
  <si>
    <t>Связь и интернет</t>
  </si>
  <si>
    <t>Командировочные расходы</t>
  </si>
  <si>
    <t>Страхование имущества</t>
  </si>
  <si>
    <t>Энергетика</t>
  </si>
  <si>
    <t>Аттестация кадров (год)</t>
  </si>
  <si>
    <t>Канцелярские расходы</t>
  </si>
  <si>
    <t>Содержание автотранспорта</t>
  </si>
  <si>
    <t>Аудит (квартал)</t>
  </si>
  <si>
    <t>Охрана</t>
  </si>
  <si>
    <t>Представительские</t>
  </si>
  <si>
    <t>управляющий</t>
  </si>
  <si>
    <t>менеджер по производству</t>
  </si>
  <si>
    <t>менеджер по снабжению</t>
  </si>
  <si>
    <t>менеджер по сбыту</t>
  </si>
  <si>
    <t>главный бухгалтер</t>
  </si>
  <si>
    <t>бухгалтер</t>
  </si>
  <si>
    <t>водитель</t>
  </si>
  <si>
    <t>юрисконсульт</t>
  </si>
  <si>
    <t>референт-переводчик</t>
  </si>
  <si>
    <t>повар</t>
  </si>
  <si>
    <t>старший смены-технолог</t>
  </si>
  <si>
    <t>оператор смены</t>
  </si>
  <si>
    <t>подсобные рабочие промплощадки</t>
  </si>
  <si>
    <t>численность</t>
  </si>
  <si>
    <t>налог на ФОТ</t>
  </si>
  <si>
    <t>Индексация ФОТ, % в год</t>
  </si>
  <si>
    <t>Обучение кадров (год)</t>
  </si>
  <si>
    <t>Спецодежда, инвентарь (год)</t>
  </si>
  <si>
    <t>Оплата сырья без НДС, долл.</t>
  </si>
  <si>
    <t>Электроэнергия без НДС, долл.</t>
  </si>
  <si>
    <t>Выручка от реализации</t>
  </si>
  <si>
    <t>Прямые расходы</t>
  </si>
  <si>
    <t>сырье</t>
  </si>
  <si>
    <t>энергия</t>
  </si>
  <si>
    <t>Периодичность выплаты ФОТ, дней</t>
  </si>
  <si>
    <t>персонал</t>
  </si>
  <si>
    <t>прочие расходы</t>
  </si>
  <si>
    <t>Постоянные расходы</t>
  </si>
  <si>
    <t>общие издержки</t>
  </si>
  <si>
    <t>Суммарные издержки производства</t>
  </si>
  <si>
    <t>налог на прибыль</t>
  </si>
  <si>
    <t>Итого кэш-фло по основной деятельности</t>
  </si>
  <si>
    <t>Прямые расходы (без НДС)</t>
  </si>
  <si>
    <t>Валовая прибыль</t>
  </si>
  <si>
    <t>Налогооблагаемая прибыль</t>
  </si>
  <si>
    <t>Реализация основных средств</t>
  </si>
  <si>
    <t>Затраты на приобретение активов</t>
  </si>
  <si>
    <t>Прочие расходы подготовительного периода</t>
  </si>
  <si>
    <t>Итого кэш-фло по инвест. деятельности</t>
  </si>
  <si>
    <t>Собственный капитал</t>
  </si>
  <si>
    <t>Платежи по кредиту</t>
  </si>
  <si>
    <t>Итого кэш-фло по финансовой деятельности</t>
  </si>
  <si>
    <t>Баланс денежных средств на конец периода</t>
  </si>
  <si>
    <t>Изменение оборотного капитала</t>
  </si>
  <si>
    <t>НДС по приобретенным ценностям</t>
  </si>
  <si>
    <t>Поток д/с от операций</t>
  </si>
  <si>
    <t>Поток д/с от инвестиц. деятельности</t>
  </si>
  <si>
    <t>Свободный поток д/с</t>
  </si>
  <si>
    <t>Расчеты с учредителями</t>
  </si>
  <si>
    <t>Изменение долга</t>
  </si>
  <si>
    <t>Активы</t>
  </si>
  <si>
    <t>Внеоборотные активы</t>
  </si>
  <si>
    <t>Основные средства</t>
  </si>
  <si>
    <t>Незавершенное строительство</t>
  </si>
  <si>
    <t>Оборотные активы</t>
  </si>
  <si>
    <t>Запасы и незавершенное пр-во</t>
  </si>
  <si>
    <t>Расчеты с покупателями</t>
  </si>
  <si>
    <t>Денежные средства</t>
  </si>
  <si>
    <t>ИТОГО АКТИВЫ</t>
  </si>
  <si>
    <t>Пассивы</t>
  </si>
  <si>
    <t>Нераспределенная прибыль (убыток)</t>
  </si>
  <si>
    <t>Всего капитал</t>
  </si>
  <si>
    <t>Кредиты</t>
  </si>
  <si>
    <t>Всего обязательства</t>
  </si>
  <si>
    <t>ИТОГО ПАСИВЫ</t>
  </si>
  <si>
    <t>БАЛАНС</t>
  </si>
  <si>
    <t>Авансы выданные</t>
  </si>
  <si>
    <t>Кредиторская задолженность по кап. затратам</t>
  </si>
  <si>
    <t>Льготный период, мес.</t>
  </si>
  <si>
    <t>Срок, мес.</t>
  </si>
  <si>
    <t>Срок кредита</t>
  </si>
  <si>
    <t>Срок</t>
  </si>
  <si>
    <t>Резерв, вариант 1</t>
  </si>
  <si>
    <t>Резерв, вариант 2</t>
  </si>
  <si>
    <t>Погашение</t>
  </si>
  <si>
    <t>начисленные</t>
  </si>
  <si>
    <t>выплаченные</t>
  </si>
  <si>
    <t>Ставка дисконтирования</t>
  </si>
  <si>
    <t>Срок окупаемости (PBP), мес</t>
  </si>
  <si>
    <t>Дисконтированный срок окупаемости (DPBP), мес</t>
  </si>
  <si>
    <t>млн. USD</t>
  </si>
  <si>
    <t>Валовый объем продаж (с НДС)</t>
  </si>
  <si>
    <t>Чистый объем продаж (без НДС)</t>
  </si>
  <si>
    <t>Суммарные прямые издержки</t>
  </si>
  <si>
    <t>Суммарные постоянные издержки</t>
  </si>
  <si>
    <t>Займы</t>
  </si>
  <si>
    <t>Выплаты в погашение займов</t>
  </si>
  <si>
    <t>Выплаты процентов по займам</t>
  </si>
  <si>
    <t>Баланс наличности на конец периода</t>
  </si>
  <si>
    <t>Показатели</t>
  </si>
  <si>
    <t>Чистая текущая стоимость (NPV), млн. USD</t>
  </si>
  <si>
    <t>Внутренняя ставка доходности (IRR), %</t>
  </si>
  <si>
    <t>Срок окупаемости (PBP), мес.</t>
  </si>
  <si>
    <t>Дисконт. срок окупаемости (DPBP), мес.</t>
  </si>
  <si>
    <t>варианты</t>
  </si>
  <si>
    <t>Параметры</t>
  </si>
  <si>
    <t>Критерии</t>
  </si>
  <si>
    <t>NPV, mln USD</t>
  </si>
  <si>
    <t>IRR, %</t>
  </si>
  <si>
    <t>1. Двухфакторный анализ</t>
  </si>
  <si>
    <t>Объем продаж</t>
  </si>
  <si>
    <t>IRR минимум</t>
  </si>
  <si>
    <t>NPV минимум</t>
  </si>
  <si>
    <t>IRR текущая</t>
  </si>
  <si>
    <t>NPV текущая</t>
  </si>
  <si>
    <t xml:space="preserve">Цена </t>
  </si>
  <si>
    <t>2. Однофакторный анализ</t>
  </si>
  <si>
    <t>CAPEX</t>
  </si>
  <si>
    <t>база</t>
  </si>
  <si>
    <t>Сводные результаты</t>
  </si>
  <si>
    <t>! Для обновления при смене исходных данных нажать F9</t>
  </si>
  <si>
    <t>! Для обновления при смене вариантов нажать F9</t>
  </si>
  <si>
    <t>Баланс</t>
  </si>
  <si>
    <t>выход</t>
  </si>
  <si>
    <t>Оплата э/э, долл.</t>
  </si>
  <si>
    <t>Оплата э/э без НДС, долл.</t>
  </si>
  <si>
    <t>сырье 1</t>
  </si>
  <si>
    <t>сырье 2</t>
  </si>
  <si>
    <t>продукт 1</t>
  </si>
  <si>
    <t>продукт 2</t>
  </si>
  <si>
    <t>продукт 3</t>
  </si>
  <si>
    <t>Рост цены на продукцию, % в год</t>
  </si>
  <si>
    <t>capex 1</t>
  </si>
  <si>
    <t>capex 2</t>
  </si>
  <si>
    <t>capex 3</t>
  </si>
  <si>
    <t>capex 4</t>
  </si>
  <si>
    <t>capex 5</t>
  </si>
  <si>
    <t>capex 6</t>
  </si>
  <si>
    <t>capex 7</t>
  </si>
  <si>
    <t>capex 8</t>
  </si>
  <si>
    <t>capex 9</t>
  </si>
  <si>
    <t>Производство готовой продукции, т</t>
  </si>
  <si>
    <t>Цена, долл./т (с НДС)</t>
  </si>
  <si>
    <t>Прочее</t>
  </si>
  <si>
    <t xml:space="preserve">разнорабочие </t>
  </si>
  <si>
    <t>Выход продукции</t>
  </si>
  <si>
    <t>http://exceltable.com/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</si>
</sst>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.00_р_._-;\-* #,##0.00_р_._-;_-* &quot;-&quot;??_р_._-;_-@_-"/>
    <numFmt numFmtId="165" formatCode="mm\/yyyy;@"/>
    <numFmt numFmtId="166" formatCode="0.0%"/>
    <numFmt numFmtId="167" formatCode="#,##0.0"/>
    <numFmt numFmtId="168" formatCode="#,##0.000"/>
    <numFmt numFmtId="169" formatCode="_-* #,##0.000_р_._-;\-* #,##0.000_р_._-;_-* &quot;-&quot;??_р_._-;_-@_-"/>
    <numFmt numFmtId="170" formatCode="_-* #,##0.00000_р_._-;\-* #,##0.00000_р_._-;_-* &quot;-&quot;??_р_._-;_-@_-"/>
    <numFmt numFmtId="171" formatCode="0.000%"/>
    <numFmt numFmtId="172" formatCode="0.0000%"/>
    <numFmt numFmtId="173" formatCode="0.0"/>
    <numFmt numFmtId="174" formatCode="0.000"/>
  </numFmts>
  <fonts count="5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 tint="0.499984740745262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206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3"/>
      <name val="Calibri"/>
      <family val="2"/>
      <charset val="204"/>
      <scheme val="minor"/>
    </font>
    <font>
      <i/>
      <sz val="10"/>
      <color theme="3"/>
      <name val="Calibri"/>
      <family val="2"/>
      <charset val="204"/>
      <scheme val="minor"/>
    </font>
    <font>
      <i/>
      <sz val="10"/>
      <color rgb="FF00206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3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0" tint="-0.499984740745262"/>
      <name val="Calibri"/>
      <family val="2"/>
      <charset val="204"/>
      <scheme val="minor"/>
    </font>
    <font>
      <b/>
      <sz val="9"/>
      <color theme="0" tint="-0.499984740745262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0" tint="-0.499984740745262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0" tint="-0.1499984740745262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0"/>
      <color theme="3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9"/>
      <color theme="1" tint="0.499984740745262"/>
      <name val="Calibri"/>
      <family val="2"/>
      <charset val="204"/>
      <scheme val="minor"/>
    </font>
    <font>
      <i/>
      <sz val="10"/>
      <color theme="0" tint="-0.499984740745262"/>
      <name val="Calibri"/>
      <family val="2"/>
      <charset val="204"/>
      <scheme val="minor"/>
    </font>
    <font>
      <sz val="10"/>
      <color theme="1" tint="0.499984740745262"/>
      <name val="Calibri"/>
      <family val="2"/>
      <charset val="204"/>
      <scheme val="minor"/>
    </font>
    <font>
      <b/>
      <sz val="10"/>
      <color theme="1" tint="0.49998474074526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6"/>
      <color rgb="FFFF0000"/>
      <name val="Calibri"/>
      <family val="2"/>
      <charset val="204"/>
      <scheme val="minor"/>
    </font>
    <font>
      <b/>
      <i/>
      <sz val="11"/>
      <color rgb="FFC00000"/>
      <name val="Calibri"/>
      <family val="2"/>
      <charset val="204"/>
      <scheme val="minor"/>
    </font>
    <font>
      <sz val="9"/>
      <color theme="1" tint="0.499984740745262"/>
      <name val="Calibri"/>
      <family val="2"/>
      <charset val="204"/>
      <scheme val="minor"/>
    </font>
    <font>
      <b/>
      <i/>
      <sz val="10"/>
      <color theme="1" tint="0.1499984740745262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u/>
      <sz val="10"/>
      <color theme="10"/>
      <name val="Arial"/>
      <family val="2"/>
      <charset val="204"/>
    </font>
    <font>
      <u/>
      <sz val="14"/>
      <color theme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DE9D9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48" fillId="0" borderId="0" applyNumberFormat="0" applyFill="0" applyBorder="0" applyAlignment="0" applyProtection="0"/>
  </cellStyleXfs>
  <cellXfs count="268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165" fontId="1" fillId="0" borderId="0" xfId="0" applyNumberFormat="1" applyFont="1" applyAlignment="1">
      <alignment horizontal="right" vertical="top"/>
    </xf>
    <xf numFmtId="0" fontId="0" fillId="0" borderId="0" xfId="0" applyAlignment="1">
      <alignment vertical="top" wrapText="1"/>
    </xf>
    <xf numFmtId="3" fontId="1" fillId="0" borderId="0" xfId="0" applyNumberFormat="1" applyFon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2" fillId="0" borderId="0" xfId="0" applyFont="1" applyAlignment="1">
      <alignment vertical="top"/>
    </xf>
    <xf numFmtId="3" fontId="4" fillId="0" borderId="0" xfId="0" applyNumberFormat="1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 wrapText="1" indent="1"/>
    </xf>
    <xf numFmtId="3" fontId="1" fillId="0" borderId="2" xfId="0" applyNumberFormat="1" applyFont="1" applyBorder="1" applyAlignment="1">
      <alignment horizontal="right" vertical="top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0" fillId="0" borderId="3" xfId="0" applyBorder="1"/>
    <xf numFmtId="0" fontId="1" fillId="0" borderId="0" xfId="0" applyFont="1"/>
    <xf numFmtId="0" fontId="1" fillId="0" borderId="5" xfId="0" applyFont="1" applyBorder="1" applyAlignment="1">
      <alignment vertical="top"/>
    </xf>
    <xf numFmtId="3" fontId="1" fillId="0" borderId="5" xfId="0" applyNumberFormat="1" applyFont="1" applyBorder="1" applyAlignment="1">
      <alignment horizontal="right" vertical="top"/>
    </xf>
    <xf numFmtId="3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3" fontId="0" fillId="0" borderId="1" xfId="0" applyNumberFormat="1" applyBorder="1" applyAlignment="1">
      <alignment horizontal="right" vertical="top"/>
    </xf>
    <xf numFmtId="3" fontId="8" fillId="0" borderId="0" xfId="0" applyNumberFormat="1" applyFont="1" applyAlignment="1">
      <alignment horizontal="right" vertical="top"/>
    </xf>
    <xf numFmtId="3" fontId="9" fillId="0" borderId="0" xfId="0" applyNumberFormat="1" applyFont="1" applyAlignment="1">
      <alignment horizontal="right" vertical="top"/>
    </xf>
    <xf numFmtId="0" fontId="0" fillId="0" borderId="2" xfId="0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3" fontId="11" fillId="0" borderId="0" xfId="0" applyNumberFormat="1" applyFont="1" applyAlignment="1">
      <alignment vertical="top"/>
    </xf>
    <xf numFmtId="3" fontId="12" fillId="0" borderId="0" xfId="0" applyNumberFormat="1" applyFont="1" applyAlignment="1">
      <alignment vertical="top"/>
    </xf>
    <xf numFmtId="0" fontId="13" fillId="0" borderId="0" xfId="0" applyFont="1" applyAlignment="1">
      <alignment vertical="top"/>
    </xf>
    <xf numFmtId="166" fontId="12" fillId="0" borderId="0" xfId="1" applyNumberFormat="1" applyFont="1" applyAlignment="1">
      <alignment vertical="top"/>
    </xf>
    <xf numFmtId="3" fontId="0" fillId="0" borderId="2" xfId="0" applyNumberFormat="1" applyBorder="1" applyAlignment="1">
      <alignment horizontal="right" vertical="top"/>
    </xf>
    <xf numFmtId="9" fontId="12" fillId="0" borderId="0" xfId="0" applyNumberFormat="1" applyFont="1" applyAlignment="1">
      <alignment vertical="top"/>
    </xf>
    <xf numFmtId="0" fontId="0" fillId="0" borderId="5" xfId="0" applyBorder="1" applyAlignment="1">
      <alignment vertical="top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vertical="top"/>
    </xf>
    <xf numFmtId="3" fontId="17" fillId="0" borderId="0" xfId="0" applyNumberFormat="1" applyFont="1" applyAlignment="1">
      <alignment horizontal="right" vertical="top"/>
    </xf>
    <xf numFmtId="3" fontId="16" fillId="0" borderId="0" xfId="0" applyNumberFormat="1" applyFont="1" applyAlignment="1">
      <alignment horizontal="right" vertical="top"/>
    </xf>
    <xf numFmtId="0" fontId="18" fillId="0" borderId="0" xfId="0" applyFont="1" applyAlignment="1">
      <alignment vertical="top" wrapText="1"/>
    </xf>
    <xf numFmtId="0" fontId="19" fillId="0" borderId="0" xfId="0" applyFont="1" applyAlignment="1">
      <alignment vertical="top"/>
    </xf>
    <xf numFmtId="0" fontId="0" fillId="0" borderId="5" xfId="0" applyBorder="1" applyAlignment="1">
      <alignment vertical="top" wrapText="1"/>
    </xf>
    <xf numFmtId="0" fontId="19" fillId="0" borderId="0" xfId="0" applyFont="1" applyAlignment="1">
      <alignment horizontal="left" vertical="top" wrapText="1" indent="4"/>
    </xf>
    <xf numFmtId="0" fontId="20" fillId="0" borderId="0" xfId="0" applyFont="1" applyAlignment="1">
      <alignment vertical="top"/>
    </xf>
    <xf numFmtId="3" fontId="19" fillId="0" borderId="0" xfId="0" applyNumberFormat="1" applyFont="1" applyAlignment="1">
      <alignment horizontal="right" vertical="top"/>
    </xf>
    <xf numFmtId="3" fontId="20" fillId="0" borderId="0" xfId="0" applyNumberFormat="1" applyFont="1" applyAlignment="1">
      <alignment horizontal="right" vertical="top"/>
    </xf>
    <xf numFmtId="0" fontId="1" fillId="2" borderId="2" xfId="0" applyFont="1" applyFill="1" applyBorder="1" applyAlignment="1">
      <alignment vertical="top"/>
    </xf>
    <xf numFmtId="4" fontId="1" fillId="0" borderId="0" xfId="0" applyNumberFormat="1" applyFont="1" applyAlignment="1">
      <alignment horizontal="right" vertical="top"/>
    </xf>
    <xf numFmtId="3" fontId="21" fillId="0" borderId="0" xfId="0" applyNumberFormat="1" applyFont="1" applyAlignment="1">
      <alignment horizontal="right" vertical="top"/>
    </xf>
    <xf numFmtId="10" fontId="11" fillId="0" borderId="0" xfId="1" applyNumberFormat="1" applyFont="1" applyAlignment="1">
      <alignment vertical="top"/>
    </xf>
    <xf numFmtId="0" fontId="1" fillId="0" borderId="2" xfId="0" applyFont="1" applyBorder="1"/>
    <xf numFmtId="9" fontId="14" fillId="0" borderId="0" xfId="0" applyNumberFormat="1" applyFont="1" applyAlignment="1">
      <alignment vertical="top"/>
    </xf>
    <xf numFmtId="3" fontId="15" fillId="0" borderId="0" xfId="0" applyNumberFormat="1" applyFont="1" applyAlignment="1">
      <alignment vertical="top"/>
    </xf>
    <xf numFmtId="3" fontId="23" fillId="0" borderId="0" xfId="0" applyNumberFormat="1" applyFont="1" applyAlignment="1">
      <alignment vertical="top"/>
    </xf>
    <xf numFmtId="3" fontId="1" fillId="0" borderId="6" xfId="0" applyNumberFormat="1" applyFont="1" applyBorder="1" applyAlignment="1">
      <alignment horizontal="right" vertical="top"/>
    </xf>
    <xf numFmtId="3" fontId="4" fillId="0" borderId="6" xfId="0" applyNumberFormat="1" applyFont="1" applyBorder="1" applyAlignment="1">
      <alignment horizontal="right" vertical="top"/>
    </xf>
    <xf numFmtId="3" fontId="1" fillId="0" borderId="7" xfId="0" applyNumberFormat="1" applyFont="1" applyBorder="1" applyAlignment="1">
      <alignment horizontal="right" vertical="top"/>
    </xf>
    <xf numFmtId="0" fontId="11" fillId="0" borderId="0" xfId="0" applyFont="1" applyAlignment="1">
      <alignment vertical="top"/>
    </xf>
    <xf numFmtId="3" fontId="24" fillId="0" borderId="0" xfId="0" applyNumberFormat="1" applyFont="1" applyAlignment="1">
      <alignment horizontal="right" vertical="top"/>
    </xf>
    <xf numFmtId="9" fontId="22" fillId="0" borderId="0" xfId="1" applyFont="1" applyAlignment="1">
      <alignment horizontal="right" vertical="top"/>
    </xf>
    <xf numFmtId="0" fontId="0" fillId="0" borderId="1" xfId="0" applyBorder="1"/>
    <xf numFmtId="0" fontId="2" fillId="0" borderId="2" xfId="0" applyFont="1" applyBorder="1" applyAlignment="1">
      <alignment horizontal="right" vertical="top"/>
    </xf>
    <xf numFmtId="0" fontId="2" fillId="0" borderId="0" xfId="0" applyFont="1" applyAlignment="1">
      <alignment vertical="top" wrapText="1"/>
    </xf>
    <xf numFmtId="3" fontId="12" fillId="0" borderId="0" xfId="0" applyNumberFormat="1" applyFont="1" applyAlignment="1">
      <alignment horizontal="right" vertical="top" indent="1"/>
    </xf>
    <xf numFmtId="9" fontId="0" fillId="0" borderId="0" xfId="0" applyNumberFormat="1"/>
    <xf numFmtId="10" fontId="12" fillId="0" borderId="0" xfId="1" applyNumberFormat="1" applyFont="1" applyAlignment="1">
      <alignment vertical="top"/>
    </xf>
    <xf numFmtId="3" fontId="10" fillId="0" borderId="5" xfId="0" applyNumberFormat="1" applyFont="1" applyBorder="1" applyAlignment="1">
      <alignment horizontal="right" vertical="top"/>
    </xf>
    <xf numFmtId="9" fontId="19" fillId="0" borderId="0" xfId="0" applyNumberFormat="1" applyFont="1" applyAlignment="1">
      <alignment vertical="top"/>
    </xf>
    <xf numFmtId="3" fontId="11" fillId="0" borderId="5" xfId="0" applyNumberFormat="1" applyFont="1" applyBorder="1" applyAlignment="1">
      <alignment vertical="top"/>
    </xf>
    <xf numFmtId="0" fontId="0" fillId="0" borderId="8" xfId="0" applyBorder="1"/>
    <xf numFmtId="0" fontId="0" fillId="0" borderId="6" xfId="0" applyBorder="1"/>
    <xf numFmtId="9" fontId="0" fillId="0" borderId="6" xfId="0" applyNumberFormat="1" applyBorder="1"/>
    <xf numFmtId="9" fontId="0" fillId="0" borderId="7" xfId="0" applyNumberFormat="1" applyBorder="1"/>
    <xf numFmtId="0" fontId="0" fillId="0" borderId="10" xfId="0" applyBorder="1"/>
    <xf numFmtId="0" fontId="0" fillId="0" borderId="10" xfId="0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0" fillId="0" borderId="0" xfId="0" applyAlignment="1">
      <alignment horizontal="left" indent="1"/>
    </xf>
    <xf numFmtId="0" fontId="27" fillId="0" borderId="0" xfId="0" applyFont="1"/>
    <xf numFmtId="0" fontId="2" fillId="0" borderId="1" xfId="0" applyFont="1" applyBorder="1" applyAlignment="1">
      <alignment horizontal="left" vertical="top" wrapText="1" indent="1"/>
    </xf>
    <xf numFmtId="9" fontId="19" fillId="0" borderId="1" xfId="0" applyNumberFormat="1" applyFont="1" applyBorder="1" applyAlignment="1">
      <alignment vertical="top"/>
    </xf>
    <xf numFmtId="3" fontId="4" fillId="0" borderId="1" xfId="0" applyNumberFormat="1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166" fontId="19" fillId="0" borderId="0" xfId="1" applyNumberFormat="1" applyFont="1" applyAlignment="1">
      <alignment vertical="top"/>
    </xf>
    <xf numFmtId="166" fontId="19" fillId="0" borderId="1" xfId="1" applyNumberFormat="1" applyFont="1" applyBorder="1" applyAlignment="1">
      <alignment vertical="top"/>
    </xf>
    <xf numFmtId="3" fontId="11" fillId="0" borderId="1" xfId="0" applyNumberFormat="1" applyFont="1" applyBorder="1" applyAlignment="1">
      <alignment vertical="top"/>
    </xf>
    <xf numFmtId="168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3" fontId="29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25" fillId="3" borderId="11" xfId="0" applyFont="1" applyFill="1" applyBorder="1" applyAlignment="1">
      <alignment vertical="center"/>
    </xf>
    <xf numFmtId="0" fontId="30" fillId="0" borderId="0" xfId="0" applyFont="1" applyAlignment="1">
      <alignment vertical="top"/>
    </xf>
    <xf numFmtId="167" fontId="11" fillId="0" borderId="0" xfId="0" applyNumberFormat="1" applyFont="1" applyAlignment="1">
      <alignment vertical="top"/>
    </xf>
    <xf numFmtId="167" fontId="11" fillId="0" borderId="1" xfId="0" applyNumberFormat="1" applyFont="1" applyBorder="1" applyAlignment="1">
      <alignment vertical="top"/>
    </xf>
    <xf numFmtId="167" fontId="2" fillId="0" borderId="0" xfId="0" applyNumberFormat="1" applyFont="1" applyAlignment="1">
      <alignment horizontal="right" vertical="top"/>
    </xf>
    <xf numFmtId="167" fontId="2" fillId="0" borderId="1" xfId="0" applyNumberFormat="1" applyFont="1" applyBorder="1" applyAlignment="1">
      <alignment horizontal="right" vertical="top"/>
    </xf>
    <xf numFmtId="168" fontId="1" fillId="0" borderId="0" xfId="0" applyNumberFormat="1" applyFont="1" applyAlignment="1">
      <alignment horizontal="right" vertical="top"/>
    </xf>
    <xf numFmtId="170" fontId="0" fillId="0" borderId="0" xfId="2" applyNumberFormat="1" applyFont="1" applyAlignment="1">
      <alignment vertical="top"/>
    </xf>
    <xf numFmtId="166" fontId="12" fillId="0" borderId="0" xfId="0" applyNumberFormat="1" applyFont="1" applyAlignment="1">
      <alignment vertical="top"/>
    </xf>
    <xf numFmtId="0" fontId="19" fillId="0" borderId="2" xfId="0" applyFont="1" applyBorder="1" applyAlignment="1">
      <alignment vertical="top"/>
    </xf>
    <xf numFmtId="166" fontId="12" fillId="0" borderId="0" xfId="1" applyNumberFormat="1" applyFont="1" applyBorder="1" applyAlignment="1">
      <alignment vertical="top"/>
    </xf>
    <xf numFmtId="0" fontId="0" fillId="0" borderId="5" xfId="0" applyBorder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0" borderId="1" xfId="0" applyBorder="1" applyAlignment="1">
      <alignment horizontal="right" vertical="top"/>
    </xf>
    <xf numFmtId="3" fontId="26" fillId="0" borderId="0" xfId="0" applyNumberFormat="1" applyFont="1" applyAlignment="1">
      <alignment horizontal="right" vertical="top"/>
    </xf>
    <xf numFmtId="0" fontId="12" fillId="0" borderId="2" xfId="0" applyFont="1" applyBorder="1" applyAlignment="1">
      <alignment vertical="top"/>
    </xf>
    <xf numFmtId="9" fontId="0" fillId="0" borderId="9" xfId="0" applyNumberFormat="1" applyBorder="1"/>
    <xf numFmtId="0" fontId="27" fillId="3" borderId="13" xfId="0" applyFont="1" applyFill="1" applyBorder="1"/>
    <xf numFmtId="0" fontId="27" fillId="3" borderId="14" xfId="0" applyFont="1" applyFill="1" applyBorder="1"/>
    <xf numFmtId="0" fontId="27" fillId="3" borderId="15" xfId="0" applyFont="1" applyFill="1" applyBorder="1"/>
    <xf numFmtId="0" fontId="0" fillId="0" borderId="4" xfId="0" applyBorder="1"/>
    <xf numFmtId="9" fontId="0" fillId="0" borderId="4" xfId="0" applyNumberFormat="1" applyBorder="1"/>
    <xf numFmtId="0" fontId="25" fillId="3" borderId="16" xfId="0" applyFont="1" applyFill="1" applyBorder="1"/>
    <xf numFmtId="0" fontId="25" fillId="3" borderId="17" xfId="0" applyFont="1" applyFill="1" applyBorder="1" applyAlignment="1">
      <alignment horizontal="right"/>
    </xf>
    <xf numFmtId="0" fontId="25" fillId="3" borderId="18" xfId="0" applyFont="1" applyFill="1" applyBorder="1" applyAlignment="1">
      <alignment horizontal="right"/>
    </xf>
    <xf numFmtId="171" fontId="0" fillId="0" borderId="0" xfId="1" applyNumberFormat="1" applyFont="1" applyAlignment="1">
      <alignment horizontal="right" vertical="top"/>
    </xf>
    <xf numFmtId="172" fontId="0" fillId="0" borderId="0" xfId="1" applyNumberFormat="1" applyFont="1" applyAlignment="1">
      <alignment horizontal="right" vertical="top"/>
    </xf>
    <xf numFmtId="3" fontId="12" fillId="0" borderId="5" xfId="0" applyNumberFormat="1" applyFont="1" applyBorder="1" applyAlignment="1">
      <alignment vertical="top"/>
    </xf>
    <xf numFmtId="3" fontId="0" fillId="0" borderId="5" xfId="0" applyNumberFormat="1" applyBorder="1" applyAlignment="1">
      <alignment horizontal="right" vertical="top"/>
    </xf>
    <xf numFmtId="0" fontId="25" fillId="3" borderId="2" xfId="0" applyFont="1" applyFill="1" applyBorder="1" applyAlignment="1">
      <alignment vertical="top" wrapText="1"/>
    </xf>
    <xf numFmtId="0" fontId="19" fillId="0" borderId="0" xfId="0" applyFont="1" applyAlignment="1">
      <alignment horizontal="left" vertical="top" wrapText="1" indent="2"/>
    </xf>
    <xf numFmtId="0" fontId="31" fillId="0" borderId="0" xfId="0" applyFont="1" applyAlignment="1">
      <alignment vertical="top"/>
    </xf>
    <xf numFmtId="3" fontId="31" fillId="0" borderId="0" xfId="0" applyNumberFormat="1" applyFont="1" applyAlignment="1">
      <alignment horizontal="right" vertical="top"/>
    </xf>
    <xf numFmtId="0" fontId="0" fillId="0" borderId="2" xfId="0" applyBorder="1"/>
    <xf numFmtId="0" fontId="18" fillId="0" borderId="0" xfId="0" applyFont="1"/>
    <xf numFmtId="3" fontId="1" fillId="0" borderId="1" xfId="0" applyNumberFormat="1" applyFont="1" applyBorder="1" applyAlignment="1">
      <alignment vertical="top"/>
    </xf>
    <xf numFmtId="3" fontId="0" fillId="0" borderId="1" xfId="0" applyNumberFormat="1" applyBorder="1" applyAlignment="1">
      <alignment vertical="top"/>
    </xf>
    <xf numFmtId="3" fontId="33" fillId="0" borderId="0" xfId="0" applyNumberFormat="1" applyFont="1" applyAlignment="1">
      <alignment horizontal="right" vertical="top"/>
    </xf>
    <xf numFmtId="0" fontId="33" fillId="0" borderId="0" xfId="0" applyFont="1" applyAlignment="1">
      <alignment vertical="top" wrapText="1"/>
    </xf>
    <xf numFmtId="0" fontId="25" fillId="3" borderId="19" xfId="0" applyFont="1" applyFill="1" applyBorder="1"/>
    <xf numFmtId="0" fontId="25" fillId="3" borderId="20" xfId="0" applyFont="1" applyFill="1" applyBorder="1" applyAlignment="1">
      <alignment horizontal="right"/>
    </xf>
    <xf numFmtId="0" fontId="25" fillId="3" borderId="21" xfId="0" applyFont="1" applyFill="1" applyBorder="1" applyAlignment="1">
      <alignment horizontal="right"/>
    </xf>
    <xf numFmtId="0" fontId="34" fillId="0" borderId="0" xfId="0" applyFont="1" applyAlignment="1">
      <alignment vertical="top" wrapText="1"/>
    </xf>
    <xf numFmtId="0" fontId="34" fillId="0" borderId="0" xfId="0" applyFont="1" applyAlignment="1">
      <alignment vertical="top"/>
    </xf>
    <xf numFmtId="3" fontId="35" fillId="0" borderId="0" xfId="0" applyNumberFormat="1" applyFont="1" applyAlignment="1">
      <alignment horizontal="right" vertical="top"/>
    </xf>
    <xf numFmtId="3" fontId="34" fillId="0" borderId="0" xfId="0" applyNumberFormat="1" applyFont="1" applyAlignment="1">
      <alignment horizontal="right" vertical="top"/>
    </xf>
    <xf numFmtId="9" fontId="11" fillId="0" borderId="0" xfId="1" applyFont="1" applyAlignment="1">
      <alignment vertical="top"/>
    </xf>
    <xf numFmtId="169" fontId="17" fillId="0" borderId="2" xfId="2" applyNumberFormat="1" applyFont="1" applyBorder="1" applyAlignment="1">
      <alignment horizontal="right" vertical="top"/>
    </xf>
    <xf numFmtId="164" fontId="16" fillId="0" borderId="2" xfId="2" applyFont="1" applyBorder="1" applyAlignment="1">
      <alignment horizontal="right" vertical="top"/>
    </xf>
    <xf numFmtId="164" fontId="32" fillId="0" borderId="2" xfId="2" applyFont="1" applyBorder="1"/>
    <xf numFmtId="164" fontId="1" fillId="0" borderId="2" xfId="2" applyFont="1" applyBorder="1" applyAlignment="1">
      <alignment vertical="top"/>
    </xf>
    <xf numFmtId="164" fontId="1" fillId="0" borderId="0" xfId="2" applyFont="1" applyAlignment="1">
      <alignment vertical="top"/>
    </xf>
    <xf numFmtId="0" fontId="1" fillId="4" borderId="22" xfId="0" applyFont="1" applyFill="1" applyBorder="1"/>
    <xf numFmtId="0" fontId="0" fillId="4" borderId="12" xfId="0" applyFill="1" applyBorder="1" applyAlignment="1">
      <alignment vertical="top"/>
    </xf>
    <xf numFmtId="3" fontId="1" fillId="4" borderId="12" xfId="0" applyNumberFormat="1" applyFont="1" applyFill="1" applyBorder="1" applyAlignment="1">
      <alignment horizontal="right" vertical="top"/>
    </xf>
    <xf numFmtId="3" fontId="1" fillId="4" borderId="23" xfId="0" applyNumberFormat="1" applyFont="1" applyFill="1" applyBorder="1" applyAlignment="1">
      <alignment horizontal="right" vertical="top"/>
    </xf>
    <xf numFmtId="0" fontId="1" fillId="2" borderId="22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/>
    </xf>
    <xf numFmtId="3" fontId="1" fillId="2" borderId="12" xfId="0" applyNumberFormat="1" applyFont="1" applyFill="1" applyBorder="1" applyAlignment="1">
      <alignment horizontal="right" vertical="top"/>
    </xf>
    <xf numFmtId="3" fontId="1" fillId="2" borderId="23" xfId="0" applyNumberFormat="1" applyFont="1" applyFill="1" applyBorder="1" applyAlignment="1">
      <alignment horizontal="right" vertical="top"/>
    </xf>
    <xf numFmtId="10" fontId="11" fillId="0" borderId="0" xfId="1" applyNumberFormat="1" applyFont="1" applyBorder="1" applyAlignment="1">
      <alignment vertical="top"/>
    </xf>
    <xf numFmtId="168" fontId="19" fillId="0" borderId="0" xfId="0" applyNumberFormat="1" applyFont="1" applyAlignment="1">
      <alignment horizontal="right" vertical="top"/>
    </xf>
    <xf numFmtId="168" fontId="1" fillId="0" borderId="2" xfId="0" applyNumberFormat="1" applyFont="1" applyBorder="1" applyAlignment="1">
      <alignment horizontal="right" vertical="top"/>
    </xf>
    <xf numFmtId="168" fontId="20" fillId="0" borderId="0" xfId="0" applyNumberFormat="1" applyFont="1" applyAlignment="1">
      <alignment horizontal="right" vertical="top"/>
    </xf>
    <xf numFmtId="168" fontId="1" fillId="2" borderId="12" xfId="0" applyNumberFormat="1" applyFont="1" applyFill="1" applyBorder="1" applyAlignment="1">
      <alignment horizontal="right" vertical="top"/>
    </xf>
    <xf numFmtId="0" fontId="25" fillId="3" borderId="0" xfId="0" applyFont="1" applyFill="1" applyAlignment="1">
      <alignment vertical="top" wrapText="1"/>
    </xf>
    <xf numFmtId="0" fontId="25" fillId="3" borderId="0" xfId="0" applyFont="1" applyFill="1" applyAlignment="1">
      <alignment vertical="top"/>
    </xf>
    <xf numFmtId="0" fontId="25" fillId="3" borderId="25" xfId="0" applyFont="1" applyFill="1" applyBorder="1" applyAlignment="1">
      <alignment horizontal="right" vertical="top"/>
    </xf>
    <xf numFmtId="0" fontId="25" fillId="3" borderId="26" xfId="0" applyFont="1" applyFill="1" applyBorder="1" applyAlignment="1">
      <alignment horizontal="right" vertical="top"/>
    </xf>
    <xf numFmtId="0" fontId="25" fillId="3" borderId="25" xfId="0" applyFont="1" applyFill="1" applyBorder="1" applyAlignment="1">
      <alignment horizontal="left" vertical="top"/>
    </xf>
    <xf numFmtId="168" fontId="1" fillId="0" borderId="3" xfId="0" applyNumberFormat="1" applyFont="1" applyBorder="1"/>
    <xf numFmtId="168" fontId="0" fillId="0" borderId="3" xfId="0" applyNumberFormat="1" applyBorder="1"/>
    <xf numFmtId="0" fontId="2" fillId="0" borderId="0" xfId="0" applyFont="1"/>
    <xf numFmtId="0" fontId="0" fillId="0" borderId="24" xfId="0" applyBorder="1"/>
    <xf numFmtId="0" fontId="25" fillId="3" borderId="28" xfId="0" applyFont="1" applyFill="1" applyBorder="1"/>
    <xf numFmtId="0" fontId="25" fillId="3" borderId="31" xfId="0" applyFont="1" applyFill="1" applyBorder="1"/>
    <xf numFmtId="0" fontId="0" fillId="0" borderId="30" xfId="0" applyBorder="1"/>
    <xf numFmtId="0" fontId="25" fillId="3" borderId="27" xfId="0" applyFont="1" applyFill="1" applyBorder="1"/>
    <xf numFmtId="0" fontId="25" fillId="3" borderId="32" xfId="0" applyFont="1" applyFill="1" applyBorder="1"/>
    <xf numFmtId="0" fontId="25" fillId="3" borderId="33" xfId="0" applyFont="1" applyFill="1" applyBorder="1" applyAlignment="1">
      <alignment horizontal="center"/>
    </xf>
    <xf numFmtId="0" fontId="25" fillId="3" borderId="34" xfId="0" applyFont="1" applyFill="1" applyBorder="1" applyAlignment="1">
      <alignment horizontal="center"/>
    </xf>
    <xf numFmtId="9" fontId="0" fillId="0" borderId="3" xfId="1" applyFont="1" applyBorder="1"/>
    <xf numFmtId="174" fontId="0" fillId="0" borderId="4" xfId="0" applyNumberFormat="1" applyBorder="1"/>
    <xf numFmtId="173" fontId="0" fillId="0" borderId="3" xfId="0" applyNumberFormat="1" applyBorder="1"/>
    <xf numFmtId="0" fontId="30" fillId="0" borderId="0" xfId="0" applyFont="1"/>
    <xf numFmtId="0" fontId="4" fillId="0" borderId="0" xfId="0" applyFont="1"/>
    <xf numFmtId="172" fontId="27" fillId="0" borderId="27" xfId="0" applyNumberFormat="1" applyFont="1" applyBorder="1"/>
    <xf numFmtId="0" fontId="0" fillId="0" borderId="4" xfId="0" applyBorder="1" applyAlignment="1">
      <alignment horizontal="left"/>
    </xf>
    <xf numFmtId="0" fontId="0" fillId="0" borderId="4" xfId="1" applyNumberFormat="1" applyFont="1" applyBorder="1"/>
    <xf numFmtId="0" fontId="27" fillId="3" borderId="24" xfId="0" applyFont="1" applyFill="1" applyBorder="1"/>
    <xf numFmtId="166" fontId="0" fillId="0" borderId="6" xfId="0" applyNumberFormat="1" applyBorder="1"/>
    <xf numFmtId="166" fontId="0" fillId="0" borderId="7" xfId="0" applyNumberFormat="1" applyBorder="1"/>
    <xf numFmtId="0" fontId="36" fillId="0" borderId="0" xfId="0" applyFont="1"/>
    <xf numFmtId="0" fontId="37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8" fillId="0" borderId="0" xfId="0" applyFont="1"/>
    <xf numFmtId="0" fontId="38" fillId="0" borderId="24" xfId="0" applyFont="1" applyBorder="1" applyAlignment="1">
      <alignment horizontal="left"/>
    </xf>
    <xf numFmtId="0" fontId="38" fillId="0" borderId="2" xfId="0" applyFont="1" applyBorder="1" applyAlignment="1">
      <alignment horizontal="left"/>
    </xf>
    <xf numFmtId="0" fontId="38" fillId="0" borderId="2" xfId="0" applyFont="1" applyBorder="1"/>
    <xf numFmtId="166" fontId="38" fillId="0" borderId="3" xfId="0" applyNumberFormat="1" applyFont="1" applyBorder="1"/>
    <xf numFmtId="3" fontId="38" fillId="0" borderId="3" xfId="0" applyNumberFormat="1" applyFont="1" applyBorder="1" applyAlignment="1">
      <alignment horizontal="center" vertical="center"/>
    </xf>
    <xf numFmtId="3" fontId="38" fillId="0" borderId="3" xfId="0" applyNumberFormat="1" applyFont="1" applyBorder="1"/>
    <xf numFmtId="9" fontId="38" fillId="0" borderId="3" xfId="0" applyNumberFormat="1" applyFont="1" applyBorder="1" applyAlignment="1">
      <alignment horizontal="center"/>
    </xf>
    <xf numFmtId="3" fontId="38" fillId="0" borderId="3" xfId="0" applyNumberFormat="1" applyFont="1" applyBorder="1" applyAlignment="1">
      <alignment horizontal="left" vertical="center"/>
    </xf>
    <xf numFmtId="9" fontId="38" fillId="0" borderId="3" xfId="0" applyNumberFormat="1" applyFont="1" applyBorder="1"/>
    <xf numFmtId="3" fontId="40" fillId="0" borderId="3" xfId="1" applyNumberFormat="1" applyFont="1" applyFill="1" applyBorder="1" applyAlignment="1">
      <alignment horizontal="center"/>
    </xf>
    <xf numFmtId="3" fontId="40" fillId="5" borderId="3" xfId="1" applyNumberFormat="1" applyFont="1" applyFill="1" applyBorder="1" applyAlignment="1">
      <alignment horizontal="center"/>
    </xf>
    <xf numFmtId="9" fontId="41" fillId="0" borderId="3" xfId="0" applyNumberFormat="1" applyFont="1" applyBorder="1"/>
    <xf numFmtId="3" fontId="41" fillId="0" borderId="3" xfId="0" applyNumberFormat="1" applyFont="1" applyBorder="1"/>
    <xf numFmtId="0" fontId="38" fillId="0" borderId="5" xfId="0" applyFont="1" applyBorder="1" applyAlignment="1">
      <alignment horizontal="left" vertical="center"/>
    </xf>
    <xf numFmtId="9" fontId="38" fillId="0" borderId="5" xfId="0" applyNumberFormat="1" applyFont="1" applyBorder="1"/>
    <xf numFmtId="3" fontId="38" fillId="0" borderId="5" xfId="0" applyNumberFormat="1" applyFont="1" applyBorder="1"/>
    <xf numFmtId="3" fontId="40" fillId="0" borderId="5" xfId="1" applyNumberFormat="1" applyFont="1" applyFill="1" applyBorder="1" applyAlignment="1">
      <alignment horizontal="center"/>
    </xf>
    <xf numFmtId="0" fontId="38" fillId="0" borderId="1" xfId="0" applyFont="1" applyBorder="1" applyAlignment="1">
      <alignment horizontal="left" vertical="center"/>
    </xf>
    <xf numFmtId="9" fontId="38" fillId="0" borderId="1" xfId="0" applyNumberFormat="1" applyFont="1" applyBorder="1"/>
    <xf numFmtId="3" fontId="38" fillId="0" borderId="1" xfId="0" applyNumberFormat="1" applyFont="1" applyBorder="1"/>
    <xf numFmtId="3" fontId="40" fillId="0" borderId="1" xfId="1" applyNumberFormat="1" applyFont="1" applyFill="1" applyBorder="1" applyAlignment="1">
      <alignment horizontal="center"/>
    </xf>
    <xf numFmtId="9" fontId="40" fillId="0" borderId="3" xfId="1" applyFont="1" applyFill="1" applyBorder="1" applyAlignment="1">
      <alignment horizontal="center"/>
    </xf>
    <xf numFmtId="9" fontId="42" fillId="0" borderId="3" xfId="0" applyNumberFormat="1" applyFont="1" applyBorder="1"/>
    <xf numFmtId="9" fontId="42" fillId="0" borderId="3" xfId="0" applyNumberFormat="1" applyFont="1" applyBorder="1" applyAlignment="1">
      <alignment horizontal="center"/>
    </xf>
    <xf numFmtId="9" fontId="39" fillId="5" borderId="3" xfId="1" applyFont="1" applyFill="1" applyBorder="1" applyAlignment="1">
      <alignment horizontal="center"/>
    </xf>
    <xf numFmtId="0" fontId="43" fillId="0" borderId="0" xfId="0" applyFont="1"/>
    <xf numFmtId="9" fontId="39" fillId="0" borderId="3" xfId="1" applyFont="1" applyFill="1" applyBorder="1" applyAlignment="1">
      <alignment horizontal="center"/>
    </xf>
    <xf numFmtId="3" fontId="39" fillId="5" borderId="3" xfId="1" applyNumberFormat="1" applyFont="1" applyFill="1" applyBorder="1" applyAlignment="1">
      <alignment horizontal="center"/>
    </xf>
    <xf numFmtId="9" fontId="40" fillId="0" borderId="5" xfId="1" applyFont="1" applyFill="1" applyBorder="1" applyAlignment="1">
      <alignment horizontal="center"/>
    </xf>
    <xf numFmtId="9" fontId="40" fillId="0" borderId="1" xfId="1" applyFont="1" applyFill="1" applyBorder="1" applyAlignment="1">
      <alignment horizontal="center"/>
    </xf>
    <xf numFmtId="9" fontId="38" fillId="0" borderId="3" xfId="0" applyNumberFormat="1" applyFont="1" applyBorder="1" applyAlignment="1">
      <alignment horizontal="center" vertical="center"/>
    </xf>
    <xf numFmtId="9" fontId="38" fillId="0" borderId="0" xfId="0" applyNumberFormat="1" applyFont="1"/>
    <xf numFmtId="9" fontId="38" fillId="0" borderId="2" xfId="0" applyNumberFormat="1" applyFont="1" applyBorder="1"/>
    <xf numFmtId="9" fontId="27" fillId="0" borderId="0" xfId="0" applyNumberFormat="1" applyFont="1"/>
    <xf numFmtId="166" fontId="1" fillId="0" borderId="0" xfId="1" applyNumberFormat="1" applyFont="1" applyBorder="1" applyAlignment="1">
      <alignment horizontal="right" vertical="top"/>
    </xf>
    <xf numFmtId="0" fontId="0" fillId="0" borderId="35" xfId="0" applyBorder="1"/>
    <xf numFmtId="9" fontId="0" fillId="0" borderId="10" xfId="0" applyNumberFormat="1" applyBorder="1"/>
    <xf numFmtId="166" fontId="0" fillId="0" borderId="10" xfId="0" applyNumberFormat="1" applyBorder="1"/>
    <xf numFmtId="166" fontId="0" fillId="0" borderId="4" xfId="0" applyNumberFormat="1" applyBorder="1"/>
    <xf numFmtId="0" fontId="1" fillId="0" borderId="1" xfId="0" applyFont="1" applyBorder="1"/>
    <xf numFmtId="0" fontId="28" fillId="0" borderId="1" xfId="0" applyFont="1" applyBorder="1"/>
    <xf numFmtId="0" fontId="44" fillId="0" borderId="0" xfId="0" applyFont="1"/>
    <xf numFmtId="0" fontId="11" fillId="0" borderId="0" xfId="0" applyFont="1" applyAlignment="1">
      <alignment horizontal="right" vertical="top"/>
    </xf>
    <xf numFmtId="0" fontId="45" fillId="0" borderId="0" xfId="0" applyFont="1" applyAlignment="1">
      <alignment vertical="top" wrapText="1"/>
    </xf>
    <xf numFmtId="0" fontId="45" fillId="0" borderId="0" xfId="0" applyFont="1" applyAlignment="1">
      <alignment vertical="top"/>
    </xf>
    <xf numFmtId="3" fontId="32" fillId="0" borderId="0" xfId="0" applyNumberFormat="1" applyFont="1" applyAlignment="1">
      <alignment horizontal="right" vertical="top"/>
    </xf>
    <xf numFmtId="3" fontId="45" fillId="0" borderId="0" xfId="0" applyNumberFormat="1" applyFont="1" applyAlignment="1">
      <alignment horizontal="right" vertical="top"/>
    </xf>
    <xf numFmtId="0" fontId="46" fillId="0" borderId="0" xfId="0" applyFont="1" applyAlignment="1">
      <alignment vertical="top" wrapText="1"/>
    </xf>
    <xf numFmtId="0" fontId="46" fillId="0" borderId="0" xfId="0" applyFont="1" applyAlignment="1">
      <alignment vertical="top"/>
    </xf>
    <xf numFmtId="3" fontId="46" fillId="0" borderId="0" xfId="0" applyNumberFormat="1" applyFont="1" applyAlignment="1">
      <alignment horizontal="right" vertical="top"/>
    </xf>
    <xf numFmtId="0" fontId="5" fillId="0" borderId="0" xfId="0" applyFont="1"/>
    <xf numFmtId="166" fontId="0" fillId="0" borderId="3" xfId="0" applyNumberFormat="1" applyBorder="1"/>
    <xf numFmtId="174" fontId="27" fillId="0" borderId="7" xfId="0" applyNumberFormat="1" applyFont="1" applyBorder="1"/>
    <xf numFmtId="9" fontId="27" fillId="0" borderId="9" xfId="0" applyNumberFormat="1" applyFont="1" applyBorder="1"/>
    <xf numFmtId="167" fontId="27" fillId="0" borderId="9" xfId="0" applyNumberFormat="1" applyFont="1" applyBorder="1"/>
    <xf numFmtId="3" fontId="27" fillId="0" borderId="9" xfId="0" applyNumberFormat="1" applyFont="1" applyBorder="1"/>
    <xf numFmtId="0" fontId="49" fillId="0" borderId="0" xfId="3" applyFont="1"/>
    <xf numFmtId="0" fontId="25" fillId="3" borderId="18" xfId="0" applyFont="1" applyFill="1" applyBorder="1" applyAlignment="1">
      <alignment horizontal="center"/>
    </xf>
    <xf numFmtId="0" fontId="25" fillId="3" borderId="17" xfId="0" applyFont="1" applyFill="1" applyBorder="1" applyAlignment="1">
      <alignment horizontal="center"/>
    </xf>
    <xf numFmtId="0" fontId="38" fillId="0" borderId="24" xfId="0" applyFont="1" applyBorder="1" applyAlignment="1">
      <alignment horizontal="left" vertical="center" wrapText="1"/>
    </xf>
    <xf numFmtId="0" fontId="38" fillId="0" borderId="9" xfId="0" applyFont="1" applyBorder="1" applyAlignment="1">
      <alignment horizontal="left" vertical="center" wrapText="1"/>
    </xf>
    <xf numFmtId="0" fontId="39" fillId="0" borderId="2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38" fillId="0" borderId="24" xfId="0" applyFont="1" applyBorder="1" applyAlignment="1">
      <alignment horizontal="left"/>
    </xf>
    <xf numFmtId="0" fontId="38" fillId="0" borderId="9" xfId="0" applyFont="1" applyBorder="1" applyAlignment="1">
      <alignment horizontal="left"/>
    </xf>
    <xf numFmtId="0" fontId="38" fillId="0" borderId="28" xfId="0" applyFont="1" applyBorder="1" applyAlignment="1">
      <alignment horizontal="left" vertical="center"/>
    </xf>
    <xf numFmtId="0" fontId="38" fillId="0" borderId="29" xfId="0" applyFont="1" applyBorder="1" applyAlignment="1">
      <alignment horizontal="left" vertical="center"/>
    </xf>
    <xf numFmtId="9" fontId="39" fillId="0" borderId="2" xfId="0" applyNumberFormat="1" applyFont="1" applyBorder="1" applyAlignment="1">
      <alignment horizontal="center"/>
    </xf>
    <xf numFmtId="9" fontId="39" fillId="0" borderId="9" xfId="0" applyNumberFormat="1" applyFont="1" applyBorder="1" applyAlignment="1">
      <alignment horizontal="center"/>
    </xf>
    <xf numFmtId="0" fontId="38" fillId="0" borderId="24" xfId="0" applyFont="1" applyBorder="1" applyAlignment="1">
      <alignment horizontal="left" vertical="center"/>
    </xf>
    <xf numFmtId="0" fontId="38" fillId="0" borderId="9" xfId="0" applyFont="1" applyBorder="1" applyAlignment="1">
      <alignment horizontal="left" vertical="center"/>
    </xf>
    <xf numFmtId="0" fontId="39" fillId="0" borderId="3" xfId="0" applyFont="1" applyBorder="1" applyAlignment="1">
      <alignment horizontal="left" vertical="center" textRotation="90"/>
    </xf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3"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Анализ</a:t>
            </a:r>
            <a:r>
              <a:rPr lang="ru-RU" baseline="0"/>
              <a:t> чувствительности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345584810014804"/>
          <c:y val="0.13467592592592589"/>
          <c:w val="0.84040858294329535"/>
          <c:h val="0.65202136191309445"/>
        </c:manualLayout>
      </c:layout>
      <c:lineChart>
        <c:grouping val="standard"/>
        <c:varyColors val="0"/>
        <c:ser>
          <c:idx val="0"/>
          <c:order val="0"/>
          <c:tx>
            <c:strRef>
              <c:f>СВОД!$A$32</c:f>
              <c:strCache>
                <c:ptCount val="1"/>
                <c:pt idx="0">
                  <c:v>Кап. затраты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СВОД!$B$31:$J$31</c:f>
              <c:numCache>
                <c:formatCode>0%</c:formatCode>
                <c:ptCount val="9"/>
                <c:pt idx="0">
                  <c:v>0.8</c:v>
                </c:pt>
                <c:pt idx="1">
                  <c:v>0.85</c:v>
                </c:pt>
                <c:pt idx="2">
                  <c:v>0.9</c:v>
                </c:pt>
                <c:pt idx="3">
                  <c:v>0.95</c:v>
                </c:pt>
                <c:pt idx="4">
                  <c:v>1</c:v>
                </c:pt>
                <c:pt idx="5">
                  <c:v>1.05</c:v>
                </c:pt>
                <c:pt idx="6">
                  <c:v>1.1000000000000001</c:v>
                </c:pt>
                <c:pt idx="7">
                  <c:v>1.1499999999999999</c:v>
                </c:pt>
                <c:pt idx="8">
                  <c:v>1.2</c:v>
                </c:pt>
              </c:numCache>
            </c:numRef>
          </c:cat>
          <c:val>
            <c:numRef>
              <c:f>СВОД!$B$32:$J$32</c:f>
              <c:numCache>
                <c:formatCode>0%</c:formatCode>
                <c:ptCount val="9"/>
                <c:pt idx="0">
                  <c:v>1.3608339767953805</c:v>
                </c:pt>
                <c:pt idx="1">
                  <c:v>1.3527877686073428</c:v>
                </c:pt>
                <c:pt idx="2">
                  <c:v>1.34476904353272</c:v>
                </c:pt>
                <c:pt idx="3">
                  <c:v>1.3368447275556208</c:v>
                </c:pt>
                <c:pt idx="4">
                  <c:v>1.3290017114949366</c:v>
                </c:pt>
                <c:pt idx="5">
                  <c:v>1.3210485150476083</c:v>
                </c:pt>
                <c:pt idx="6">
                  <c:v>1.3132093631750115</c:v>
                </c:pt>
                <c:pt idx="7">
                  <c:v>1.3054864913814437</c:v>
                </c:pt>
                <c:pt idx="8">
                  <c:v>1.2977291359922418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F-44F0-92D4-232FBC73F05C}"/>
            </c:ext>
          </c:extLst>
        </c:ser>
        <c:ser>
          <c:idx val="1"/>
          <c:order val="1"/>
          <c:tx>
            <c:strRef>
              <c:f>СВОД!$A$33</c:f>
              <c:strCache>
                <c:ptCount val="1"/>
                <c:pt idx="0">
                  <c:v>Объем переработки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СВОД!$B$31:$J$31</c:f>
              <c:numCache>
                <c:formatCode>0%</c:formatCode>
                <c:ptCount val="9"/>
                <c:pt idx="0">
                  <c:v>0.8</c:v>
                </c:pt>
                <c:pt idx="1">
                  <c:v>0.85</c:v>
                </c:pt>
                <c:pt idx="2">
                  <c:v>0.9</c:v>
                </c:pt>
                <c:pt idx="3">
                  <c:v>0.95</c:v>
                </c:pt>
                <c:pt idx="4">
                  <c:v>1</c:v>
                </c:pt>
                <c:pt idx="5">
                  <c:v>1.05</c:v>
                </c:pt>
                <c:pt idx="6">
                  <c:v>1.1000000000000001</c:v>
                </c:pt>
                <c:pt idx="7">
                  <c:v>1.1499999999999999</c:v>
                </c:pt>
                <c:pt idx="8">
                  <c:v>1.2</c:v>
                </c:pt>
              </c:numCache>
            </c:numRef>
          </c:cat>
          <c:val>
            <c:numRef>
              <c:f>СВОД!$B$33:$J$33</c:f>
              <c:numCache>
                <c:formatCode>0%</c:formatCode>
                <c:ptCount val="9"/>
                <c:pt idx="0">
                  <c:v>1.0769928095008492</c:v>
                </c:pt>
                <c:pt idx="1">
                  <c:v>1.14049816894387</c:v>
                </c:pt>
                <c:pt idx="2">
                  <c:v>1.2035973800897364</c:v>
                </c:pt>
                <c:pt idx="3">
                  <c:v>1.2664136665822321</c:v>
                </c:pt>
                <c:pt idx="4">
                  <c:v>1.3290017114949366</c:v>
                </c:pt>
                <c:pt idx="5">
                  <c:v>1.3911396477571674</c:v>
                </c:pt>
                <c:pt idx="6">
                  <c:v>1.4529994826263404</c:v>
                </c:pt>
                <c:pt idx="7">
                  <c:v>1.5146620390726575</c:v>
                </c:pt>
                <c:pt idx="8">
                  <c:v>1.5760658563358043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3F-44F0-92D4-232FBC73F05C}"/>
            </c:ext>
          </c:extLst>
        </c:ser>
        <c:ser>
          <c:idx val="2"/>
          <c:order val="2"/>
          <c:tx>
            <c:strRef>
              <c:f>СВОД!$A$34</c:f>
              <c:strCache>
                <c:ptCount val="1"/>
                <c:pt idx="0">
                  <c:v>Цена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СВОД!$B$31:$J$31</c:f>
              <c:numCache>
                <c:formatCode>0%</c:formatCode>
                <c:ptCount val="9"/>
                <c:pt idx="0">
                  <c:v>0.8</c:v>
                </c:pt>
                <c:pt idx="1">
                  <c:v>0.85</c:v>
                </c:pt>
                <c:pt idx="2">
                  <c:v>0.9</c:v>
                </c:pt>
                <c:pt idx="3">
                  <c:v>0.95</c:v>
                </c:pt>
                <c:pt idx="4">
                  <c:v>1</c:v>
                </c:pt>
                <c:pt idx="5">
                  <c:v>1.05</c:v>
                </c:pt>
                <c:pt idx="6">
                  <c:v>1.1000000000000001</c:v>
                </c:pt>
                <c:pt idx="7">
                  <c:v>1.1499999999999999</c:v>
                </c:pt>
                <c:pt idx="8">
                  <c:v>1.2</c:v>
                </c:pt>
              </c:numCache>
            </c:numRef>
          </c:cat>
          <c:val>
            <c:numRef>
              <c:f>СВОД!$B$34:$J$34</c:f>
              <c:numCache>
                <c:formatCode>0%</c:formatCode>
                <c:ptCount val="9"/>
                <c:pt idx="0">
                  <c:v>0.4623431746614477</c:v>
                </c:pt>
                <c:pt idx="1">
                  <c:v>0.67446322127923519</c:v>
                </c:pt>
                <c:pt idx="2">
                  <c:v>0.8888484098584446</c:v>
                </c:pt>
                <c:pt idx="3">
                  <c:v>1.1071877540973549</c:v>
                </c:pt>
                <c:pt idx="4">
                  <c:v>1.3290017114949366</c:v>
                </c:pt>
                <c:pt idx="5">
                  <c:v>1.5533933444734345</c:v>
                </c:pt>
                <c:pt idx="6">
                  <c:v>1.779640372308529</c:v>
                </c:pt>
                <c:pt idx="7">
                  <c:v>2.007683234969535</c:v>
                </c:pt>
                <c:pt idx="8">
                  <c:v>2.2369593267734205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3F-44F0-92D4-232FBC73F05C}"/>
            </c:ext>
          </c:extLst>
        </c:ser>
        <c:ser>
          <c:idx val="3"/>
          <c:order val="3"/>
          <c:tx>
            <c:strRef>
              <c:f>СВОД!$A$35</c:f>
              <c:strCache>
                <c:ptCount val="1"/>
                <c:pt idx="0">
                  <c:v>Стоимость сырья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СВОД!$B$31:$J$31</c:f>
              <c:numCache>
                <c:formatCode>0%</c:formatCode>
                <c:ptCount val="9"/>
                <c:pt idx="0">
                  <c:v>0.8</c:v>
                </c:pt>
                <c:pt idx="1">
                  <c:v>0.85</c:v>
                </c:pt>
                <c:pt idx="2">
                  <c:v>0.9</c:v>
                </c:pt>
                <c:pt idx="3">
                  <c:v>0.95</c:v>
                </c:pt>
                <c:pt idx="4">
                  <c:v>1</c:v>
                </c:pt>
                <c:pt idx="5">
                  <c:v>1.05</c:v>
                </c:pt>
                <c:pt idx="6">
                  <c:v>1.1000000000000001</c:v>
                </c:pt>
                <c:pt idx="7">
                  <c:v>1.1499999999999999</c:v>
                </c:pt>
                <c:pt idx="8">
                  <c:v>1.2</c:v>
                </c:pt>
              </c:numCache>
            </c:numRef>
          </c:cat>
          <c:val>
            <c:numRef>
              <c:f>СВОД!$B$35:$J$35</c:f>
              <c:numCache>
                <c:formatCode>0%</c:formatCode>
                <c:ptCount val="9"/>
                <c:pt idx="0">
                  <c:v>1.9738622009216149</c:v>
                </c:pt>
                <c:pt idx="1">
                  <c:v>1.8097326515326198</c:v>
                </c:pt>
                <c:pt idx="2">
                  <c:v>1.6473765166143557</c:v>
                </c:pt>
                <c:pt idx="3">
                  <c:v>1.4870374838088085</c:v>
                </c:pt>
                <c:pt idx="4">
                  <c:v>1.3290017114949366</c:v>
                </c:pt>
                <c:pt idx="5">
                  <c:v>1.1733646248299379</c:v>
                </c:pt>
                <c:pt idx="6">
                  <c:v>1.0205575089165269</c:v>
                </c:pt>
                <c:pt idx="7">
                  <c:v>0.87093314449302373</c:v>
                </c:pt>
                <c:pt idx="8">
                  <c:v>0.72472355174295089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3F-44F0-92D4-232FBC73F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11488"/>
        <c:axId val="173313024"/>
      </c:lineChart>
      <c:catAx>
        <c:axId val="17331148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313024"/>
        <c:crosses val="autoZero"/>
        <c:auto val="1"/>
        <c:lblAlgn val="ctr"/>
        <c:lblOffset val="100"/>
        <c:noMultiLvlLbl val="0"/>
      </c:catAx>
      <c:valAx>
        <c:axId val="173313024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</a:t>
                </a:r>
              </a:p>
            </c:rich>
          </c:tx>
          <c:layout>
            <c:manualLayout>
              <c:xMode val="edge"/>
              <c:yMode val="edge"/>
              <c:x val="0"/>
              <c:y val="0.4343438320209973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31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4378095063127605E-2"/>
          <c:y val="0.90216927906442645"/>
          <c:w val="0.93837169231644224"/>
          <c:h val="7.21703364608470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trlProps/ctrlProp1.xml><?xml version="1.0" encoding="utf-8"?>
<formControlPr xmlns="http://schemas.microsoft.com/office/spreadsheetml/2009/9/main" objectType="Drop" dropLines="2" dropStyle="combo" dx="16" fmlaLink="$C$3" fmlaRange="$D$3:$D$4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11206</xdr:colOff>
      <xdr:row>27</xdr:row>
      <xdr:rowOff>78442</xdr:rowOff>
    </xdr:from>
    <xdr:to>
      <xdr:col>5</xdr:col>
      <xdr:colOff>1703294</xdr:colOff>
      <xdr:row>43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182880</xdr:rowOff>
        </xdr:from>
        <xdr:to>
          <xdr:col>1</xdr:col>
          <xdr:colOff>601980</xdr:colOff>
          <xdr:row>2</xdr:row>
          <xdr:rowOff>198120</xdr:rowOff>
        </xdr:to>
        <xdr:sp macro="" textlink="">
          <xdr:nvSpPr>
            <xdr:cNvPr id="11265" name="Drop Dow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0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xceltable.com/" TargetMode="Externa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exceltable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exceltable.com/" TargetMode="Externa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exceltable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exceltable.com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exceltable.com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exceltable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exceltab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R44"/>
  <sheetViews>
    <sheetView showGridLines="0" topLeftCell="A15" zoomScale="85" zoomScaleNormal="85" workbookViewId="0">
      <selection activeCell="H43" sqref="H43"/>
    </sheetView>
  </sheetViews>
  <sheetFormatPr defaultRowHeight="14.4" x14ac:dyDescent="0.3"/>
  <cols>
    <col min="1" max="1" width="26.33203125" customWidth="1"/>
    <col min="4" max="5" width="5.109375" customWidth="1"/>
    <col min="6" max="6" width="39.88671875" customWidth="1"/>
    <col min="7" max="7" width="10" customWidth="1"/>
    <col min="8" max="18" width="9.6640625" customWidth="1"/>
  </cols>
  <sheetData>
    <row r="1" spans="1:18" ht="23.4" x14ac:dyDescent="0.45">
      <c r="A1" s="184" t="s">
        <v>62</v>
      </c>
      <c r="F1" s="184" t="s">
        <v>206</v>
      </c>
      <c r="G1" s="252" t="s">
        <v>233</v>
      </c>
    </row>
    <row r="2" spans="1:18" ht="9" customHeight="1" thickBot="1" x14ac:dyDescent="0.35"/>
    <row r="3" spans="1:18" ht="17.25" customHeight="1" thickBot="1" x14ac:dyDescent="0.35">
      <c r="A3" s="100" t="s">
        <v>72</v>
      </c>
      <c r="B3" s="80"/>
      <c r="C3" s="88">
        <v>1</v>
      </c>
      <c r="D3" s="88">
        <v>1</v>
      </c>
    </row>
    <row r="4" spans="1:18" x14ac:dyDescent="0.3">
      <c r="C4" s="88"/>
      <c r="D4" s="88">
        <v>2</v>
      </c>
      <c r="F4" s="185" t="s">
        <v>177</v>
      </c>
      <c r="G4" s="172"/>
    </row>
    <row r="5" spans="1:18" x14ac:dyDescent="0.3">
      <c r="A5" s="122" t="s">
        <v>73</v>
      </c>
      <c r="B5" s="124" t="s">
        <v>74</v>
      </c>
      <c r="C5" s="123" t="s">
        <v>75</v>
      </c>
      <c r="F5" s="169" t="str">
        <f>title</f>
        <v>Вариант 1</v>
      </c>
      <c r="G5" s="167" t="s">
        <v>1</v>
      </c>
      <c r="H5" s="167">
        <v>2014</v>
      </c>
      <c r="I5" s="167">
        <v>2015</v>
      </c>
      <c r="J5" s="167">
        <v>2016</v>
      </c>
      <c r="K5" s="167">
        <v>2017</v>
      </c>
      <c r="L5" s="167">
        <v>2018</v>
      </c>
      <c r="M5" s="167">
        <v>2019</v>
      </c>
      <c r="N5" s="167">
        <v>2020</v>
      </c>
      <c r="O5" s="167">
        <v>2021</v>
      </c>
      <c r="P5" s="167">
        <v>2022</v>
      </c>
      <c r="Q5" s="167">
        <v>2023</v>
      </c>
      <c r="R5" s="168">
        <v>2024</v>
      </c>
    </row>
    <row r="6" spans="1:18" x14ac:dyDescent="0.3">
      <c r="A6" s="84" t="s">
        <v>76</v>
      </c>
      <c r="B6" s="231"/>
      <c r="C6" s="81"/>
      <c r="F6" s="26" t="s">
        <v>178</v>
      </c>
      <c r="G6" s="170">
        <f>SUM(H6:R6)</f>
        <v>6500.9941731783065</v>
      </c>
      <c r="H6" s="171">
        <f>'Cash Flow'!D55</f>
        <v>0</v>
      </c>
      <c r="I6" s="171">
        <f>'Cash Flow'!E55</f>
        <v>228.35249999999999</v>
      </c>
      <c r="J6" s="171">
        <f>'Cash Flow'!F55</f>
        <v>568.86637499999995</v>
      </c>
      <c r="K6" s="171">
        <f>'Cash Flow'!G55</f>
        <v>597.30969374999995</v>
      </c>
      <c r="L6" s="171">
        <f>'Cash Flow'!H55</f>
        <v>627.17517843749999</v>
      </c>
      <c r="M6" s="171">
        <f>'Cash Flow'!I55</f>
        <v>658.53393735937516</v>
      </c>
      <c r="N6" s="171">
        <f>'Cash Flow'!J55</f>
        <v>691.46063422734392</v>
      </c>
      <c r="O6" s="171">
        <f>'Cash Flow'!K55</f>
        <v>726.03366593871101</v>
      </c>
      <c r="P6" s="171">
        <f>'Cash Flow'!L55</f>
        <v>762.33534923564662</v>
      </c>
      <c r="Q6" s="171">
        <f>'Cash Flow'!M55</f>
        <v>800.45211669742923</v>
      </c>
      <c r="R6" s="171">
        <f>'Cash Flow'!N55</f>
        <v>840.4747225323008</v>
      </c>
    </row>
    <row r="7" spans="1:18" x14ac:dyDescent="0.3">
      <c r="A7" s="85" t="s">
        <v>213</v>
      </c>
      <c r="B7" s="232">
        <v>1</v>
      </c>
      <c r="C7" s="82">
        <v>0.7</v>
      </c>
      <c r="F7" s="26" t="s">
        <v>179</v>
      </c>
      <c r="G7" s="170">
        <f t="shared" ref="G7:G16" si="0">SUM(H7:R7)</f>
        <v>5509.3170959138197</v>
      </c>
      <c r="H7" s="171">
        <f>PL!D24</f>
        <v>0</v>
      </c>
      <c r="I7" s="171">
        <f>PL!E24</f>
        <v>193.51906779661016</v>
      </c>
      <c r="J7" s="171">
        <f>PL!F24</f>
        <v>482.09014830508477</v>
      </c>
      <c r="K7" s="171">
        <f>PL!G24</f>
        <v>506.19465572033891</v>
      </c>
      <c r="L7" s="171">
        <f>PL!H24</f>
        <v>531.50438850635601</v>
      </c>
      <c r="M7" s="171">
        <f>PL!I24</f>
        <v>558.07960793167388</v>
      </c>
      <c r="N7" s="171">
        <f>PL!J24</f>
        <v>585.98358832825761</v>
      </c>
      <c r="O7" s="171">
        <f>PL!K24</f>
        <v>615.28276774467065</v>
      </c>
      <c r="P7" s="171">
        <f>PL!L24</f>
        <v>646.04690613190405</v>
      </c>
      <c r="Q7" s="171">
        <f>PL!M24</f>
        <v>678.3492514384991</v>
      </c>
      <c r="R7" s="171">
        <f>PL!N24</f>
        <v>712.26671401042438</v>
      </c>
    </row>
    <row r="8" spans="1:18" x14ac:dyDescent="0.3">
      <c r="A8" s="86" t="s">
        <v>214</v>
      </c>
      <c r="B8" s="121">
        <f>1-B7</f>
        <v>0</v>
      </c>
      <c r="C8" s="83">
        <f>1-C7</f>
        <v>0.30000000000000004</v>
      </c>
      <c r="F8" s="26" t="s">
        <v>180</v>
      </c>
      <c r="G8" s="170">
        <f t="shared" si="0"/>
        <v>3767.9449071222252</v>
      </c>
      <c r="H8" s="171">
        <f>PL!D25</f>
        <v>0</v>
      </c>
      <c r="I8" s="171">
        <f>PL!E25</f>
        <v>133.05084745762713</v>
      </c>
      <c r="J8" s="171">
        <f>PL!F25</f>
        <v>331.14406779661016</v>
      </c>
      <c r="K8" s="171">
        <f>PL!G25</f>
        <v>347.29449152542372</v>
      </c>
      <c r="L8" s="171">
        <f>PL!H25</f>
        <v>364.25243644067797</v>
      </c>
      <c r="M8" s="171">
        <f>PL!I25</f>
        <v>382.05827860169501</v>
      </c>
      <c r="N8" s="171">
        <f>PL!J25</f>
        <v>400.75441287076285</v>
      </c>
      <c r="O8" s="171">
        <f>PL!K25</f>
        <v>420.38535385328402</v>
      </c>
      <c r="P8" s="171">
        <f>PL!L25</f>
        <v>440.99784188493123</v>
      </c>
      <c r="Q8" s="171">
        <f>PL!M25</f>
        <v>462.64095431816088</v>
      </c>
      <c r="R8" s="171">
        <f>PL!N25</f>
        <v>485.36622237305198</v>
      </c>
    </row>
    <row r="9" spans="1:18" x14ac:dyDescent="0.3">
      <c r="A9" s="84" t="s">
        <v>232</v>
      </c>
      <c r="B9" s="84"/>
      <c r="C9" s="81"/>
      <c r="F9" s="26" t="s">
        <v>181</v>
      </c>
      <c r="G9" s="170">
        <f t="shared" si="0"/>
        <v>78.693873785310743</v>
      </c>
      <c r="H9" s="171">
        <f>PL!D27+PL!D28+PL!D29</f>
        <v>0</v>
      </c>
      <c r="I9" s="171">
        <f>PL!E27+PL!E28</f>
        <v>3.6936154802259891</v>
      </c>
      <c r="J9" s="171">
        <f>PL!F27+PL!F28</f>
        <v>8.023858033898307</v>
      </c>
      <c r="K9" s="171">
        <f>PL!G27+PL!G28</f>
        <v>8.1012340338983062</v>
      </c>
      <c r="L9" s="171">
        <f>PL!H27+PL!H28</f>
        <v>8.1786100338983054</v>
      </c>
      <c r="M9" s="171">
        <f>PL!I27+PL!I28</f>
        <v>8.2559860338983064</v>
      </c>
      <c r="N9" s="171">
        <f>PL!J27+PL!J28</f>
        <v>8.3333620338983057</v>
      </c>
      <c r="O9" s="171">
        <f>PL!K27+PL!K28</f>
        <v>8.4107380338983049</v>
      </c>
      <c r="P9" s="171">
        <f>PL!L27+PL!L28</f>
        <v>8.4881140338983059</v>
      </c>
      <c r="Q9" s="171">
        <f>PL!M27+PL!M28</f>
        <v>8.5654900338983069</v>
      </c>
      <c r="R9" s="171">
        <f>PL!N27+PL!N28</f>
        <v>8.6428660338983043</v>
      </c>
    </row>
    <row r="10" spans="1:18" x14ac:dyDescent="0.3">
      <c r="A10" s="85" t="s">
        <v>215</v>
      </c>
      <c r="B10" s="233">
        <v>0.7</v>
      </c>
      <c r="C10" s="190">
        <v>0.5</v>
      </c>
      <c r="F10" s="26" t="s">
        <v>3</v>
      </c>
      <c r="G10" s="170">
        <f t="shared" si="0"/>
        <v>55.492828154425609</v>
      </c>
      <c r="H10" s="171">
        <f>PL!D34</f>
        <v>0</v>
      </c>
      <c r="I10" s="171">
        <f>PL!E34</f>
        <v>2.5631162900188325</v>
      </c>
      <c r="J10" s="171">
        <f>PL!F34</f>
        <v>5.8810790960451964</v>
      </c>
      <c r="K10" s="171">
        <f>PL!G34</f>
        <v>5.8810790960451964</v>
      </c>
      <c r="L10" s="171">
        <f>PL!H34</f>
        <v>5.8810790960451964</v>
      </c>
      <c r="M10" s="171">
        <f>PL!I34</f>
        <v>5.8810790960451964</v>
      </c>
      <c r="N10" s="171">
        <f>PL!J34</f>
        <v>5.8810790960451964</v>
      </c>
      <c r="O10" s="171">
        <f>PL!K34</f>
        <v>5.8810790960451964</v>
      </c>
      <c r="P10" s="171">
        <f>PL!L34</f>
        <v>5.8810790960451964</v>
      </c>
      <c r="Q10" s="171">
        <f>PL!M34</f>
        <v>5.8810790960451964</v>
      </c>
      <c r="R10" s="171">
        <f>PL!N34</f>
        <v>5.8810790960451964</v>
      </c>
    </row>
    <row r="11" spans="1:18" x14ac:dyDescent="0.3">
      <c r="A11" s="85" t="s">
        <v>216</v>
      </c>
      <c r="B11" s="233">
        <v>0.23</v>
      </c>
      <c r="C11" s="190">
        <v>0.4</v>
      </c>
      <c r="F11" s="26" t="s">
        <v>133</v>
      </c>
      <c r="G11" s="170">
        <f t="shared" si="0"/>
        <v>82.188180000000003</v>
      </c>
      <c r="H11" s="171">
        <f>-'Cash Flow'!D73</f>
        <v>52.362680000000005</v>
      </c>
      <c r="I11" s="171">
        <f>-'Cash Flow'!E73</f>
        <v>29.825500000000002</v>
      </c>
      <c r="J11" s="171">
        <f>-'Cash Flow'!F73</f>
        <v>0</v>
      </c>
      <c r="K11" s="171">
        <f>-'Cash Flow'!G73</f>
        <v>0</v>
      </c>
      <c r="L11" s="171">
        <f>-'Cash Flow'!H73</f>
        <v>0</v>
      </c>
      <c r="M11" s="171">
        <f>-'Cash Flow'!I73</f>
        <v>0</v>
      </c>
      <c r="N11" s="171">
        <f>-'Cash Flow'!J73</f>
        <v>0</v>
      </c>
      <c r="O11" s="171">
        <f>-'Cash Flow'!K73</f>
        <v>0</v>
      </c>
      <c r="P11" s="171">
        <f>-'Cash Flow'!L73</f>
        <v>0</v>
      </c>
      <c r="Q11" s="171">
        <f>-'Cash Flow'!M73</f>
        <v>0</v>
      </c>
      <c r="R11" s="171">
        <f>-'Cash Flow'!N73</f>
        <v>0</v>
      </c>
    </row>
    <row r="12" spans="1:18" x14ac:dyDescent="0.3">
      <c r="A12" s="86" t="s">
        <v>217</v>
      </c>
      <c r="B12" s="234">
        <v>0</v>
      </c>
      <c r="C12" s="191">
        <v>0.05</v>
      </c>
      <c r="F12" s="26" t="s">
        <v>182</v>
      </c>
      <c r="G12" s="170">
        <f t="shared" si="0"/>
        <v>87.1</v>
      </c>
      <c r="H12" s="171">
        <f>'Cash Flow'!D78</f>
        <v>53.2</v>
      </c>
      <c r="I12" s="171">
        <f>'Cash Flow'!E78</f>
        <v>33.9</v>
      </c>
      <c r="J12" s="171">
        <f>'Cash Flow'!F78</f>
        <v>0</v>
      </c>
      <c r="K12" s="171">
        <f>'Cash Flow'!G78</f>
        <v>0</v>
      </c>
      <c r="L12" s="171">
        <f>'Cash Flow'!H78</f>
        <v>0</v>
      </c>
      <c r="M12" s="171">
        <f>'Cash Flow'!I78</f>
        <v>0</v>
      </c>
      <c r="N12" s="171">
        <f>'Cash Flow'!J78</f>
        <v>0</v>
      </c>
      <c r="O12" s="171">
        <f>'Cash Flow'!K78</f>
        <v>0</v>
      </c>
      <c r="P12" s="171">
        <f>'Cash Flow'!L78</f>
        <v>0</v>
      </c>
      <c r="Q12" s="171">
        <f>'Cash Flow'!M78</f>
        <v>0</v>
      </c>
      <c r="R12" s="171">
        <f>'Cash Flow'!N78</f>
        <v>0</v>
      </c>
    </row>
    <row r="13" spans="1:18" x14ac:dyDescent="0.3">
      <c r="A13" s="87"/>
      <c r="B13" s="75"/>
      <c r="C13" s="75"/>
      <c r="F13" s="26" t="s">
        <v>183</v>
      </c>
      <c r="G13" s="170">
        <f t="shared" si="0"/>
        <v>87.1</v>
      </c>
      <c r="H13" s="171">
        <f>'Cash Flow'!D80</f>
        <v>0</v>
      </c>
      <c r="I13" s="171">
        <f>'Cash Flow'!E80</f>
        <v>24.885714285714286</v>
      </c>
      <c r="J13" s="171">
        <f>'Cash Flow'!F80</f>
        <v>62.214285714285715</v>
      </c>
      <c r="K13" s="171">
        <f>'Cash Flow'!G80</f>
        <v>0</v>
      </c>
      <c r="L13" s="171">
        <f>'Cash Flow'!H80</f>
        <v>0</v>
      </c>
      <c r="M13" s="171">
        <f>'Cash Flow'!I80</f>
        <v>0</v>
      </c>
      <c r="N13" s="171">
        <f>'Cash Flow'!J80</f>
        <v>0</v>
      </c>
      <c r="O13" s="171">
        <f>'Cash Flow'!K80</f>
        <v>0</v>
      </c>
      <c r="P13" s="171">
        <f>'Cash Flow'!L80</f>
        <v>0</v>
      </c>
      <c r="Q13" s="171">
        <f>'Cash Flow'!M80</f>
        <v>0</v>
      </c>
      <c r="R13" s="171">
        <f>'Cash Flow'!N80</f>
        <v>0</v>
      </c>
    </row>
    <row r="14" spans="1:18" x14ac:dyDescent="0.3">
      <c r="A14" s="117" t="s">
        <v>218</v>
      </c>
      <c r="B14" s="116">
        <v>0.05</v>
      </c>
      <c r="C14" s="75"/>
      <c r="F14" s="26" t="s">
        <v>184</v>
      </c>
      <c r="G14" s="170">
        <f t="shared" si="0"/>
        <v>8.7891666666666666</v>
      </c>
      <c r="H14" s="171">
        <f>'Cash Flow'!D81</f>
        <v>0</v>
      </c>
      <c r="I14" s="171">
        <f>'Cash Flow'!E81</f>
        <v>7.2338095238095237</v>
      </c>
      <c r="J14" s="171">
        <f>'Cash Flow'!F81</f>
        <v>1.5553571428571429</v>
      </c>
      <c r="K14" s="171">
        <f>'Cash Flow'!G81</f>
        <v>0</v>
      </c>
      <c r="L14" s="171">
        <f>'Cash Flow'!H81</f>
        <v>0</v>
      </c>
      <c r="M14" s="171">
        <f>'Cash Flow'!I81</f>
        <v>0</v>
      </c>
      <c r="N14" s="171">
        <f>'Cash Flow'!J81</f>
        <v>0</v>
      </c>
      <c r="O14" s="171">
        <f>'Cash Flow'!K81</f>
        <v>0</v>
      </c>
      <c r="P14" s="171">
        <f>'Cash Flow'!L81</f>
        <v>0</v>
      </c>
      <c r="Q14" s="171">
        <f>'Cash Flow'!M81</f>
        <v>0</v>
      </c>
      <c r="R14" s="171">
        <f>'Cash Flow'!N81</f>
        <v>0</v>
      </c>
    </row>
    <row r="15" spans="1:18" x14ac:dyDescent="0.3">
      <c r="A15" s="118" t="s">
        <v>81</v>
      </c>
      <c r="B15" s="116">
        <v>0.05</v>
      </c>
      <c r="C15" s="75"/>
      <c r="F15" s="26" t="s">
        <v>8</v>
      </c>
      <c r="G15" s="170">
        <f t="shared" si="0"/>
        <v>616.72745604948295</v>
      </c>
      <c r="H15" s="171">
        <f>'Cash Flow'!D63</f>
        <v>0</v>
      </c>
      <c r="I15" s="171">
        <f>'Cash Flow'!E63</f>
        <v>9.5541447096919541</v>
      </c>
      <c r="J15" s="171">
        <f>'Cash Flow'!F63</f>
        <v>50.100204164963955</v>
      </c>
      <c r="K15" s="171">
        <f>'Cash Flow'!G63</f>
        <v>57.784063096515958</v>
      </c>
      <c r="L15" s="171">
        <f>'Cash Flow'!H63</f>
        <v>60.832453621586453</v>
      </c>
      <c r="M15" s="171">
        <f>'Cash Flow'!I63</f>
        <v>64.039212782515264</v>
      </c>
      <c r="N15" s="171">
        <f>'Cash Flow'!J63</f>
        <v>67.412259011094847</v>
      </c>
      <c r="O15" s="171">
        <f>'Cash Flow'!K63</f>
        <v>70.959906660708</v>
      </c>
      <c r="P15" s="171">
        <f>'Cash Flow'!L63</f>
        <v>74.690885802406356</v>
      </c>
      <c r="Q15" s="171">
        <f>'Cash Flow'!M63</f>
        <v>78.614363010794435</v>
      </c>
      <c r="R15" s="171">
        <f>'Cash Flow'!N63</f>
        <v>82.739963189205824</v>
      </c>
    </row>
    <row r="16" spans="1:18" x14ac:dyDescent="0.3">
      <c r="A16" s="119" t="s">
        <v>112</v>
      </c>
      <c r="B16" s="116">
        <v>0.02</v>
      </c>
      <c r="C16" s="186">
        <f>POWER(1+fot,1/12)-1</f>
        <v>1.6515813019202241E-3</v>
      </c>
      <c r="F16" s="26" t="s">
        <v>46</v>
      </c>
      <c r="G16" s="170">
        <f t="shared" si="0"/>
        <v>1271.8090971925178</v>
      </c>
      <c r="H16" s="171">
        <f>PL!D39</f>
        <v>-8.4559322033898307E-2</v>
      </c>
      <c r="I16" s="171">
        <f>PL!E39</f>
        <v>37.423534335236724</v>
      </c>
      <c r="J16" s="171">
        <f>PL!F39</f>
        <v>107.22464063003203</v>
      </c>
      <c r="K16" s="171">
        <f>PL!G39</f>
        <v>114.88440608286244</v>
      </c>
      <c r="L16" s="171">
        <f>PL!H39</f>
        <v>121.60744257156315</v>
      </c>
      <c r="M16" s="171">
        <f>PL!I39</f>
        <v>128.66455057509415</v>
      </c>
      <c r="N16" s="171">
        <f>PL!J39</f>
        <v>136.07243366919727</v>
      </c>
      <c r="O16" s="171">
        <f>PL!K39</f>
        <v>143.84863060840124</v>
      </c>
      <c r="P16" s="171">
        <f>PL!L39</f>
        <v>152.01155708496054</v>
      </c>
      <c r="Q16" s="171">
        <f>PL!M39</f>
        <v>160.58054957574322</v>
      </c>
      <c r="R16" s="171">
        <f>PL!N39</f>
        <v>169.57591138146111</v>
      </c>
    </row>
    <row r="17" spans="1:18" x14ac:dyDescent="0.3">
      <c r="A17" s="87"/>
      <c r="B17" s="75"/>
      <c r="C17" s="75"/>
      <c r="F17" s="26" t="s">
        <v>185</v>
      </c>
      <c r="G17" s="170">
        <f>R17</f>
        <v>1236.6902139896031</v>
      </c>
      <c r="H17" s="171">
        <f>'Cash Flow'!D86</f>
        <v>0.83731999999999829</v>
      </c>
      <c r="I17" s="171">
        <f>'Cash Flow'!E86</f>
        <v>14.377664814117555</v>
      </c>
      <c r="J17" s="171">
        <f>'Cash Flow'!F86</f>
        <v>69.087556792010702</v>
      </c>
      <c r="K17" s="171">
        <f>'Cash Flow'!G86</f>
        <v>189.15230044549469</v>
      </c>
      <c r="L17" s="171">
        <f>'Cash Flow'!H86</f>
        <v>315.90504351140822</v>
      </c>
      <c r="M17" s="171">
        <f>'Cash Flow'!I86</f>
        <v>449.67810565076809</v>
      </c>
      <c r="N17" s="171">
        <f>'Cash Flow'!J86</f>
        <v>590.82042250764209</v>
      </c>
      <c r="O17" s="171">
        <f>'Cash Flow'!K86</f>
        <v>739.69837650830118</v>
      </c>
      <c r="P17" s="171">
        <f>'Cash Flow'!L86</f>
        <v>896.69666920033023</v>
      </c>
      <c r="Q17" s="171">
        <f>'Cash Flow'!M86</f>
        <v>1062.2192372086934</v>
      </c>
      <c r="R17" s="171">
        <f>'Cash Flow'!N86</f>
        <v>1236.6902139896031</v>
      </c>
    </row>
    <row r="18" spans="1:18" x14ac:dyDescent="0.3">
      <c r="A18" s="139" t="s">
        <v>167</v>
      </c>
      <c r="B18" s="140" t="s">
        <v>74</v>
      </c>
      <c r="C18" s="141" t="s">
        <v>75</v>
      </c>
    </row>
    <row r="19" spans="1:18" ht="21" x14ac:dyDescent="0.4">
      <c r="A19" s="187" t="s">
        <v>168</v>
      </c>
      <c r="B19" s="188">
        <v>18</v>
      </c>
      <c r="C19" s="188">
        <v>30</v>
      </c>
      <c r="F19" s="221" t="str">
        <f>IF(L30=C30,"","ДЛЯ РАСЧЁТА НАЖАТЬ F9")</f>
        <v/>
      </c>
    </row>
    <row r="20" spans="1:18" x14ac:dyDescent="0.3">
      <c r="A20" s="87"/>
      <c r="B20" s="75"/>
      <c r="C20" s="75"/>
      <c r="F20" s="174" t="s">
        <v>186</v>
      </c>
      <c r="G20" s="175"/>
      <c r="H20" s="253" t="s">
        <v>191</v>
      </c>
      <c r="I20" s="254"/>
      <c r="J20" s="237" t="s">
        <v>207</v>
      </c>
    </row>
    <row r="21" spans="1:18" x14ac:dyDescent="0.3">
      <c r="A21" s="122" t="s">
        <v>8</v>
      </c>
      <c r="B21" s="123" t="s">
        <v>79</v>
      </c>
      <c r="F21" s="177"/>
      <c r="G21" s="178"/>
      <c r="H21" s="179">
        <v>1</v>
      </c>
      <c r="I21" s="180">
        <v>2</v>
      </c>
    </row>
    <row r="22" spans="1:18" x14ac:dyDescent="0.3">
      <c r="A22" s="120" t="s">
        <v>12</v>
      </c>
      <c r="B22" s="234">
        <v>0.2</v>
      </c>
      <c r="F22" s="176" t="s">
        <v>187</v>
      </c>
      <c r="G22" s="248">
        <f>NPV!C11/1000000</f>
        <v>415.40684249260528</v>
      </c>
      <c r="H22" s="182">
        <f t="dataTable" ref="H22:I26" dt2D="0" dtr="1" r1="C3" ca="1"/>
        <v>415.40684249260528</v>
      </c>
      <c r="I22" s="182">
        <v>436.16540757692587</v>
      </c>
    </row>
    <row r="23" spans="1:18" x14ac:dyDescent="0.3">
      <c r="A23" s="26" t="s">
        <v>10</v>
      </c>
      <c r="B23" s="247">
        <v>0.18</v>
      </c>
      <c r="F23" s="173" t="s">
        <v>188</v>
      </c>
      <c r="G23" s="249">
        <f>NPV!C12</f>
        <v>1.3290017114949366</v>
      </c>
      <c r="H23" s="181">
        <v>1.3290017114949366</v>
      </c>
      <c r="I23" s="181">
        <v>1.3817809961874601</v>
      </c>
    </row>
    <row r="24" spans="1:18" x14ac:dyDescent="0.3">
      <c r="A24" s="26" t="s">
        <v>11</v>
      </c>
      <c r="B24" s="247">
        <v>2.1999999999999999E-2</v>
      </c>
      <c r="F24" s="173" t="s">
        <v>34</v>
      </c>
      <c r="G24" s="250">
        <f>NPV!C13</f>
        <v>3.5754771398043244</v>
      </c>
      <c r="H24" s="183">
        <v>3.5754771398043244</v>
      </c>
      <c r="I24" s="183">
        <v>3.7535217905964644</v>
      </c>
    </row>
    <row r="25" spans="1:18" x14ac:dyDescent="0.3">
      <c r="A25" s="26" t="s">
        <v>63</v>
      </c>
      <c r="B25" s="247">
        <v>0.3</v>
      </c>
      <c r="F25" s="173" t="s">
        <v>189</v>
      </c>
      <c r="G25" s="251">
        <f>NPV!C14</f>
        <v>18</v>
      </c>
      <c r="H25" s="26">
        <v>18</v>
      </c>
      <c r="I25" s="26">
        <v>18</v>
      </c>
    </row>
    <row r="26" spans="1:18" x14ac:dyDescent="0.3">
      <c r="F26" s="173" t="s">
        <v>190</v>
      </c>
      <c r="G26" s="251">
        <f>NPV!C15</f>
        <v>21</v>
      </c>
      <c r="H26" s="26">
        <v>21</v>
      </c>
      <c r="I26" s="26">
        <v>20</v>
      </c>
    </row>
    <row r="27" spans="1:18" x14ac:dyDescent="0.3">
      <c r="A27" s="189" t="s">
        <v>174</v>
      </c>
      <c r="B27" s="116">
        <v>0.25</v>
      </c>
    </row>
    <row r="31" spans="1:18" x14ac:dyDescent="0.3">
      <c r="B31" s="75">
        <f>чувствительность!G7</f>
        <v>0.8</v>
      </c>
      <c r="C31" s="75">
        <f>чувствительность!H7</f>
        <v>0.85</v>
      </c>
      <c r="D31" s="75">
        <f>чувствительность!I7</f>
        <v>0.9</v>
      </c>
      <c r="E31" s="75">
        <f>чувствительность!J7</f>
        <v>0.95</v>
      </c>
      <c r="F31" s="229">
        <f>чувствительность!K7</f>
        <v>1</v>
      </c>
      <c r="G31" s="229">
        <f>чувствительность!L7</f>
        <v>1.05</v>
      </c>
      <c r="H31" s="229">
        <f>чувствительность!M7</f>
        <v>1.1000000000000001</v>
      </c>
      <c r="I31" s="229">
        <f>чувствительность!N7</f>
        <v>1.1499999999999999</v>
      </c>
      <c r="J31" s="229">
        <f>чувствительность!O7</f>
        <v>1.2</v>
      </c>
    </row>
    <row r="32" spans="1:18" x14ac:dyDescent="0.3">
      <c r="A32" t="str">
        <f>чувствительность!A5</f>
        <v>Кап. затраты</v>
      </c>
      <c r="B32" s="75">
        <f>чувствительность!G53</f>
        <v>1.3608339767953805</v>
      </c>
      <c r="C32" s="75">
        <f>чувствительность!H53</f>
        <v>1.3527877686073428</v>
      </c>
      <c r="D32" s="75">
        <f>чувствительность!I53</f>
        <v>1.34476904353272</v>
      </c>
      <c r="E32" s="75">
        <f>чувствительность!J53</f>
        <v>1.3368447275556208</v>
      </c>
      <c r="F32" s="229">
        <f>чувствительность!K53</f>
        <v>1.3290017114949366</v>
      </c>
      <c r="G32" s="229">
        <f>чувствительность!L53</f>
        <v>1.3210485150476083</v>
      </c>
      <c r="H32" s="229">
        <f>чувствительность!M53</f>
        <v>1.3132093631750115</v>
      </c>
      <c r="I32" s="229">
        <f>чувствительность!N53</f>
        <v>1.3054864913814437</v>
      </c>
      <c r="J32" s="229">
        <f>чувствительность!O53</f>
        <v>1.2977291359922418</v>
      </c>
    </row>
    <row r="33" spans="1:10" x14ac:dyDescent="0.3">
      <c r="A33" t="str">
        <f>чувствительность!A6</f>
        <v>Объем переработки</v>
      </c>
      <c r="B33" s="75">
        <f>чувствительность!G59</f>
        <v>1.0769928095008492</v>
      </c>
      <c r="C33" s="75">
        <f>чувствительность!H59</f>
        <v>1.14049816894387</v>
      </c>
      <c r="D33" s="75">
        <f>чувствительность!I59</f>
        <v>1.2035973800897364</v>
      </c>
      <c r="E33" s="75">
        <f>чувствительность!J59</f>
        <v>1.2664136665822321</v>
      </c>
      <c r="F33" s="229">
        <f>чувствительность!K59</f>
        <v>1.3290017114949366</v>
      </c>
      <c r="G33" s="229">
        <f>чувствительность!L59</f>
        <v>1.3911396477571674</v>
      </c>
      <c r="H33" s="229">
        <f>чувствительность!M59</f>
        <v>1.4529994826263404</v>
      </c>
      <c r="I33" s="229">
        <f>чувствительность!N59</f>
        <v>1.5146620390726575</v>
      </c>
      <c r="J33" s="229">
        <f>чувствительность!O59</f>
        <v>1.5760658563358043</v>
      </c>
    </row>
    <row r="34" spans="1:10" x14ac:dyDescent="0.3">
      <c r="A34" t="str">
        <f>чувствительность!A7</f>
        <v>Цена</v>
      </c>
      <c r="B34" s="75">
        <f>чувствительность!G65</f>
        <v>0.4623431746614477</v>
      </c>
      <c r="C34" s="75">
        <f>чувствительность!H65</f>
        <v>0.67446322127923519</v>
      </c>
      <c r="D34" s="75">
        <f>чувствительность!I65</f>
        <v>0.8888484098584446</v>
      </c>
      <c r="E34" s="75">
        <f>чувствительность!J65</f>
        <v>1.1071877540973549</v>
      </c>
      <c r="F34" s="229">
        <f>чувствительность!K65</f>
        <v>1.3290017114949366</v>
      </c>
      <c r="G34" s="229">
        <f>чувствительность!L65</f>
        <v>1.5533933444734345</v>
      </c>
      <c r="H34" s="229">
        <f>чувствительность!M65</f>
        <v>1.779640372308529</v>
      </c>
      <c r="I34" s="229">
        <f>чувствительность!N65</f>
        <v>2.007683234969535</v>
      </c>
      <c r="J34" s="229">
        <f>чувствительность!O65</f>
        <v>2.2369593267734205</v>
      </c>
    </row>
    <row r="35" spans="1:10" x14ac:dyDescent="0.3">
      <c r="A35" t="str">
        <f>чувствительность!A8</f>
        <v>Стоимость сырья</v>
      </c>
      <c r="B35" s="75">
        <f>чувствительность!G71</f>
        <v>1.9738622009216149</v>
      </c>
      <c r="C35" s="75">
        <f>чувствительность!H71</f>
        <v>1.8097326515326198</v>
      </c>
      <c r="D35" s="75">
        <f>чувствительность!I71</f>
        <v>1.6473765166143557</v>
      </c>
      <c r="E35" s="75">
        <f>чувствительность!J71</f>
        <v>1.4870374838088085</v>
      </c>
      <c r="F35" s="229">
        <f>чувствительность!K71</f>
        <v>1.3290017114949366</v>
      </c>
      <c r="G35" s="229">
        <f>чувствительность!L71</f>
        <v>1.1733646248299379</v>
      </c>
      <c r="H35" s="229">
        <f>чувствительность!M71</f>
        <v>1.0205575089165269</v>
      </c>
      <c r="I35" s="229">
        <f>чувствительность!N71</f>
        <v>0.87093314449302373</v>
      </c>
      <c r="J35" s="229">
        <f>чувствительность!O71</f>
        <v>0.72472355174295089</v>
      </c>
    </row>
    <row r="44" spans="1:10" x14ac:dyDescent="0.3">
      <c r="A44" s="237" t="s">
        <v>208</v>
      </c>
    </row>
  </sheetData>
  <mergeCells count="1">
    <mergeCell ref="H20:I20"/>
  </mergeCells>
  <hyperlinks>
    <hyperlink ref="G1" r:id="rId1" xr:uid="{00000000-0004-0000-0000-000000000000}"/>
  </hyperlinks>
  <pageMargins left="0.7" right="0.7" top="0.75" bottom="0.75" header="0.3" footer="0.3"/>
  <pageSetup paperSize="9" orientation="portrait" horizontalDpi="360" verticalDpi="360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5" name="Drop Down 1">
              <controlPr defaultSize="0" autoLine="0" autoPict="0">
                <anchor moveWithCells="1">
                  <from>
                    <xdr:col>1</xdr:col>
                    <xdr:colOff>0</xdr:colOff>
                    <xdr:row>1</xdr:row>
                    <xdr:rowOff>182880</xdr:rowOff>
                  </from>
                  <to>
                    <xdr:col>1</xdr:col>
                    <xdr:colOff>601980</xdr:colOff>
                    <xdr:row>2</xdr:row>
                    <xdr:rowOff>198120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E1444"/>
  <sheetViews>
    <sheetView zoomScale="80" zoomScaleNormal="80" workbookViewId="0">
      <pane xSplit="3" ySplit="1" topLeftCell="DI71" activePane="bottomRight" state="frozen"/>
      <selection pane="topRight" activeCell="D1" sqref="D1"/>
      <selection pane="bottomLeft" activeCell="A2" sqref="A2"/>
      <selection pane="bottomRight" activeCell="B1" sqref="B1"/>
    </sheetView>
  </sheetViews>
  <sheetFormatPr defaultColWidth="9.109375" defaultRowHeight="14.4" outlineLevelRow="1" x14ac:dyDescent="0.3"/>
  <cols>
    <col min="1" max="1" width="44.6640625" style="11" customWidth="1"/>
    <col min="2" max="2" width="8.44140625" style="1" customWidth="1"/>
    <col min="3" max="3" width="14.33203125" style="2" bestFit="1" customWidth="1"/>
    <col min="4" max="63" width="11.88671875" style="14" customWidth="1"/>
    <col min="64" max="125" width="11.88671875" style="1" customWidth="1"/>
    <col min="126" max="16384" width="9.109375" style="1"/>
  </cols>
  <sheetData>
    <row r="1" spans="1:125" s="25" customFormat="1" ht="23.4" x14ac:dyDescent="0.3">
      <c r="A1" s="101" t="str">
        <f>"Вариант "&amp;var</f>
        <v>Вариант 1</v>
      </c>
      <c r="B1" s="252" t="s">
        <v>233</v>
      </c>
      <c r="C1" s="69"/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  <c r="AH1" s="3">
        <v>31</v>
      </c>
      <c r="AI1" s="3">
        <v>32</v>
      </c>
      <c r="AJ1" s="3">
        <v>33</v>
      </c>
      <c r="AK1" s="3">
        <v>34</v>
      </c>
      <c r="AL1" s="3">
        <v>35</v>
      </c>
      <c r="AM1" s="3">
        <v>36</v>
      </c>
      <c r="AN1" s="3">
        <v>37</v>
      </c>
      <c r="AO1" s="3">
        <v>38</v>
      </c>
      <c r="AP1" s="3">
        <v>39</v>
      </c>
      <c r="AQ1" s="3">
        <v>40</v>
      </c>
      <c r="AR1" s="3">
        <v>41</v>
      </c>
      <c r="AS1" s="3">
        <v>42</v>
      </c>
      <c r="AT1" s="3">
        <v>43</v>
      </c>
      <c r="AU1" s="3">
        <v>44</v>
      </c>
      <c r="AV1" s="3">
        <v>45</v>
      </c>
      <c r="AW1" s="3">
        <v>46</v>
      </c>
      <c r="AX1" s="3">
        <v>47</v>
      </c>
      <c r="AY1" s="3">
        <v>48</v>
      </c>
      <c r="AZ1" s="3">
        <v>49</v>
      </c>
      <c r="BA1" s="3">
        <v>50</v>
      </c>
      <c r="BB1" s="3">
        <v>51</v>
      </c>
      <c r="BC1" s="3">
        <v>52</v>
      </c>
      <c r="BD1" s="3">
        <v>53</v>
      </c>
      <c r="BE1" s="3">
        <v>54</v>
      </c>
      <c r="BF1" s="3">
        <v>55</v>
      </c>
      <c r="BG1" s="3">
        <v>56</v>
      </c>
      <c r="BH1" s="3">
        <v>57</v>
      </c>
      <c r="BI1" s="3">
        <v>58</v>
      </c>
      <c r="BJ1" s="3">
        <v>59</v>
      </c>
      <c r="BK1" s="3">
        <v>60</v>
      </c>
      <c r="BL1" s="3">
        <v>61</v>
      </c>
      <c r="BM1" s="3">
        <v>62</v>
      </c>
      <c r="BN1" s="3">
        <v>63</v>
      </c>
      <c r="BO1" s="3">
        <v>64</v>
      </c>
      <c r="BP1" s="3">
        <v>65</v>
      </c>
      <c r="BQ1" s="3">
        <v>66</v>
      </c>
      <c r="BR1" s="3">
        <v>67</v>
      </c>
      <c r="BS1" s="3">
        <v>68</v>
      </c>
      <c r="BT1" s="3">
        <v>69</v>
      </c>
      <c r="BU1" s="3">
        <v>70</v>
      </c>
      <c r="BV1" s="3">
        <v>71</v>
      </c>
      <c r="BW1" s="3">
        <v>72</v>
      </c>
      <c r="BX1" s="3">
        <v>73</v>
      </c>
      <c r="BY1" s="3">
        <v>74</v>
      </c>
      <c r="BZ1" s="3">
        <v>75</v>
      </c>
      <c r="CA1" s="3">
        <v>76</v>
      </c>
      <c r="CB1" s="3">
        <v>77</v>
      </c>
      <c r="CC1" s="3">
        <v>78</v>
      </c>
      <c r="CD1" s="3">
        <v>79</v>
      </c>
      <c r="CE1" s="3">
        <v>80</v>
      </c>
      <c r="CF1" s="3">
        <v>81</v>
      </c>
      <c r="CG1" s="3">
        <v>82</v>
      </c>
      <c r="CH1" s="3">
        <v>83</v>
      </c>
      <c r="CI1" s="3">
        <v>84</v>
      </c>
      <c r="CJ1" s="3">
        <v>85</v>
      </c>
      <c r="CK1" s="3">
        <v>86</v>
      </c>
      <c r="CL1" s="3">
        <v>87</v>
      </c>
      <c r="CM1" s="3">
        <v>88</v>
      </c>
      <c r="CN1" s="3">
        <v>89</v>
      </c>
      <c r="CO1" s="3">
        <v>90</v>
      </c>
      <c r="CP1" s="3">
        <v>91</v>
      </c>
      <c r="CQ1" s="3">
        <v>92</v>
      </c>
      <c r="CR1" s="3">
        <v>93</v>
      </c>
      <c r="CS1" s="3">
        <v>94</v>
      </c>
      <c r="CT1" s="3">
        <v>95</v>
      </c>
      <c r="CU1" s="3">
        <v>96</v>
      </c>
      <c r="CV1" s="3">
        <v>97</v>
      </c>
      <c r="CW1" s="3">
        <v>98</v>
      </c>
      <c r="CX1" s="3">
        <v>99</v>
      </c>
      <c r="CY1" s="3">
        <v>100</v>
      </c>
      <c r="CZ1" s="3">
        <v>101</v>
      </c>
      <c r="DA1" s="3">
        <v>102</v>
      </c>
      <c r="DB1" s="3">
        <v>103</v>
      </c>
      <c r="DC1" s="3">
        <v>104</v>
      </c>
      <c r="DD1" s="3">
        <v>105</v>
      </c>
      <c r="DE1" s="3">
        <v>106</v>
      </c>
      <c r="DF1" s="3">
        <v>107</v>
      </c>
      <c r="DG1" s="3">
        <v>108</v>
      </c>
      <c r="DH1" s="3">
        <v>109</v>
      </c>
      <c r="DI1" s="3">
        <v>110</v>
      </c>
      <c r="DJ1" s="3">
        <v>111</v>
      </c>
      <c r="DK1" s="3">
        <v>112</v>
      </c>
      <c r="DL1" s="3">
        <v>113</v>
      </c>
      <c r="DM1" s="3">
        <v>114</v>
      </c>
      <c r="DN1" s="3">
        <v>115</v>
      </c>
      <c r="DO1" s="3">
        <v>116</v>
      </c>
      <c r="DP1" s="3">
        <v>117</v>
      </c>
      <c r="DQ1" s="3">
        <v>118</v>
      </c>
      <c r="DR1" s="3">
        <v>119</v>
      </c>
      <c r="DS1" s="3">
        <v>120</v>
      </c>
      <c r="DT1" s="3">
        <v>121</v>
      </c>
      <c r="DU1" s="3">
        <v>122</v>
      </c>
    </row>
    <row r="2" spans="1:125" x14ac:dyDescent="0.3">
      <c r="A2" s="37" t="s">
        <v>64</v>
      </c>
      <c r="B2" s="5"/>
      <c r="C2" s="6"/>
      <c r="D2" s="7">
        <f t="shared" ref="D2:H2" si="0">YEAR(D3)</f>
        <v>2014</v>
      </c>
      <c r="E2" s="7">
        <f t="shared" si="0"/>
        <v>2014</v>
      </c>
      <c r="F2" s="7">
        <f t="shared" si="0"/>
        <v>2015</v>
      </c>
      <c r="G2" s="7">
        <f t="shared" si="0"/>
        <v>2015</v>
      </c>
      <c r="H2" s="7">
        <f t="shared" si="0"/>
        <v>2015</v>
      </c>
      <c r="I2" s="7">
        <f>YEAR(I3)</f>
        <v>2015</v>
      </c>
      <c r="J2" s="7">
        <f>YEAR(J3)</f>
        <v>2015</v>
      </c>
      <c r="K2" s="7">
        <f t="shared" ref="K2:V2" si="1">YEAR(K3)</f>
        <v>2015</v>
      </c>
      <c r="L2" s="7">
        <f t="shared" si="1"/>
        <v>2015</v>
      </c>
      <c r="M2" s="7">
        <f t="shared" si="1"/>
        <v>2015</v>
      </c>
      <c r="N2" s="7">
        <f t="shared" si="1"/>
        <v>2015</v>
      </c>
      <c r="O2" s="7">
        <f t="shared" si="1"/>
        <v>2015</v>
      </c>
      <c r="P2" s="7">
        <f t="shared" si="1"/>
        <v>2015</v>
      </c>
      <c r="Q2" s="7">
        <f t="shared" si="1"/>
        <v>2015</v>
      </c>
      <c r="R2" s="7">
        <f t="shared" si="1"/>
        <v>2016</v>
      </c>
      <c r="S2" s="7">
        <f t="shared" si="1"/>
        <v>2016</v>
      </c>
      <c r="T2" s="7">
        <f t="shared" si="1"/>
        <v>2016</v>
      </c>
      <c r="U2" s="7">
        <f t="shared" si="1"/>
        <v>2016</v>
      </c>
      <c r="V2" s="7">
        <f t="shared" si="1"/>
        <v>2016</v>
      </c>
      <c r="W2" s="7">
        <f t="shared" ref="W2" si="2">YEAR(W3)</f>
        <v>2016</v>
      </c>
      <c r="X2" s="7">
        <f t="shared" ref="X2" si="3">YEAR(X3)</f>
        <v>2016</v>
      </c>
      <c r="Y2" s="7">
        <f t="shared" ref="Y2" si="4">YEAR(Y3)</f>
        <v>2016</v>
      </c>
      <c r="Z2" s="7">
        <f t="shared" ref="Z2" si="5">YEAR(Z3)</f>
        <v>2016</v>
      </c>
      <c r="AA2" s="7">
        <f t="shared" ref="AA2" si="6">YEAR(AA3)</f>
        <v>2016</v>
      </c>
      <c r="AB2" s="7">
        <f t="shared" ref="AB2" si="7">YEAR(AB3)</f>
        <v>2016</v>
      </c>
      <c r="AC2" s="7">
        <f t="shared" ref="AC2" si="8">YEAR(AC3)</f>
        <v>2016</v>
      </c>
      <c r="AD2" s="7">
        <f t="shared" ref="AD2" si="9">YEAR(AD3)</f>
        <v>2017</v>
      </c>
      <c r="AE2" s="7">
        <f t="shared" ref="AE2" si="10">YEAR(AE3)</f>
        <v>2017</v>
      </c>
      <c r="AF2" s="7">
        <f t="shared" ref="AF2:AH2" si="11">YEAR(AF3)</f>
        <v>2017</v>
      </c>
      <c r="AG2" s="7">
        <f t="shared" si="11"/>
        <v>2017</v>
      </c>
      <c r="AH2" s="7">
        <f t="shared" si="11"/>
        <v>2017</v>
      </c>
      <c r="AI2" s="7">
        <f t="shared" ref="AI2" si="12">YEAR(AI3)</f>
        <v>2017</v>
      </c>
      <c r="AJ2" s="7">
        <f t="shared" ref="AJ2" si="13">YEAR(AJ3)</f>
        <v>2017</v>
      </c>
      <c r="AK2" s="7">
        <f t="shared" ref="AK2" si="14">YEAR(AK3)</f>
        <v>2017</v>
      </c>
      <c r="AL2" s="7">
        <f t="shared" ref="AL2" si="15">YEAR(AL3)</f>
        <v>2017</v>
      </c>
      <c r="AM2" s="7">
        <f t="shared" ref="AM2" si="16">YEAR(AM3)</f>
        <v>2017</v>
      </c>
      <c r="AN2" s="7">
        <f t="shared" ref="AN2" si="17">YEAR(AN3)</f>
        <v>2017</v>
      </c>
      <c r="AO2" s="7">
        <f t="shared" ref="AO2" si="18">YEAR(AO3)</f>
        <v>2017</v>
      </c>
      <c r="AP2" s="7">
        <f t="shared" ref="AP2" si="19">YEAR(AP3)</f>
        <v>2018</v>
      </c>
      <c r="AQ2" s="7">
        <f t="shared" ref="AQ2" si="20">YEAR(AQ3)</f>
        <v>2018</v>
      </c>
      <c r="AR2" s="7">
        <f t="shared" ref="AR2:AT2" si="21">YEAR(AR3)</f>
        <v>2018</v>
      </c>
      <c r="AS2" s="7">
        <f t="shared" si="21"/>
        <v>2018</v>
      </c>
      <c r="AT2" s="7">
        <f t="shared" si="21"/>
        <v>2018</v>
      </c>
      <c r="AU2" s="7">
        <f t="shared" ref="AU2:DE2" si="22">YEAR(AU3)</f>
        <v>2018</v>
      </c>
      <c r="AV2" s="7">
        <f t="shared" ref="AV2:DG2" si="23">YEAR(AV3)</f>
        <v>2018</v>
      </c>
      <c r="AW2" s="7">
        <f t="shared" si="22"/>
        <v>2018</v>
      </c>
      <c r="AX2" s="7">
        <f t="shared" si="23"/>
        <v>2018</v>
      </c>
      <c r="AY2" s="7">
        <f t="shared" si="22"/>
        <v>2018</v>
      </c>
      <c r="AZ2" s="7">
        <f t="shared" si="23"/>
        <v>2018</v>
      </c>
      <c r="BA2" s="7">
        <f t="shared" si="22"/>
        <v>2018</v>
      </c>
      <c r="BB2" s="7">
        <f t="shared" si="23"/>
        <v>2019</v>
      </c>
      <c r="BC2" s="7">
        <f t="shared" si="22"/>
        <v>2019</v>
      </c>
      <c r="BD2" s="7">
        <f t="shared" si="23"/>
        <v>2019</v>
      </c>
      <c r="BE2" s="7">
        <f t="shared" si="22"/>
        <v>2019</v>
      </c>
      <c r="BF2" s="7">
        <f t="shared" si="23"/>
        <v>2019</v>
      </c>
      <c r="BG2" s="7">
        <f t="shared" si="22"/>
        <v>2019</v>
      </c>
      <c r="BH2" s="7">
        <f t="shared" si="23"/>
        <v>2019</v>
      </c>
      <c r="BI2" s="7">
        <f t="shared" si="22"/>
        <v>2019</v>
      </c>
      <c r="BJ2" s="7">
        <f t="shared" si="23"/>
        <v>2019</v>
      </c>
      <c r="BK2" s="7">
        <f t="shared" si="22"/>
        <v>2019</v>
      </c>
      <c r="BL2" s="7">
        <f t="shared" si="23"/>
        <v>2019</v>
      </c>
      <c r="BM2" s="7">
        <f t="shared" si="22"/>
        <v>2019</v>
      </c>
      <c r="BN2" s="7">
        <f t="shared" si="23"/>
        <v>2020</v>
      </c>
      <c r="BO2" s="7">
        <f t="shared" si="22"/>
        <v>2020</v>
      </c>
      <c r="BP2" s="7">
        <f t="shared" si="23"/>
        <v>2020</v>
      </c>
      <c r="BQ2" s="7">
        <f t="shared" si="22"/>
        <v>2020</v>
      </c>
      <c r="BR2" s="7">
        <f t="shared" si="23"/>
        <v>2020</v>
      </c>
      <c r="BS2" s="7">
        <f t="shared" si="22"/>
        <v>2020</v>
      </c>
      <c r="BT2" s="7">
        <f t="shared" si="23"/>
        <v>2020</v>
      </c>
      <c r="BU2" s="7">
        <f t="shared" si="22"/>
        <v>2020</v>
      </c>
      <c r="BV2" s="7">
        <f t="shared" si="23"/>
        <v>2020</v>
      </c>
      <c r="BW2" s="7">
        <f t="shared" si="22"/>
        <v>2020</v>
      </c>
      <c r="BX2" s="7">
        <f t="shared" si="23"/>
        <v>2020</v>
      </c>
      <c r="BY2" s="7">
        <f t="shared" si="22"/>
        <v>2020</v>
      </c>
      <c r="BZ2" s="7">
        <f t="shared" si="23"/>
        <v>2021</v>
      </c>
      <c r="CA2" s="7">
        <f t="shared" si="22"/>
        <v>2021</v>
      </c>
      <c r="CB2" s="7">
        <f t="shared" si="23"/>
        <v>2021</v>
      </c>
      <c r="CC2" s="7">
        <f t="shared" si="22"/>
        <v>2021</v>
      </c>
      <c r="CD2" s="7">
        <f t="shared" si="23"/>
        <v>2021</v>
      </c>
      <c r="CE2" s="7">
        <f t="shared" si="22"/>
        <v>2021</v>
      </c>
      <c r="CF2" s="7">
        <f t="shared" si="23"/>
        <v>2021</v>
      </c>
      <c r="CG2" s="7">
        <f t="shared" si="22"/>
        <v>2021</v>
      </c>
      <c r="CH2" s="7">
        <f t="shared" si="23"/>
        <v>2021</v>
      </c>
      <c r="CI2" s="7">
        <f t="shared" si="22"/>
        <v>2021</v>
      </c>
      <c r="CJ2" s="7">
        <f t="shared" si="23"/>
        <v>2021</v>
      </c>
      <c r="CK2" s="7">
        <f t="shared" si="22"/>
        <v>2021</v>
      </c>
      <c r="CL2" s="7">
        <f t="shared" si="23"/>
        <v>2022</v>
      </c>
      <c r="CM2" s="7">
        <f t="shared" si="22"/>
        <v>2022</v>
      </c>
      <c r="CN2" s="7">
        <f t="shared" si="23"/>
        <v>2022</v>
      </c>
      <c r="CO2" s="7">
        <f t="shared" si="22"/>
        <v>2022</v>
      </c>
      <c r="CP2" s="7">
        <f t="shared" si="23"/>
        <v>2022</v>
      </c>
      <c r="CQ2" s="7">
        <f t="shared" si="22"/>
        <v>2022</v>
      </c>
      <c r="CR2" s="7">
        <f t="shared" si="23"/>
        <v>2022</v>
      </c>
      <c r="CS2" s="7">
        <f t="shared" si="22"/>
        <v>2022</v>
      </c>
      <c r="CT2" s="7">
        <f t="shared" si="23"/>
        <v>2022</v>
      </c>
      <c r="CU2" s="7">
        <f t="shared" si="22"/>
        <v>2022</v>
      </c>
      <c r="CV2" s="7">
        <f t="shared" si="23"/>
        <v>2022</v>
      </c>
      <c r="CW2" s="7">
        <f t="shared" si="22"/>
        <v>2022</v>
      </c>
      <c r="CX2" s="7">
        <f t="shared" si="23"/>
        <v>2023</v>
      </c>
      <c r="CY2" s="7">
        <f t="shared" si="22"/>
        <v>2023</v>
      </c>
      <c r="CZ2" s="7">
        <f t="shared" si="23"/>
        <v>2023</v>
      </c>
      <c r="DA2" s="7">
        <f t="shared" si="22"/>
        <v>2023</v>
      </c>
      <c r="DB2" s="7">
        <f t="shared" si="23"/>
        <v>2023</v>
      </c>
      <c r="DC2" s="7">
        <f t="shared" si="22"/>
        <v>2023</v>
      </c>
      <c r="DD2" s="7">
        <f t="shared" si="23"/>
        <v>2023</v>
      </c>
      <c r="DE2" s="7">
        <f t="shared" si="22"/>
        <v>2023</v>
      </c>
      <c r="DF2" s="7">
        <f t="shared" si="23"/>
        <v>2023</v>
      </c>
      <c r="DG2" s="7">
        <f t="shared" si="23"/>
        <v>2023</v>
      </c>
      <c r="DH2" s="7">
        <f t="shared" ref="DH2:DU2" si="24">YEAR(DH3)</f>
        <v>2023</v>
      </c>
      <c r="DI2" s="7">
        <f t="shared" si="24"/>
        <v>2023</v>
      </c>
      <c r="DJ2" s="7">
        <f t="shared" si="24"/>
        <v>2024</v>
      </c>
      <c r="DK2" s="7">
        <f t="shared" si="24"/>
        <v>2024</v>
      </c>
      <c r="DL2" s="7">
        <f t="shared" si="24"/>
        <v>2024</v>
      </c>
      <c r="DM2" s="7">
        <f t="shared" si="24"/>
        <v>2024</v>
      </c>
      <c r="DN2" s="7">
        <f t="shared" si="24"/>
        <v>2024</v>
      </c>
      <c r="DO2" s="7">
        <f t="shared" si="24"/>
        <v>2024</v>
      </c>
      <c r="DP2" s="7">
        <f t="shared" si="24"/>
        <v>2024</v>
      </c>
      <c r="DQ2" s="7">
        <f t="shared" si="24"/>
        <v>2024</v>
      </c>
      <c r="DR2" s="7">
        <f t="shared" si="24"/>
        <v>2024</v>
      </c>
      <c r="DS2" s="7">
        <f t="shared" si="24"/>
        <v>2024</v>
      </c>
      <c r="DT2" s="7">
        <f t="shared" si="24"/>
        <v>2024</v>
      </c>
      <c r="DU2" s="7">
        <f t="shared" si="24"/>
        <v>2024</v>
      </c>
    </row>
    <row r="3" spans="1:125" s="9" customFormat="1" x14ac:dyDescent="0.3">
      <c r="A3" s="129" t="s">
        <v>0</v>
      </c>
      <c r="B3" s="21"/>
      <c r="C3" s="22" t="s">
        <v>1</v>
      </c>
      <c r="D3" s="23">
        <v>41944</v>
      </c>
      <c r="E3" s="23">
        <v>41974</v>
      </c>
      <c r="F3" s="23">
        <v>42005</v>
      </c>
      <c r="G3" s="23">
        <v>42036</v>
      </c>
      <c r="H3" s="23">
        <v>42064</v>
      </c>
      <c r="I3" s="23">
        <v>42095</v>
      </c>
      <c r="J3" s="23">
        <v>42125</v>
      </c>
      <c r="K3" s="23">
        <v>42156</v>
      </c>
      <c r="L3" s="23">
        <v>42186</v>
      </c>
      <c r="M3" s="23">
        <v>42217</v>
      </c>
      <c r="N3" s="23">
        <v>42248</v>
      </c>
      <c r="O3" s="23">
        <v>42278</v>
      </c>
      <c r="P3" s="23">
        <v>42309</v>
      </c>
      <c r="Q3" s="23">
        <v>42339</v>
      </c>
      <c r="R3" s="23">
        <v>42370</v>
      </c>
      <c r="S3" s="23">
        <v>42401</v>
      </c>
      <c r="T3" s="23">
        <v>42430</v>
      </c>
      <c r="U3" s="23">
        <v>42461</v>
      </c>
      <c r="V3" s="23">
        <v>42491</v>
      </c>
      <c r="W3" s="23">
        <v>42522</v>
      </c>
      <c r="X3" s="23">
        <v>42552</v>
      </c>
      <c r="Y3" s="23">
        <v>42583</v>
      </c>
      <c r="Z3" s="23">
        <v>42614</v>
      </c>
      <c r="AA3" s="23">
        <v>42644</v>
      </c>
      <c r="AB3" s="23">
        <v>42675</v>
      </c>
      <c r="AC3" s="23">
        <v>42705</v>
      </c>
      <c r="AD3" s="23">
        <v>42736</v>
      </c>
      <c r="AE3" s="23">
        <v>42767</v>
      </c>
      <c r="AF3" s="23">
        <v>42795</v>
      </c>
      <c r="AG3" s="23">
        <v>42826</v>
      </c>
      <c r="AH3" s="23">
        <v>42856</v>
      </c>
      <c r="AI3" s="23">
        <v>42887</v>
      </c>
      <c r="AJ3" s="23">
        <v>42917</v>
      </c>
      <c r="AK3" s="23">
        <v>42948</v>
      </c>
      <c r="AL3" s="23">
        <v>42979</v>
      </c>
      <c r="AM3" s="23">
        <v>43009</v>
      </c>
      <c r="AN3" s="23">
        <v>43040</v>
      </c>
      <c r="AO3" s="23">
        <v>43070</v>
      </c>
      <c r="AP3" s="23">
        <v>43101</v>
      </c>
      <c r="AQ3" s="23">
        <v>43132</v>
      </c>
      <c r="AR3" s="23">
        <v>43160</v>
      </c>
      <c r="AS3" s="23">
        <v>43191</v>
      </c>
      <c r="AT3" s="23">
        <v>43221</v>
      </c>
      <c r="AU3" s="23">
        <v>43252</v>
      </c>
      <c r="AV3" s="23">
        <v>43282</v>
      </c>
      <c r="AW3" s="23">
        <v>43313</v>
      </c>
      <c r="AX3" s="23">
        <v>43344</v>
      </c>
      <c r="AY3" s="23">
        <v>43374</v>
      </c>
      <c r="AZ3" s="23">
        <v>43405</v>
      </c>
      <c r="BA3" s="23">
        <v>43435</v>
      </c>
      <c r="BB3" s="23">
        <v>43466</v>
      </c>
      <c r="BC3" s="23">
        <v>43497</v>
      </c>
      <c r="BD3" s="23">
        <v>43525</v>
      </c>
      <c r="BE3" s="23">
        <v>43556</v>
      </c>
      <c r="BF3" s="23">
        <v>43586</v>
      </c>
      <c r="BG3" s="23">
        <v>43617</v>
      </c>
      <c r="BH3" s="23">
        <v>43647</v>
      </c>
      <c r="BI3" s="23">
        <v>43678</v>
      </c>
      <c r="BJ3" s="23">
        <v>43709</v>
      </c>
      <c r="BK3" s="23">
        <v>43739</v>
      </c>
      <c r="BL3" s="23">
        <v>43770</v>
      </c>
      <c r="BM3" s="23">
        <v>43800</v>
      </c>
      <c r="BN3" s="23">
        <v>43831</v>
      </c>
      <c r="BO3" s="23">
        <v>43862</v>
      </c>
      <c r="BP3" s="23">
        <v>43891</v>
      </c>
      <c r="BQ3" s="23">
        <v>43922</v>
      </c>
      <c r="BR3" s="23">
        <v>43952</v>
      </c>
      <c r="BS3" s="23">
        <v>43983</v>
      </c>
      <c r="BT3" s="23">
        <v>44013</v>
      </c>
      <c r="BU3" s="23">
        <v>44044</v>
      </c>
      <c r="BV3" s="23">
        <v>44075</v>
      </c>
      <c r="BW3" s="23">
        <v>44105</v>
      </c>
      <c r="BX3" s="23">
        <v>44136</v>
      </c>
      <c r="BY3" s="23">
        <v>44166</v>
      </c>
      <c r="BZ3" s="23">
        <v>44197</v>
      </c>
      <c r="CA3" s="23">
        <v>44228</v>
      </c>
      <c r="CB3" s="23">
        <v>44256</v>
      </c>
      <c r="CC3" s="23">
        <v>44287</v>
      </c>
      <c r="CD3" s="23">
        <v>44317</v>
      </c>
      <c r="CE3" s="23">
        <v>44348</v>
      </c>
      <c r="CF3" s="23">
        <v>44378</v>
      </c>
      <c r="CG3" s="23">
        <v>44409</v>
      </c>
      <c r="CH3" s="23">
        <v>44440</v>
      </c>
      <c r="CI3" s="23">
        <v>44470</v>
      </c>
      <c r="CJ3" s="23">
        <v>44501</v>
      </c>
      <c r="CK3" s="23">
        <v>44531</v>
      </c>
      <c r="CL3" s="23">
        <v>44562</v>
      </c>
      <c r="CM3" s="23">
        <v>44593</v>
      </c>
      <c r="CN3" s="23">
        <v>44621</v>
      </c>
      <c r="CO3" s="23">
        <v>44652</v>
      </c>
      <c r="CP3" s="23">
        <v>44682</v>
      </c>
      <c r="CQ3" s="23">
        <v>44713</v>
      </c>
      <c r="CR3" s="23">
        <v>44743</v>
      </c>
      <c r="CS3" s="23">
        <v>44774</v>
      </c>
      <c r="CT3" s="23">
        <v>44805</v>
      </c>
      <c r="CU3" s="23">
        <v>44835</v>
      </c>
      <c r="CV3" s="23">
        <v>44866</v>
      </c>
      <c r="CW3" s="23">
        <v>44896</v>
      </c>
      <c r="CX3" s="23">
        <v>44927</v>
      </c>
      <c r="CY3" s="23">
        <v>44958</v>
      </c>
      <c r="CZ3" s="23">
        <v>44986</v>
      </c>
      <c r="DA3" s="23">
        <v>45017</v>
      </c>
      <c r="DB3" s="23">
        <v>45047</v>
      </c>
      <c r="DC3" s="23">
        <v>45078</v>
      </c>
      <c r="DD3" s="23">
        <v>45108</v>
      </c>
      <c r="DE3" s="23">
        <v>45139</v>
      </c>
      <c r="DF3" s="23">
        <v>45170</v>
      </c>
      <c r="DG3" s="23">
        <v>45200</v>
      </c>
      <c r="DH3" s="23">
        <v>45231</v>
      </c>
      <c r="DI3" s="23">
        <v>45261</v>
      </c>
      <c r="DJ3" s="23">
        <v>45292</v>
      </c>
      <c r="DK3" s="23">
        <v>45323</v>
      </c>
      <c r="DL3" s="23">
        <v>45352</v>
      </c>
      <c r="DM3" s="23">
        <v>45383</v>
      </c>
      <c r="DN3" s="23">
        <v>45413</v>
      </c>
      <c r="DO3" s="23">
        <v>45444</v>
      </c>
      <c r="DP3" s="23">
        <v>45474</v>
      </c>
      <c r="DQ3" s="23">
        <v>45505</v>
      </c>
      <c r="DR3" s="23">
        <v>45536</v>
      </c>
      <c r="DS3" s="23">
        <v>45566</v>
      </c>
      <c r="DT3" s="23">
        <v>45597</v>
      </c>
      <c r="DU3" s="23">
        <v>45627</v>
      </c>
    </row>
    <row r="4" spans="1:125" x14ac:dyDescent="0.3">
      <c r="A4" s="11" t="s">
        <v>219</v>
      </c>
      <c r="C4" s="12">
        <f>SUM(D4:DU4)</f>
        <v>65000000</v>
      </c>
      <c r="D4" s="35">
        <v>45000000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20000000</v>
      </c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</row>
    <row r="5" spans="1:125" x14ac:dyDescent="0.3">
      <c r="A5" s="11" t="s">
        <v>220</v>
      </c>
      <c r="C5" s="12">
        <f t="shared" ref="C5:C13" si="25">SUM(D5:DU5)</f>
        <v>608400</v>
      </c>
      <c r="D5" s="35">
        <v>432900</v>
      </c>
      <c r="E5" s="35">
        <v>0</v>
      </c>
      <c r="F5" s="35">
        <v>0</v>
      </c>
      <c r="G5" s="35">
        <v>0</v>
      </c>
      <c r="H5" s="35">
        <v>175500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</row>
    <row r="6" spans="1:125" x14ac:dyDescent="0.3">
      <c r="A6" s="11" t="s">
        <v>221</v>
      </c>
      <c r="C6" s="12">
        <f t="shared" si="25"/>
        <v>39780</v>
      </c>
      <c r="D6" s="35">
        <v>39780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</row>
    <row r="7" spans="1:125" x14ac:dyDescent="0.3">
      <c r="A7" s="11" t="s">
        <v>222</v>
      </c>
      <c r="C7" s="12">
        <f t="shared" si="25"/>
        <v>3230000</v>
      </c>
      <c r="D7" s="35">
        <v>120000</v>
      </c>
      <c r="E7" s="35">
        <v>120000</v>
      </c>
      <c r="F7" s="35">
        <v>120000</v>
      </c>
      <c r="G7" s="35">
        <v>120000</v>
      </c>
      <c r="H7" s="35">
        <v>550000</v>
      </c>
      <c r="I7" s="35">
        <v>550000</v>
      </c>
      <c r="J7" s="35">
        <v>550000</v>
      </c>
      <c r="K7" s="35">
        <v>550000</v>
      </c>
      <c r="L7" s="35">
        <v>550000</v>
      </c>
      <c r="M7" s="35">
        <v>0</v>
      </c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</row>
    <row r="8" spans="1:125" x14ac:dyDescent="0.3">
      <c r="A8" s="11" t="s">
        <v>223</v>
      </c>
      <c r="C8" s="12">
        <f t="shared" si="25"/>
        <v>60000</v>
      </c>
      <c r="D8" s="35">
        <v>60000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</row>
    <row r="9" spans="1:125" x14ac:dyDescent="0.3">
      <c r="A9" s="11" t="s">
        <v>224</v>
      </c>
      <c r="C9" s="12">
        <f t="shared" si="25"/>
        <v>8100000</v>
      </c>
      <c r="D9" s="35">
        <v>900000</v>
      </c>
      <c r="E9" s="35">
        <v>900000</v>
      </c>
      <c r="F9" s="35">
        <v>900000</v>
      </c>
      <c r="G9" s="35">
        <v>900000</v>
      </c>
      <c r="H9" s="35">
        <v>900000</v>
      </c>
      <c r="I9" s="35">
        <v>900000</v>
      </c>
      <c r="J9" s="35">
        <v>900000</v>
      </c>
      <c r="K9" s="35">
        <v>900000</v>
      </c>
      <c r="L9" s="35">
        <v>900000</v>
      </c>
      <c r="M9" s="35">
        <v>0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</row>
    <row r="10" spans="1:125" x14ac:dyDescent="0.3">
      <c r="A10" s="11" t="s">
        <v>225</v>
      </c>
      <c r="C10" s="12">
        <f t="shared" si="25"/>
        <v>2500000</v>
      </c>
      <c r="D10" s="35">
        <v>2500000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4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</row>
    <row r="11" spans="1:125" x14ac:dyDescent="0.3">
      <c r="A11" s="11" t="s">
        <v>226</v>
      </c>
      <c r="C11" s="12">
        <f t="shared" si="25"/>
        <v>2200000</v>
      </c>
      <c r="D11" s="35">
        <v>2200000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</row>
    <row r="12" spans="1:125" x14ac:dyDescent="0.3">
      <c r="A12" s="11" t="s">
        <v>227</v>
      </c>
      <c r="C12" s="12">
        <f t="shared" si="25"/>
        <v>450000</v>
      </c>
      <c r="D12" s="35">
        <v>45000</v>
      </c>
      <c r="E12" s="35">
        <v>45000</v>
      </c>
      <c r="F12" s="35">
        <v>45000</v>
      </c>
      <c r="G12" s="35">
        <v>45000</v>
      </c>
      <c r="H12" s="35">
        <v>45000</v>
      </c>
      <c r="I12" s="35">
        <v>45000</v>
      </c>
      <c r="J12" s="35">
        <v>45000</v>
      </c>
      <c r="K12" s="35">
        <v>45000</v>
      </c>
      <c r="L12" s="35">
        <v>45000</v>
      </c>
      <c r="M12" s="35">
        <v>45000</v>
      </c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</row>
    <row r="13" spans="1:125" s="9" customFormat="1" x14ac:dyDescent="0.3">
      <c r="A13" s="20" t="s">
        <v>4</v>
      </c>
      <c r="B13" s="21"/>
      <c r="C13" s="19">
        <f t="shared" si="25"/>
        <v>82188180</v>
      </c>
      <c r="D13" s="19">
        <f t="shared" ref="D13:AI13" si="26">SUM(D4:D12)*capex</f>
        <v>51297680</v>
      </c>
      <c r="E13" s="19">
        <f t="shared" si="26"/>
        <v>1065000</v>
      </c>
      <c r="F13" s="19">
        <f t="shared" si="26"/>
        <v>1065000</v>
      </c>
      <c r="G13" s="19">
        <f t="shared" si="26"/>
        <v>1065000</v>
      </c>
      <c r="H13" s="19">
        <f t="shared" si="26"/>
        <v>1670500</v>
      </c>
      <c r="I13" s="19">
        <f t="shared" si="26"/>
        <v>1495000</v>
      </c>
      <c r="J13" s="19">
        <f t="shared" si="26"/>
        <v>1495000</v>
      </c>
      <c r="K13" s="19">
        <f t="shared" si="26"/>
        <v>1495000</v>
      </c>
      <c r="L13" s="19">
        <f t="shared" si="26"/>
        <v>1495000</v>
      </c>
      <c r="M13" s="19">
        <f t="shared" si="26"/>
        <v>20045000</v>
      </c>
      <c r="N13" s="19">
        <f t="shared" si="26"/>
        <v>0</v>
      </c>
      <c r="O13" s="19">
        <f t="shared" si="26"/>
        <v>0</v>
      </c>
      <c r="P13" s="19">
        <f t="shared" si="26"/>
        <v>0</v>
      </c>
      <c r="Q13" s="19">
        <f t="shared" si="26"/>
        <v>0</v>
      </c>
      <c r="R13" s="19">
        <f t="shared" si="26"/>
        <v>0</v>
      </c>
      <c r="S13" s="19">
        <f t="shared" si="26"/>
        <v>0</v>
      </c>
      <c r="T13" s="19">
        <f t="shared" si="26"/>
        <v>0</v>
      </c>
      <c r="U13" s="19">
        <f t="shared" si="26"/>
        <v>0</v>
      </c>
      <c r="V13" s="19">
        <f t="shared" si="26"/>
        <v>0</v>
      </c>
      <c r="W13" s="19">
        <f t="shared" si="26"/>
        <v>0</v>
      </c>
      <c r="X13" s="19">
        <f t="shared" si="26"/>
        <v>0</v>
      </c>
      <c r="Y13" s="19">
        <f t="shared" si="26"/>
        <v>0</v>
      </c>
      <c r="Z13" s="19">
        <f t="shared" si="26"/>
        <v>0</v>
      </c>
      <c r="AA13" s="19">
        <f t="shared" si="26"/>
        <v>0</v>
      </c>
      <c r="AB13" s="19">
        <f t="shared" si="26"/>
        <v>0</v>
      </c>
      <c r="AC13" s="19">
        <f t="shared" si="26"/>
        <v>0</v>
      </c>
      <c r="AD13" s="19">
        <f t="shared" si="26"/>
        <v>0</v>
      </c>
      <c r="AE13" s="19">
        <f t="shared" si="26"/>
        <v>0</v>
      </c>
      <c r="AF13" s="19">
        <f t="shared" si="26"/>
        <v>0</v>
      </c>
      <c r="AG13" s="19">
        <f t="shared" si="26"/>
        <v>0</v>
      </c>
      <c r="AH13" s="19">
        <f t="shared" si="26"/>
        <v>0</v>
      </c>
      <c r="AI13" s="19">
        <f t="shared" si="26"/>
        <v>0</v>
      </c>
      <c r="AJ13" s="19">
        <f t="shared" ref="AJ13:BO13" si="27">SUM(AJ4:AJ12)*capex</f>
        <v>0</v>
      </c>
      <c r="AK13" s="19">
        <f t="shared" si="27"/>
        <v>0</v>
      </c>
      <c r="AL13" s="19">
        <f t="shared" si="27"/>
        <v>0</v>
      </c>
      <c r="AM13" s="19">
        <f t="shared" si="27"/>
        <v>0</v>
      </c>
      <c r="AN13" s="19">
        <f t="shared" si="27"/>
        <v>0</v>
      </c>
      <c r="AO13" s="19">
        <f t="shared" si="27"/>
        <v>0</v>
      </c>
      <c r="AP13" s="19">
        <f t="shared" si="27"/>
        <v>0</v>
      </c>
      <c r="AQ13" s="19">
        <f t="shared" si="27"/>
        <v>0</v>
      </c>
      <c r="AR13" s="19">
        <f t="shared" si="27"/>
        <v>0</v>
      </c>
      <c r="AS13" s="19">
        <f t="shared" si="27"/>
        <v>0</v>
      </c>
      <c r="AT13" s="19">
        <f t="shared" si="27"/>
        <v>0</v>
      </c>
      <c r="AU13" s="19">
        <f t="shared" si="27"/>
        <v>0</v>
      </c>
      <c r="AV13" s="19">
        <f t="shared" si="27"/>
        <v>0</v>
      </c>
      <c r="AW13" s="19">
        <f t="shared" si="27"/>
        <v>0</v>
      </c>
      <c r="AX13" s="19">
        <f t="shared" si="27"/>
        <v>0</v>
      </c>
      <c r="AY13" s="19">
        <f t="shared" si="27"/>
        <v>0</v>
      </c>
      <c r="AZ13" s="19">
        <f t="shared" si="27"/>
        <v>0</v>
      </c>
      <c r="BA13" s="19">
        <f t="shared" si="27"/>
        <v>0</v>
      </c>
      <c r="BB13" s="19">
        <f t="shared" si="27"/>
        <v>0</v>
      </c>
      <c r="BC13" s="19">
        <f t="shared" si="27"/>
        <v>0</v>
      </c>
      <c r="BD13" s="19">
        <f t="shared" si="27"/>
        <v>0</v>
      </c>
      <c r="BE13" s="19">
        <f t="shared" si="27"/>
        <v>0</v>
      </c>
      <c r="BF13" s="19">
        <f t="shared" si="27"/>
        <v>0</v>
      </c>
      <c r="BG13" s="19">
        <f t="shared" si="27"/>
        <v>0</v>
      </c>
      <c r="BH13" s="19">
        <f t="shared" si="27"/>
        <v>0</v>
      </c>
      <c r="BI13" s="19">
        <f t="shared" si="27"/>
        <v>0</v>
      </c>
      <c r="BJ13" s="19">
        <f t="shared" si="27"/>
        <v>0</v>
      </c>
      <c r="BK13" s="19">
        <f t="shared" si="27"/>
        <v>0</v>
      </c>
      <c r="BL13" s="19">
        <f t="shared" si="27"/>
        <v>0</v>
      </c>
      <c r="BM13" s="19">
        <f t="shared" si="27"/>
        <v>0</v>
      </c>
      <c r="BN13" s="19">
        <f t="shared" si="27"/>
        <v>0</v>
      </c>
      <c r="BO13" s="19">
        <f t="shared" si="27"/>
        <v>0</v>
      </c>
      <c r="BP13" s="19">
        <f t="shared" ref="BP13:CU13" si="28">SUM(BP4:BP12)*capex</f>
        <v>0</v>
      </c>
      <c r="BQ13" s="19">
        <f t="shared" si="28"/>
        <v>0</v>
      </c>
      <c r="BR13" s="19">
        <f t="shared" si="28"/>
        <v>0</v>
      </c>
      <c r="BS13" s="19">
        <f t="shared" si="28"/>
        <v>0</v>
      </c>
      <c r="BT13" s="19">
        <f t="shared" si="28"/>
        <v>0</v>
      </c>
      <c r="BU13" s="19">
        <f t="shared" si="28"/>
        <v>0</v>
      </c>
      <c r="BV13" s="19">
        <f t="shared" si="28"/>
        <v>0</v>
      </c>
      <c r="BW13" s="19">
        <f t="shared" si="28"/>
        <v>0</v>
      </c>
      <c r="BX13" s="19">
        <f t="shared" si="28"/>
        <v>0</v>
      </c>
      <c r="BY13" s="19">
        <f t="shared" si="28"/>
        <v>0</v>
      </c>
      <c r="BZ13" s="19">
        <f t="shared" si="28"/>
        <v>0</v>
      </c>
      <c r="CA13" s="19">
        <f t="shared" si="28"/>
        <v>0</v>
      </c>
      <c r="CB13" s="19">
        <f t="shared" si="28"/>
        <v>0</v>
      </c>
      <c r="CC13" s="19">
        <f t="shared" si="28"/>
        <v>0</v>
      </c>
      <c r="CD13" s="19">
        <f t="shared" si="28"/>
        <v>0</v>
      </c>
      <c r="CE13" s="19">
        <f t="shared" si="28"/>
        <v>0</v>
      </c>
      <c r="CF13" s="19">
        <f t="shared" si="28"/>
        <v>0</v>
      </c>
      <c r="CG13" s="19">
        <f t="shared" si="28"/>
        <v>0</v>
      </c>
      <c r="CH13" s="19">
        <f t="shared" si="28"/>
        <v>0</v>
      </c>
      <c r="CI13" s="19">
        <f t="shared" si="28"/>
        <v>0</v>
      </c>
      <c r="CJ13" s="19">
        <f t="shared" si="28"/>
        <v>0</v>
      </c>
      <c r="CK13" s="19">
        <f t="shared" si="28"/>
        <v>0</v>
      </c>
      <c r="CL13" s="19">
        <f t="shared" si="28"/>
        <v>0</v>
      </c>
      <c r="CM13" s="19">
        <f t="shared" si="28"/>
        <v>0</v>
      </c>
      <c r="CN13" s="19">
        <f t="shared" si="28"/>
        <v>0</v>
      </c>
      <c r="CO13" s="19">
        <f t="shared" si="28"/>
        <v>0</v>
      </c>
      <c r="CP13" s="19">
        <f t="shared" si="28"/>
        <v>0</v>
      </c>
      <c r="CQ13" s="19">
        <f t="shared" si="28"/>
        <v>0</v>
      </c>
      <c r="CR13" s="19">
        <f t="shared" si="28"/>
        <v>0</v>
      </c>
      <c r="CS13" s="19">
        <f t="shared" si="28"/>
        <v>0</v>
      </c>
      <c r="CT13" s="19">
        <f t="shared" si="28"/>
        <v>0</v>
      </c>
      <c r="CU13" s="19">
        <f t="shared" si="28"/>
        <v>0</v>
      </c>
      <c r="CV13" s="19">
        <f t="shared" ref="CV13:DU13" si="29">SUM(CV4:CV12)*capex</f>
        <v>0</v>
      </c>
      <c r="CW13" s="19">
        <f t="shared" si="29"/>
        <v>0</v>
      </c>
      <c r="CX13" s="19">
        <f t="shared" si="29"/>
        <v>0</v>
      </c>
      <c r="CY13" s="19">
        <f t="shared" si="29"/>
        <v>0</v>
      </c>
      <c r="CZ13" s="19">
        <f t="shared" si="29"/>
        <v>0</v>
      </c>
      <c r="DA13" s="19">
        <f t="shared" si="29"/>
        <v>0</v>
      </c>
      <c r="DB13" s="19">
        <f t="shared" si="29"/>
        <v>0</v>
      </c>
      <c r="DC13" s="19">
        <f t="shared" si="29"/>
        <v>0</v>
      </c>
      <c r="DD13" s="19">
        <f t="shared" si="29"/>
        <v>0</v>
      </c>
      <c r="DE13" s="19">
        <f t="shared" si="29"/>
        <v>0</v>
      </c>
      <c r="DF13" s="19">
        <f t="shared" si="29"/>
        <v>0</v>
      </c>
      <c r="DG13" s="19">
        <f t="shared" si="29"/>
        <v>0</v>
      </c>
      <c r="DH13" s="19">
        <f t="shared" si="29"/>
        <v>0</v>
      </c>
      <c r="DI13" s="19">
        <f t="shared" si="29"/>
        <v>0</v>
      </c>
      <c r="DJ13" s="19">
        <f t="shared" si="29"/>
        <v>0</v>
      </c>
      <c r="DK13" s="19">
        <f t="shared" si="29"/>
        <v>0</v>
      </c>
      <c r="DL13" s="19">
        <f t="shared" si="29"/>
        <v>0</v>
      </c>
      <c r="DM13" s="19">
        <f t="shared" si="29"/>
        <v>0</v>
      </c>
      <c r="DN13" s="19">
        <f t="shared" si="29"/>
        <v>0</v>
      </c>
      <c r="DO13" s="19">
        <f t="shared" si="29"/>
        <v>0</v>
      </c>
      <c r="DP13" s="19">
        <f t="shared" si="29"/>
        <v>0</v>
      </c>
      <c r="DQ13" s="19">
        <f t="shared" si="29"/>
        <v>0</v>
      </c>
      <c r="DR13" s="19">
        <f t="shared" si="29"/>
        <v>0</v>
      </c>
      <c r="DS13" s="19">
        <f t="shared" si="29"/>
        <v>0</v>
      </c>
      <c r="DT13" s="19">
        <f t="shared" si="29"/>
        <v>0</v>
      </c>
      <c r="DU13" s="19">
        <f t="shared" si="29"/>
        <v>0</v>
      </c>
    </row>
    <row r="14" spans="1:125" s="9" customFormat="1" x14ac:dyDescent="0.3">
      <c r="A14" s="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</row>
    <row r="15" spans="1:125" x14ac:dyDescent="0.3"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</row>
    <row r="16" spans="1:125" s="9" customFormat="1" x14ac:dyDescent="0.3">
      <c r="A16" s="129" t="s">
        <v>3</v>
      </c>
      <c r="B16" s="72"/>
      <c r="C16" s="22" t="s">
        <v>1</v>
      </c>
      <c r="D16" s="23">
        <f t="shared" ref="D16:AV16" si="30">D3</f>
        <v>41944</v>
      </c>
      <c r="E16" s="23">
        <f t="shared" si="30"/>
        <v>41974</v>
      </c>
      <c r="F16" s="23">
        <f t="shared" si="30"/>
        <v>42005</v>
      </c>
      <c r="G16" s="23">
        <f t="shared" si="30"/>
        <v>42036</v>
      </c>
      <c r="H16" s="23">
        <f t="shared" si="30"/>
        <v>42064</v>
      </c>
      <c r="I16" s="23">
        <f t="shared" si="30"/>
        <v>42095</v>
      </c>
      <c r="J16" s="23">
        <f t="shared" si="30"/>
        <v>42125</v>
      </c>
      <c r="K16" s="23">
        <f t="shared" si="30"/>
        <v>42156</v>
      </c>
      <c r="L16" s="23">
        <f t="shared" si="30"/>
        <v>42186</v>
      </c>
      <c r="M16" s="23">
        <f t="shared" si="30"/>
        <v>42217</v>
      </c>
      <c r="N16" s="23">
        <f t="shared" si="30"/>
        <v>42248</v>
      </c>
      <c r="O16" s="23">
        <f t="shared" si="30"/>
        <v>42278</v>
      </c>
      <c r="P16" s="23">
        <f t="shared" si="30"/>
        <v>42309</v>
      </c>
      <c r="Q16" s="23">
        <f t="shared" si="30"/>
        <v>42339</v>
      </c>
      <c r="R16" s="23">
        <f t="shared" si="30"/>
        <v>42370</v>
      </c>
      <c r="S16" s="23">
        <f t="shared" si="30"/>
        <v>42401</v>
      </c>
      <c r="T16" s="23">
        <f t="shared" si="30"/>
        <v>42430</v>
      </c>
      <c r="U16" s="23">
        <f t="shared" si="30"/>
        <v>42461</v>
      </c>
      <c r="V16" s="23">
        <f t="shared" si="30"/>
        <v>42491</v>
      </c>
      <c r="W16" s="23">
        <f t="shared" si="30"/>
        <v>42522</v>
      </c>
      <c r="X16" s="23">
        <f t="shared" si="30"/>
        <v>42552</v>
      </c>
      <c r="Y16" s="23">
        <f t="shared" si="30"/>
        <v>42583</v>
      </c>
      <c r="Z16" s="23">
        <f t="shared" si="30"/>
        <v>42614</v>
      </c>
      <c r="AA16" s="23">
        <f t="shared" si="30"/>
        <v>42644</v>
      </c>
      <c r="AB16" s="23">
        <f t="shared" si="30"/>
        <v>42675</v>
      </c>
      <c r="AC16" s="23">
        <f t="shared" si="30"/>
        <v>42705</v>
      </c>
      <c r="AD16" s="23">
        <f t="shared" si="30"/>
        <v>42736</v>
      </c>
      <c r="AE16" s="23">
        <f t="shared" si="30"/>
        <v>42767</v>
      </c>
      <c r="AF16" s="23">
        <f t="shared" si="30"/>
        <v>42795</v>
      </c>
      <c r="AG16" s="23">
        <f t="shared" si="30"/>
        <v>42826</v>
      </c>
      <c r="AH16" s="23">
        <f t="shared" si="30"/>
        <v>42856</v>
      </c>
      <c r="AI16" s="23">
        <f t="shared" si="30"/>
        <v>42887</v>
      </c>
      <c r="AJ16" s="23">
        <f t="shared" si="30"/>
        <v>42917</v>
      </c>
      <c r="AK16" s="23">
        <f t="shared" si="30"/>
        <v>42948</v>
      </c>
      <c r="AL16" s="23">
        <f t="shared" si="30"/>
        <v>42979</v>
      </c>
      <c r="AM16" s="23">
        <f t="shared" si="30"/>
        <v>43009</v>
      </c>
      <c r="AN16" s="23">
        <f t="shared" si="30"/>
        <v>43040</v>
      </c>
      <c r="AO16" s="23">
        <f t="shared" si="30"/>
        <v>43070</v>
      </c>
      <c r="AP16" s="23">
        <f t="shared" si="30"/>
        <v>43101</v>
      </c>
      <c r="AQ16" s="23">
        <f t="shared" si="30"/>
        <v>43132</v>
      </c>
      <c r="AR16" s="23">
        <f t="shared" si="30"/>
        <v>43160</v>
      </c>
      <c r="AS16" s="23">
        <f t="shared" si="30"/>
        <v>43191</v>
      </c>
      <c r="AT16" s="23">
        <f t="shared" si="30"/>
        <v>43221</v>
      </c>
      <c r="AU16" s="23">
        <f t="shared" si="30"/>
        <v>43252</v>
      </c>
      <c r="AV16" s="23">
        <f t="shared" si="30"/>
        <v>43282</v>
      </c>
      <c r="AW16" s="23">
        <f t="shared" ref="AW16:DH16" si="31">AW3</f>
        <v>43313</v>
      </c>
      <c r="AX16" s="23">
        <f t="shared" si="31"/>
        <v>43344</v>
      </c>
      <c r="AY16" s="23">
        <f t="shared" si="31"/>
        <v>43374</v>
      </c>
      <c r="AZ16" s="23">
        <f t="shared" si="31"/>
        <v>43405</v>
      </c>
      <c r="BA16" s="23">
        <f t="shared" si="31"/>
        <v>43435</v>
      </c>
      <c r="BB16" s="23">
        <f t="shared" si="31"/>
        <v>43466</v>
      </c>
      <c r="BC16" s="23">
        <f t="shared" si="31"/>
        <v>43497</v>
      </c>
      <c r="BD16" s="23">
        <f t="shared" si="31"/>
        <v>43525</v>
      </c>
      <c r="BE16" s="23">
        <f t="shared" si="31"/>
        <v>43556</v>
      </c>
      <c r="BF16" s="23">
        <f t="shared" si="31"/>
        <v>43586</v>
      </c>
      <c r="BG16" s="23">
        <f t="shared" si="31"/>
        <v>43617</v>
      </c>
      <c r="BH16" s="23">
        <f t="shared" si="31"/>
        <v>43647</v>
      </c>
      <c r="BI16" s="23">
        <f t="shared" si="31"/>
        <v>43678</v>
      </c>
      <c r="BJ16" s="23">
        <f t="shared" si="31"/>
        <v>43709</v>
      </c>
      <c r="BK16" s="23">
        <f t="shared" si="31"/>
        <v>43739</v>
      </c>
      <c r="BL16" s="23">
        <f t="shared" si="31"/>
        <v>43770</v>
      </c>
      <c r="BM16" s="23">
        <f t="shared" si="31"/>
        <v>43800</v>
      </c>
      <c r="BN16" s="23">
        <f t="shared" si="31"/>
        <v>43831</v>
      </c>
      <c r="BO16" s="23">
        <f t="shared" si="31"/>
        <v>43862</v>
      </c>
      <c r="BP16" s="23">
        <f t="shared" si="31"/>
        <v>43891</v>
      </c>
      <c r="BQ16" s="23">
        <f t="shared" si="31"/>
        <v>43922</v>
      </c>
      <c r="BR16" s="23">
        <f t="shared" si="31"/>
        <v>43952</v>
      </c>
      <c r="BS16" s="23">
        <f t="shared" si="31"/>
        <v>43983</v>
      </c>
      <c r="BT16" s="23">
        <f t="shared" si="31"/>
        <v>44013</v>
      </c>
      <c r="BU16" s="23">
        <f t="shared" si="31"/>
        <v>44044</v>
      </c>
      <c r="BV16" s="23">
        <f t="shared" si="31"/>
        <v>44075</v>
      </c>
      <c r="BW16" s="23">
        <f t="shared" si="31"/>
        <v>44105</v>
      </c>
      <c r="BX16" s="23">
        <f t="shared" si="31"/>
        <v>44136</v>
      </c>
      <c r="BY16" s="23">
        <f t="shared" si="31"/>
        <v>44166</v>
      </c>
      <c r="BZ16" s="23">
        <f t="shared" si="31"/>
        <v>44197</v>
      </c>
      <c r="CA16" s="23">
        <f t="shared" si="31"/>
        <v>44228</v>
      </c>
      <c r="CB16" s="23">
        <f t="shared" si="31"/>
        <v>44256</v>
      </c>
      <c r="CC16" s="23">
        <f t="shared" si="31"/>
        <v>44287</v>
      </c>
      <c r="CD16" s="23">
        <f t="shared" si="31"/>
        <v>44317</v>
      </c>
      <c r="CE16" s="23">
        <f t="shared" si="31"/>
        <v>44348</v>
      </c>
      <c r="CF16" s="23">
        <f t="shared" si="31"/>
        <v>44378</v>
      </c>
      <c r="CG16" s="23">
        <f t="shared" si="31"/>
        <v>44409</v>
      </c>
      <c r="CH16" s="23">
        <f t="shared" si="31"/>
        <v>44440</v>
      </c>
      <c r="CI16" s="23">
        <f t="shared" si="31"/>
        <v>44470</v>
      </c>
      <c r="CJ16" s="23">
        <f t="shared" si="31"/>
        <v>44501</v>
      </c>
      <c r="CK16" s="23">
        <f t="shared" si="31"/>
        <v>44531</v>
      </c>
      <c r="CL16" s="23">
        <f t="shared" si="31"/>
        <v>44562</v>
      </c>
      <c r="CM16" s="23">
        <f t="shared" si="31"/>
        <v>44593</v>
      </c>
      <c r="CN16" s="23">
        <f t="shared" si="31"/>
        <v>44621</v>
      </c>
      <c r="CO16" s="23">
        <f t="shared" si="31"/>
        <v>44652</v>
      </c>
      <c r="CP16" s="23">
        <f t="shared" si="31"/>
        <v>44682</v>
      </c>
      <c r="CQ16" s="23">
        <f t="shared" si="31"/>
        <v>44713</v>
      </c>
      <c r="CR16" s="23">
        <f t="shared" si="31"/>
        <v>44743</v>
      </c>
      <c r="CS16" s="23">
        <f t="shared" si="31"/>
        <v>44774</v>
      </c>
      <c r="CT16" s="23">
        <f t="shared" si="31"/>
        <v>44805</v>
      </c>
      <c r="CU16" s="23">
        <f t="shared" si="31"/>
        <v>44835</v>
      </c>
      <c r="CV16" s="23">
        <f t="shared" si="31"/>
        <v>44866</v>
      </c>
      <c r="CW16" s="23">
        <f t="shared" si="31"/>
        <v>44896</v>
      </c>
      <c r="CX16" s="23">
        <f t="shared" si="31"/>
        <v>44927</v>
      </c>
      <c r="CY16" s="23">
        <f t="shared" si="31"/>
        <v>44958</v>
      </c>
      <c r="CZ16" s="23">
        <f t="shared" si="31"/>
        <v>44986</v>
      </c>
      <c r="DA16" s="23">
        <f t="shared" si="31"/>
        <v>45017</v>
      </c>
      <c r="DB16" s="23">
        <f t="shared" si="31"/>
        <v>45047</v>
      </c>
      <c r="DC16" s="23">
        <f t="shared" si="31"/>
        <v>45078</v>
      </c>
      <c r="DD16" s="23">
        <f t="shared" si="31"/>
        <v>45108</v>
      </c>
      <c r="DE16" s="23">
        <f t="shared" si="31"/>
        <v>45139</v>
      </c>
      <c r="DF16" s="23">
        <f t="shared" si="31"/>
        <v>45170</v>
      </c>
      <c r="DG16" s="23">
        <f t="shared" si="31"/>
        <v>45200</v>
      </c>
      <c r="DH16" s="23">
        <f t="shared" si="31"/>
        <v>45231</v>
      </c>
      <c r="DI16" s="23">
        <f t="shared" ref="DI16:DU16" si="32">DI3</f>
        <v>45261</v>
      </c>
      <c r="DJ16" s="23">
        <f t="shared" si="32"/>
        <v>45292</v>
      </c>
      <c r="DK16" s="23">
        <f t="shared" si="32"/>
        <v>45323</v>
      </c>
      <c r="DL16" s="23">
        <f t="shared" si="32"/>
        <v>45352</v>
      </c>
      <c r="DM16" s="23">
        <f t="shared" si="32"/>
        <v>45383</v>
      </c>
      <c r="DN16" s="23">
        <f t="shared" si="32"/>
        <v>45413</v>
      </c>
      <c r="DO16" s="23">
        <f t="shared" si="32"/>
        <v>45444</v>
      </c>
      <c r="DP16" s="23">
        <f t="shared" si="32"/>
        <v>45474</v>
      </c>
      <c r="DQ16" s="23">
        <f t="shared" si="32"/>
        <v>45505</v>
      </c>
      <c r="DR16" s="23">
        <f t="shared" si="32"/>
        <v>45536</v>
      </c>
      <c r="DS16" s="23">
        <f t="shared" si="32"/>
        <v>45566</v>
      </c>
      <c r="DT16" s="23">
        <f t="shared" si="32"/>
        <v>45597</v>
      </c>
      <c r="DU16" s="23">
        <f t="shared" si="32"/>
        <v>45627</v>
      </c>
    </row>
    <row r="17" spans="1:125" x14ac:dyDescent="0.3">
      <c r="A17" s="11" t="s">
        <v>60</v>
      </c>
      <c r="B17" s="74" t="s">
        <v>61</v>
      </c>
      <c r="C17" s="12"/>
      <c r="D17" s="13">
        <f>SUM(D18:D26)</f>
        <v>0</v>
      </c>
      <c r="E17" s="13">
        <f t="shared" ref="E17:P17" si="33">SUM(E18:E26)</f>
        <v>0</v>
      </c>
      <c r="F17" s="13">
        <f t="shared" si="33"/>
        <v>0</v>
      </c>
      <c r="G17" s="13">
        <f t="shared" si="33"/>
        <v>0</v>
      </c>
      <c r="H17" s="13">
        <f t="shared" si="33"/>
        <v>0</v>
      </c>
      <c r="I17" s="13">
        <f t="shared" si="33"/>
        <v>4498644.0677966103</v>
      </c>
      <c r="J17" s="13">
        <f t="shared" si="33"/>
        <v>4498644.0677966103</v>
      </c>
      <c r="K17" s="13">
        <f t="shared" si="33"/>
        <v>4498644.0677966103</v>
      </c>
      <c r="L17" s="13">
        <f t="shared" si="33"/>
        <v>4498644.0677966103</v>
      </c>
      <c r="M17" s="13">
        <f t="shared" si="33"/>
        <v>69566440.677966118</v>
      </c>
      <c r="N17" s="13">
        <f t="shared" si="33"/>
        <v>69566440.677966118</v>
      </c>
      <c r="O17" s="13">
        <f t="shared" si="33"/>
        <v>69566440.677966118</v>
      </c>
      <c r="P17" s="13">
        <f t="shared" si="33"/>
        <v>69566440.677966118</v>
      </c>
      <c r="Q17" s="13">
        <f t="shared" ref="Q17" si="34">SUM(Q18:Q26)</f>
        <v>69566440.677966118</v>
      </c>
      <c r="R17" s="13">
        <f t="shared" ref="R17" si="35">SUM(R18:R26)</f>
        <v>69566440.677966118</v>
      </c>
      <c r="S17" s="13">
        <f t="shared" ref="S17" si="36">SUM(S18:S26)</f>
        <v>69566440.677966118</v>
      </c>
      <c r="T17" s="13">
        <f t="shared" ref="T17" si="37">SUM(T18:T26)</f>
        <v>69566440.677966118</v>
      </c>
      <c r="U17" s="13">
        <f t="shared" ref="U17" si="38">SUM(U18:U26)</f>
        <v>69566440.677966118</v>
      </c>
      <c r="V17" s="13">
        <f t="shared" ref="V17" si="39">SUM(V18:V26)</f>
        <v>69566440.677966118</v>
      </c>
      <c r="W17" s="13">
        <f t="shared" ref="W17" si="40">SUM(W18:W26)</f>
        <v>69566440.677966118</v>
      </c>
      <c r="X17" s="13">
        <f t="shared" ref="X17" si="41">SUM(X18:X26)</f>
        <v>69566440.677966118</v>
      </c>
      <c r="Y17" s="13">
        <f t="shared" ref="Y17" si="42">SUM(Y18:Y26)</f>
        <v>69566440.677966118</v>
      </c>
      <c r="Z17" s="13">
        <f t="shared" ref="Z17" si="43">SUM(Z18:Z26)</f>
        <v>69566440.677966118</v>
      </c>
      <c r="AA17" s="13">
        <f t="shared" ref="AA17:AB17" si="44">SUM(AA18:AA26)</f>
        <v>69566440.677966118</v>
      </c>
      <c r="AB17" s="13">
        <f t="shared" si="44"/>
        <v>69566440.677966118</v>
      </c>
      <c r="AC17" s="13">
        <f t="shared" ref="AC17" si="45">SUM(AC18:AC26)</f>
        <v>69566440.677966118</v>
      </c>
      <c r="AD17" s="13">
        <f t="shared" ref="AD17" si="46">SUM(AD18:AD26)</f>
        <v>69566440.677966118</v>
      </c>
      <c r="AE17" s="13">
        <f t="shared" ref="AE17" si="47">SUM(AE18:AE26)</f>
        <v>69566440.677966118</v>
      </c>
      <c r="AF17" s="13">
        <f t="shared" ref="AF17" si="48">SUM(AF18:AF26)</f>
        <v>69566440.677966118</v>
      </c>
      <c r="AG17" s="13">
        <f t="shared" ref="AG17" si="49">SUM(AG18:AG26)</f>
        <v>69566440.677966118</v>
      </c>
      <c r="AH17" s="13">
        <f t="shared" ref="AH17" si="50">SUM(AH18:AH26)</f>
        <v>69566440.677966118</v>
      </c>
      <c r="AI17" s="13">
        <f t="shared" ref="AI17" si="51">SUM(AI18:AI26)</f>
        <v>69566440.677966118</v>
      </c>
      <c r="AJ17" s="13">
        <f t="shared" ref="AJ17" si="52">SUM(AJ18:AJ26)</f>
        <v>69566440.677966118</v>
      </c>
      <c r="AK17" s="13">
        <f t="shared" ref="AK17" si="53">SUM(AK18:AK26)</f>
        <v>69566440.677966118</v>
      </c>
      <c r="AL17" s="13">
        <f t="shared" ref="AL17" si="54">SUM(AL18:AL26)</f>
        <v>69566440.677966118</v>
      </c>
      <c r="AM17" s="13">
        <f t="shared" ref="AM17:AN17" si="55">SUM(AM18:AM26)</f>
        <v>69566440.677966118</v>
      </c>
      <c r="AN17" s="13">
        <f t="shared" si="55"/>
        <v>69566440.677966118</v>
      </c>
      <c r="AO17" s="13">
        <f t="shared" ref="AO17" si="56">SUM(AO18:AO26)</f>
        <v>69566440.677966118</v>
      </c>
      <c r="AP17" s="13">
        <f t="shared" ref="AP17" si="57">SUM(AP18:AP26)</f>
        <v>69566440.677966118</v>
      </c>
      <c r="AQ17" s="13">
        <f t="shared" ref="AQ17" si="58">SUM(AQ18:AQ26)</f>
        <v>69566440.677966118</v>
      </c>
      <c r="AR17" s="13">
        <f t="shared" ref="AR17" si="59">SUM(AR18:AR26)</f>
        <v>69566440.677966118</v>
      </c>
      <c r="AS17" s="13">
        <f t="shared" ref="AS17" si="60">SUM(AS18:AS26)</f>
        <v>69566440.677966118</v>
      </c>
      <c r="AT17" s="13">
        <f t="shared" ref="AT17" si="61">SUM(AT18:AT26)</f>
        <v>69566440.677966118</v>
      </c>
      <c r="AU17" s="13">
        <f t="shared" ref="AU17" si="62">SUM(AU18:AU26)</f>
        <v>69566440.677966118</v>
      </c>
      <c r="AV17" s="13">
        <f t="shared" ref="AV17" si="63">SUM(AV18:AV26)</f>
        <v>69566440.677966118</v>
      </c>
      <c r="AW17" s="13">
        <f t="shared" ref="AW17" si="64">SUM(AW18:AW26)</f>
        <v>69566440.677966118</v>
      </c>
      <c r="AX17" s="13">
        <f t="shared" ref="AX17" si="65">SUM(AX18:AX26)</f>
        <v>69566440.677966118</v>
      </c>
      <c r="AY17" s="13">
        <f t="shared" ref="AY17:AZ17" si="66">SUM(AY18:AY26)</f>
        <v>69566440.677966118</v>
      </c>
      <c r="AZ17" s="13">
        <f t="shared" si="66"/>
        <v>69566440.677966118</v>
      </c>
      <c r="BA17" s="13">
        <f t="shared" ref="BA17" si="67">SUM(BA18:BA26)</f>
        <v>69566440.677966118</v>
      </c>
      <c r="BB17" s="13">
        <f t="shared" ref="BB17" si="68">SUM(BB18:BB26)</f>
        <v>69566440.677966118</v>
      </c>
      <c r="BC17" s="13">
        <f t="shared" ref="BC17" si="69">SUM(BC18:BC26)</f>
        <v>69566440.677966118</v>
      </c>
      <c r="BD17" s="13">
        <f t="shared" ref="BD17" si="70">SUM(BD18:BD26)</f>
        <v>69566440.677966118</v>
      </c>
      <c r="BE17" s="13">
        <f t="shared" ref="BE17" si="71">SUM(BE18:BE26)</f>
        <v>69566440.677966118</v>
      </c>
      <c r="BF17" s="13">
        <f t="shared" ref="BF17" si="72">SUM(BF18:BF26)</f>
        <v>69566440.677966118</v>
      </c>
      <c r="BG17" s="13">
        <f t="shared" ref="BG17" si="73">SUM(BG18:BG26)</f>
        <v>69566440.677966118</v>
      </c>
      <c r="BH17" s="13">
        <f t="shared" ref="BH17" si="74">SUM(BH18:BH26)</f>
        <v>69566440.677966118</v>
      </c>
      <c r="BI17" s="13">
        <f t="shared" ref="BI17" si="75">SUM(BI18:BI26)</f>
        <v>69566440.677966118</v>
      </c>
      <c r="BJ17" s="13">
        <f t="shared" ref="BJ17" si="76">SUM(BJ18:BJ26)</f>
        <v>69566440.677966118</v>
      </c>
      <c r="BK17" s="13">
        <f t="shared" ref="BK17:BL17" si="77">SUM(BK18:BK26)</f>
        <v>69566440.677966118</v>
      </c>
      <c r="BL17" s="13">
        <f t="shared" si="77"/>
        <v>69566440.677966118</v>
      </c>
      <c r="BM17" s="13">
        <f t="shared" ref="BM17" si="78">SUM(BM18:BM26)</f>
        <v>69566440.677966118</v>
      </c>
      <c r="BN17" s="13">
        <f t="shared" ref="BN17" si="79">SUM(BN18:BN26)</f>
        <v>69566440.677966118</v>
      </c>
      <c r="BO17" s="13">
        <f t="shared" ref="BO17" si="80">SUM(BO18:BO26)</f>
        <v>69566440.677966118</v>
      </c>
      <c r="BP17" s="13">
        <f t="shared" ref="BP17" si="81">SUM(BP18:BP26)</f>
        <v>69566440.677966118</v>
      </c>
      <c r="BQ17" s="13">
        <f t="shared" ref="BQ17" si="82">SUM(BQ18:BQ26)</f>
        <v>69566440.677966118</v>
      </c>
      <c r="BR17" s="13">
        <f t="shared" ref="BR17" si="83">SUM(BR18:BR26)</f>
        <v>69566440.677966118</v>
      </c>
      <c r="BS17" s="13">
        <f t="shared" ref="BS17" si="84">SUM(BS18:BS26)</f>
        <v>69566440.677966118</v>
      </c>
      <c r="BT17" s="13">
        <f t="shared" ref="BT17" si="85">SUM(BT18:BT26)</f>
        <v>69566440.677966118</v>
      </c>
      <c r="BU17" s="13">
        <f t="shared" ref="BU17" si="86">SUM(BU18:BU26)</f>
        <v>69566440.677966118</v>
      </c>
      <c r="BV17" s="13">
        <f t="shared" ref="BV17" si="87">SUM(BV18:BV26)</f>
        <v>69566440.677966118</v>
      </c>
      <c r="BW17" s="13">
        <f t="shared" ref="BW17:BX17" si="88">SUM(BW18:BW26)</f>
        <v>69566440.677966118</v>
      </c>
      <c r="BX17" s="13">
        <f t="shared" si="88"/>
        <v>69566440.677966118</v>
      </c>
      <c r="BY17" s="13">
        <f t="shared" ref="BY17" si="89">SUM(BY18:BY26)</f>
        <v>69566440.677966118</v>
      </c>
      <c r="BZ17" s="13">
        <f t="shared" ref="BZ17" si="90">SUM(BZ18:BZ26)</f>
        <v>69566440.677966118</v>
      </c>
      <c r="CA17" s="13">
        <f t="shared" ref="CA17" si="91">SUM(CA18:CA26)</f>
        <v>69566440.677966118</v>
      </c>
      <c r="CB17" s="13">
        <f t="shared" ref="CB17" si="92">SUM(CB18:CB26)</f>
        <v>69566440.677966118</v>
      </c>
      <c r="CC17" s="13">
        <f t="shared" ref="CC17" si="93">SUM(CC18:CC26)</f>
        <v>69566440.677966118</v>
      </c>
      <c r="CD17" s="13">
        <f t="shared" ref="CD17" si="94">SUM(CD18:CD26)</f>
        <v>69566440.677966118</v>
      </c>
      <c r="CE17" s="13">
        <f t="shared" ref="CE17" si="95">SUM(CE18:CE26)</f>
        <v>69566440.677966118</v>
      </c>
      <c r="CF17" s="13">
        <f t="shared" ref="CF17" si="96">SUM(CF18:CF26)</f>
        <v>69566440.677966118</v>
      </c>
      <c r="CG17" s="13">
        <f t="shared" ref="CG17" si="97">SUM(CG18:CG26)</f>
        <v>69566440.677966118</v>
      </c>
      <c r="CH17" s="13">
        <f t="shared" ref="CH17" si="98">SUM(CH18:CH26)</f>
        <v>69566440.677966118</v>
      </c>
      <c r="CI17" s="13">
        <f t="shared" ref="CI17:CJ17" si="99">SUM(CI18:CI26)</f>
        <v>69566440.677966118</v>
      </c>
      <c r="CJ17" s="13">
        <f t="shared" si="99"/>
        <v>69566440.677966118</v>
      </c>
      <c r="CK17" s="13">
        <f t="shared" ref="CK17" si="100">SUM(CK18:CK26)</f>
        <v>69566440.677966118</v>
      </c>
      <c r="CL17" s="13">
        <f t="shared" ref="CL17" si="101">SUM(CL18:CL26)</f>
        <v>69566440.677966118</v>
      </c>
      <c r="CM17" s="13">
        <f t="shared" ref="CM17" si="102">SUM(CM18:CM26)</f>
        <v>69566440.677966118</v>
      </c>
      <c r="CN17" s="13">
        <f t="shared" ref="CN17" si="103">SUM(CN18:CN26)</f>
        <v>69566440.677966118</v>
      </c>
      <c r="CO17" s="13">
        <f t="shared" ref="CO17" si="104">SUM(CO18:CO26)</f>
        <v>69566440.677966118</v>
      </c>
      <c r="CP17" s="13">
        <f t="shared" ref="CP17" si="105">SUM(CP18:CP26)</f>
        <v>69566440.677966118</v>
      </c>
      <c r="CQ17" s="13">
        <f t="shared" ref="CQ17" si="106">SUM(CQ18:CQ26)</f>
        <v>69566440.677966118</v>
      </c>
      <c r="CR17" s="13">
        <f t="shared" ref="CR17" si="107">SUM(CR18:CR26)</f>
        <v>69566440.677966118</v>
      </c>
      <c r="CS17" s="13">
        <f t="shared" ref="CS17" si="108">SUM(CS18:CS26)</f>
        <v>69566440.677966118</v>
      </c>
      <c r="CT17" s="13">
        <f t="shared" ref="CT17" si="109">SUM(CT18:CT26)</f>
        <v>69566440.677966118</v>
      </c>
      <c r="CU17" s="13">
        <f t="shared" ref="CU17:CV17" si="110">SUM(CU18:CU26)</f>
        <v>69566440.677966118</v>
      </c>
      <c r="CV17" s="13">
        <f t="shared" si="110"/>
        <v>69566440.677966118</v>
      </c>
      <c r="CW17" s="13">
        <f t="shared" ref="CW17" si="111">SUM(CW18:CW26)</f>
        <v>69566440.677966118</v>
      </c>
      <c r="CX17" s="13">
        <f t="shared" ref="CX17" si="112">SUM(CX18:CX26)</f>
        <v>69566440.677966118</v>
      </c>
      <c r="CY17" s="13">
        <f t="shared" ref="CY17" si="113">SUM(CY18:CY26)</f>
        <v>69566440.677966118</v>
      </c>
      <c r="CZ17" s="13">
        <f t="shared" ref="CZ17" si="114">SUM(CZ18:CZ26)</f>
        <v>69566440.677966118</v>
      </c>
      <c r="DA17" s="13">
        <f t="shared" ref="DA17" si="115">SUM(DA18:DA26)</f>
        <v>69566440.677966118</v>
      </c>
      <c r="DB17" s="13">
        <f t="shared" ref="DB17" si="116">SUM(DB18:DB26)</f>
        <v>69566440.677966118</v>
      </c>
      <c r="DC17" s="13">
        <f t="shared" ref="DC17" si="117">SUM(DC18:DC26)</f>
        <v>69566440.677966118</v>
      </c>
      <c r="DD17" s="13">
        <f t="shared" ref="DD17" si="118">SUM(DD18:DD26)</f>
        <v>69566440.677966118</v>
      </c>
      <c r="DE17" s="13">
        <f t="shared" ref="DE17" si="119">SUM(DE18:DE26)</f>
        <v>69566440.677966118</v>
      </c>
      <c r="DF17" s="13">
        <f t="shared" ref="DF17" si="120">SUM(DF18:DF26)</f>
        <v>69566440.677966118</v>
      </c>
      <c r="DG17" s="13">
        <f t="shared" ref="DG17:DH17" si="121">SUM(DG18:DG26)</f>
        <v>69566440.677966118</v>
      </c>
      <c r="DH17" s="13">
        <f t="shared" si="121"/>
        <v>69566440.677966118</v>
      </c>
      <c r="DI17" s="13">
        <f t="shared" ref="DI17" si="122">SUM(DI18:DI26)</f>
        <v>69566440.677966118</v>
      </c>
      <c r="DJ17" s="13">
        <f t="shared" ref="DJ17" si="123">SUM(DJ18:DJ26)</f>
        <v>69566440.677966118</v>
      </c>
      <c r="DK17" s="13">
        <f t="shared" ref="DK17" si="124">SUM(DK18:DK26)</f>
        <v>69566440.677966118</v>
      </c>
      <c r="DL17" s="13">
        <f t="shared" ref="DL17" si="125">SUM(DL18:DL26)</f>
        <v>69566440.677966118</v>
      </c>
      <c r="DM17" s="13">
        <f t="shared" ref="DM17" si="126">SUM(DM18:DM26)</f>
        <v>69566440.677966118</v>
      </c>
      <c r="DN17" s="13">
        <f t="shared" ref="DN17" si="127">SUM(DN18:DN26)</f>
        <v>69566440.677966118</v>
      </c>
      <c r="DO17" s="13">
        <f t="shared" ref="DO17" si="128">SUM(DO18:DO26)</f>
        <v>69566440.677966118</v>
      </c>
      <c r="DP17" s="13">
        <f t="shared" ref="DP17" si="129">SUM(DP18:DP26)</f>
        <v>69566440.677966118</v>
      </c>
      <c r="DQ17" s="13">
        <f t="shared" ref="DQ17" si="130">SUM(DQ18:DQ26)</f>
        <v>69566440.677966118</v>
      </c>
      <c r="DR17" s="13">
        <f t="shared" ref="DR17" si="131">SUM(DR18:DR26)</f>
        <v>69566440.677966118</v>
      </c>
      <c r="DS17" s="13">
        <f t="shared" ref="DS17:DT17" si="132">SUM(DS18:DS26)</f>
        <v>69566440.677966118</v>
      </c>
      <c r="DT17" s="13">
        <f t="shared" si="132"/>
        <v>69566440.677966118</v>
      </c>
      <c r="DU17" s="13">
        <f t="shared" ref="DU17" si="133">SUM(DU18:DU26)</f>
        <v>69566440.677966118</v>
      </c>
    </row>
    <row r="18" spans="1:125" outlineLevel="1" x14ac:dyDescent="0.3">
      <c r="A18" s="18" t="str">
        <f>A4</f>
        <v>capex 1</v>
      </c>
      <c r="B18" s="40">
        <v>10</v>
      </c>
      <c r="C18" s="12"/>
      <c r="D18" s="17">
        <f t="shared" ref="D18:AI18" si="134">IF($B18&lt;=D$1,$C4/(1+vat),0)</f>
        <v>0</v>
      </c>
      <c r="E18" s="17">
        <f t="shared" si="134"/>
        <v>0</v>
      </c>
      <c r="F18" s="17">
        <f t="shared" si="134"/>
        <v>0</v>
      </c>
      <c r="G18" s="17">
        <f t="shared" si="134"/>
        <v>0</v>
      </c>
      <c r="H18" s="17">
        <f t="shared" si="134"/>
        <v>0</v>
      </c>
      <c r="I18" s="17">
        <f t="shared" si="134"/>
        <v>0</v>
      </c>
      <c r="J18" s="17">
        <f t="shared" si="134"/>
        <v>0</v>
      </c>
      <c r="K18" s="17">
        <f t="shared" si="134"/>
        <v>0</v>
      </c>
      <c r="L18" s="17">
        <f t="shared" si="134"/>
        <v>0</v>
      </c>
      <c r="M18" s="17">
        <f t="shared" si="134"/>
        <v>55084745.762711868</v>
      </c>
      <c r="N18" s="17">
        <f t="shared" si="134"/>
        <v>55084745.762711868</v>
      </c>
      <c r="O18" s="17">
        <f t="shared" si="134"/>
        <v>55084745.762711868</v>
      </c>
      <c r="P18" s="17">
        <f t="shared" si="134"/>
        <v>55084745.762711868</v>
      </c>
      <c r="Q18" s="17">
        <f t="shared" si="134"/>
        <v>55084745.762711868</v>
      </c>
      <c r="R18" s="17">
        <f t="shared" si="134"/>
        <v>55084745.762711868</v>
      </c>
      <c r="S18" s="17">
        <f t="shared" si="134"/>
        <v>55084745.762711868</v>
      </c>
      <c r="T18" s="17">
        <f t="shared" si="134"/>
        <v>55084745.762711868</v>
      </c>
      <c r="U18" s="17">
        <f t="shared" si="134"/>
        <v>55084745.762711868</v>
      </c>
      <c r="V18" s="17">
        <f t="shared" si="134"/>
        <v>55084745.762711868</v>
      </c>
      <c r="W18" s="17">
        <f t="shared" si="134"/>
        <v>55084745.762711868</v>
      </c>
      <c r="X18" s="17">
        <f t="shared" si="134"/>
        <v>55084745.762711868</v>
      </c>
      <c r="Y18" s="17">
        <f t="shared" si="134"/>
        <v>55084745.762711868</v>
      </c>
      <c r="Z18" s="17">
        <f t="shared" si="134"/>
        <v>55084745.762711868</v>
      </c>
      <c r="AA18" s="17">
        <f t="shared" si="134"/>
        <v>55084745.762711868</v>
      </c>
      <c r="AB18" s="17">
        <f t="shared" si="134"/>
        <v>55084745.762711868</v>
      </c>
      <c r="AC18" s="17">
        <f t="shared" si="134"/>
        <v>55084745.762711868</v>
      </c>
      <c r="AD18" s="17">
        <f t="shared" si="134"/>
        <v>55084745.762711868</v>
      </c>
      <c r="AE18" s="17">
        <f t="shared" si="134"/>
        <v>55084745.762711868</v>
      </c>
      <c r="AF18" s="17">
        <f t="shared" si="134"/>
        <v>55084745.762711868</v>
      </c>
      <c r="AG18" s="17">
        <f t="shared" si="134"/>
        <v>55084745.762711868</v>
      </c>
      <c r="AH18" s="17">
        <f t="shared" si="134"/>
        <v>55084745.762711868</v>
      </c>
      <c r="AI18" s="17">
        <f t="shared" si="134"/>
        <v>55084745.762711868</v>
      </c>
      <c r="AJ18" s="17">
        <f t="shared" ref="AJ18:BO18" si="135">IF($B18&lt;=AJ$1,$C4/(1+vat),0)</f>
        <v>55084745.762711868</v>
      </c>
      <c r="AK18" s="17">
        <f t="shared" si="135"/>
        <v>55084745.762711868</v>
      </c>
      <c r="AL18" s="17">
        <f t="shared" si="135"/>
        <v>55084745.762711868</v>
      </c>
      <c r="AM18" s="17">
        <f t="shared" si="135"/>
        <v>55084745.762711868</v>
      </c>
      <c r="AN18" s="17">
        <f t="shared" si="135"/>
        <v>55084745.762711868</v>
      </c>
      <c r="AO18" s="17">
        <f t="shared" si="135"/>
        <v>55084745.762711868</v>
      </c>
      <c r="AP18" s="17">
        <f t="shared" si="135"/>
        <v>55084745.762711868</v>
      </c>
      <c r="AQ18" s="17">
        <f t="shared" si="135"/>
        <v>55084745.762711868</v>
      </c>
      <c r="AR18" s="17">
        <f t="shared" si="135"/>
        <v>55084745.762711868</v>
      </c>
      <c r="AS18" s="17">
        <f t="shared" si="135"/>
        <v>55084745.762711868</v>
      </c>
      <c r="AT18" s="17">
        <f t="shared" si="135"/>
        <v>55084745.762711868</v>
      </c>
      <c r="AU18" s="17">
        <f t="shared" si="135"/>
        <v>55084745.762711868</v>
      </c>
      <c r="AV18" s="17">
        <f t="shared" si="135"/>
        <v>55084745.762711868</v>
      </c>
      <c r="AW18" s="17">
        <f t="shared" si="135"/>
        <v>55084745.762711868</v>
      </c>
      <c r="AX18" s="17">
        <f t="shared" si="135"/>
        <v>55084745.762711868</v>
      </c>
      <c r="AY18" s="17">
        <f t="shared" si="135"/>
        <v>55084745.762711868</v>
      </c>
      <c r="AZ18" s="17">
        <f t="shared" si="135"/>
        <v>55084745.762711868</v>
      </c>
      <c r="BA18" s="17">
        <f t="shared" si="135"/>
        <v>55084745.762711868</v>
      </c>
      <c r="BB18" s="17">
        <f t="shared" si="135"/>
        <v>55084745.762711868</v>
      </c>
      <c r="BC18" s="17">
        <f t="shared" si="135"/>
        <v>55084745.762711868</v>
      </c>
      <c r="BD18" s="17">
        <f t="shared" si="135"/>
        <v>55084745.762711868</v>
      </c>
      <c r="BE18" s="17">
        <f t="shared" si="135"/>
        <v>55084745.762711868</v>
      </c>
      <c r="BF18" s="17">
        <f t="shared" si="135"/>
        <v>55084745.762711868</v>
      </c>
      <c r="BG18" s="17">
        <f t="shared" si="135"/>
        <v>55084745.762711868</v>
      </c>
      <c r="BH18" s="17">
        <f t="shared" si="135"/>
        <v>55084745.762711868</v>
      </c>
      <c r="BI18" s="17">
        <f t="shared" si="135"/>
        <v>55084745.762711868</v>
      </c>
      <c r="BJ18" s="17">
        <f t="shared" si="135"/>
        <v>55084745.762711868</v>
      </c>
      <c r="BK18" s="17">
        <f t="shared" si="135"/>
        <v>55084745.762711868</v>
      </c>
      <c r="BL18" s="17">
        <f t="shared" si="135"/>
        <v>55084745.762711868</v>
      </c>
      <c r="BM18" s="17">
        <f t="shared" si="135"/>
        <v>55084745.762711868</v>
      </c>
      <c r="BN18" s="17">
        <f t="shared" si="135"/>
        <v>55084745.762711868</v>
      </c>
      <c r="BO18" s="17">
        <f t="shared" si="135"/>
        <v>55084745.762711868</v>
      </c>
      <c r="BP18" s="17">
        <f t="shared" ref="BP18:CU18" si="136">IF($B18&lt;=BP$1,$C4/(1+vat),0)</f>
        <v>55084745.762711868</v>
      </c>
      <c r="BQ18" s="17">
        <f t="shared" si="136"/>
        <v>55084745.762711868</v>
      </c>
      <c r="BR18" s="17">
        <f t="shared" si="136"/>
        <v>55084745.762711868</v>
      </c>
      <c r="BS18" s="17">
        <f t="shared" si="136"/>
        <v>55084745.762711868</v>
      </c>
      <c r="BT18" s="17">
        <f t="shared" si="136"/>
        <v>55084745.762711868</v>
      </c>
      <c r="BU18" s="17">
        <f t="shared" si="136"/>
        <v>55084745.762711868</v>
      </c>
      <c r="BV18" s="17">
        <f t="shared" si="136"/>
        <v>55084745.762711868</v>
      </c>
      <c r="BW18" s="17">
        <f t="shared" si="136"/>
        <v>55084745.762711868</v>
      </c>
      <c r="BX18" s="17">
        <f t="shared" si="136"/>
        <v>55084745.762711868</v>
      </c>
      <c r="BY18" s="17">
        <f t="shared" si="136"/>
        <v>55084745.762711868</v>
      </c>
      <c r="BZ18" s="17">
        <f t="shared" si="136"/>
        <v>55084745.762711868</v>
      </c>
      <c r="CA18" s="17">
        <f t="shared" si="136"/>
        <v>55084745.762711868</v>
      </c>
      <c r="CB18" s="17">
        <f t="shared" si="136"/>
        <v>55084745.762711868</v>
      </c>
      <c r="CC18" s="17">
        <f t="shared" si="136"/>
        <v>55084745.762711868</v>
      </c>
      <c r="CD18" s="17">
        <f t="shared" si="136"/>
        <v>55084745.762711868</v>
      </c>
      <c r="CE18" s="17">
        <f t="shared" si="136"/>
        <v>55084745.762711868</v>
      </c>
      <c r="CF18" s="17">
        <f t="shared" si="136"/>
        <v>55084745.762711868</v>
      </c>
      <c r="CG18" s="17">
        <f t="shared" si="136"/>
        <v>55084745.762711868</v>
      </c>
      <c r="CH18" s="17">
        <f t="shared" si="136"/>
        <v>55084745.762711868</v>
      </c>
      <c r="CI18" s="17">
        <f t="shared" si="136"/>
        <v>55084745.762711868</v>
      </c>
      <c r="CJ18" s="17">
        <f t="shared" si="136"/>
        <v>55084745.762711868</v>
      </c>
      <c r="CK18" s="17">
        <f t="shared" si="136"/>
        <v>55084745.762711868</v>
      </c>
      <c r="CL18" s="17">
        <f t="shared" si="136"/>
        <v>55084745.762711868</v>
      </c>
      <c r="CM18" s="17">
        <f t="shared" si="136"/>
        <v>55084745.762711868</v>
      </c>
      <c r="CN18" s="17">
        <f t="shared" si="136"/>
        <v>55084745.762711868</v>
      </c>
      <c r="CO18" s="17">
        <f t="shared" si="136"/>
        <v>55084745.762711868</v>
      </c>
      <c r="CP18" s="17">
        <f t="shared" si="136"/>
        <v>55084745.762711868</v>
      </c>
      <c r="CQ18" s="17">
        <f t="shared" si="136"/>
        <v>55084745.762711868</v>
      </c>
      <c r="CR18" s="17">
        <f t="shared" si="136"/>
        <v>55084745.762711868</v>
      </c>
      <c r="CS18" s="17">
        <f t="shared" si="136"/>
        <v>55084745.762711868</v>
      </c>
      <c r="CT18" s="17">
        <f t="shared" si="136"/>
        <v>55084745.762711868</v>
      </c>
      <c r="CU18" s="17">
        <f t="shared" si="136"/>
        <v>55084745.762711868</v>
      </c>
      <c r="CV18" s="17">
        <f t="shared" ref="CV18:DU18" si="137">IF($B18&lt;=CV$1,$C4/(1+vat),0)</f>
        <v>55084745.762711868</v>
      </c>
      <c r="CW18" s="17">
        <f t="shared" si="137"/>
        <v>55084745.762711868</v>
      </c>
      <c r="CX18" s="17">
        <f t="shared" si="137"/>
        <v>55084745.762711868</v>
      </c>
      <c r="CY18" s="17">
        <f t="shared" si="137"/>
        <v>55084745.762711868</v>
      </c>
      <c r="CZ18" s="17">
        <f t="shared" si="137"/>
        <v>55084745.762711868</v>
      </c>
      <c r="DA18" s="17">
        <f t="shared" si="137"/>
        <v>55084745.762711868</v>
      </c>
      <c r="DB18" s="17">
        <f t="shared" si="137"/>
        <v>55084745.762711868</v>
      </c>
      <c r="DC18" s="17">
        <f t="shared" si="137"/>
        <v>55084745.762711868</v>
      </c>
      <c r="DD18" s="17">
        <f t="shared" si="137"/>
        <v>55084745.762711868</v>
      </c>
      <c r="DE18" s="17">
        <f t="shared" si="137"/>
        <v>55084745.762711868</v>
      </c>
      <c r="DF18" s="17">
        <f t="shared" si="137"/>
        <v>55084745.762711868</v>
      </c>
      <c r="DG18" s="17">
        <f t="shared" si="137"/>
        <v>55084745.762711868</v>
      </c>
      <c r="DH18" s="17">
        <f t="shared" si="137"/>
        <v>55084745.762711868</v>
      </c>
      <c r="DI18" s="17">
        <f t="shared" si="137"/>
        <v>55084745.762711868</v>
      </c>
      <c r="DJ18" s="17">
        <f t="shared" si="137"/>
        <v>55084745.762711868</v>
      </c>
      <c r="DK18" s="17">
        <f t="shared" si="137"/>
        <v>55084745.762711868</v>
      </c>
      <c r="DL18" s="17">
        <f t="shared" si="137"/>
        <v>55084745.762711868</v>
      </c>
      <c r="DM18" s="17">
        <f t="shared" si="137"/>
        <v>55084745.762711868</v>
      </c>
      <c r="DN18" s="17">
        <f t="shared" si="137"/>
        <v>55084745.762711868</v>
      </c>
      <c r="DO18" s="17">
        <f t="shared" si="137"/>
        <v>55084745.762711868</v>
      </c>
      <c r="DP18" s="17">
        <f t="shared" si="137"/>
        <v>55084745.762711868</v>
      </c>
      <c r="DQ18" s="17">
        <f t="shared" si="137"/>
        <v>55084745.762711868</v>
      </c>
      <c r="DR18" s="17">
        <f t="shared" si="137"/>
        <v>55084745.762711868</v>
      </c>
      <c r="DS18" s="17">
        <f t="shared" si="137"/>
        <v>55084745.762711868</v>
      </c>
      <c r="DT18" s="17">
        <f t="shared" si="137"/>
        <v>55084745.762711868</v>
      </c>
      <c r="DU18" s="17">
        <f t="shared" si="137"/>
        <v>55084745.762711868</v>
      </c>
    </row>
    <row r="19" spans="1:125" outlineLevel="1" x14ac:dyDescent="0.3">
      <c r="A19" s="18" t="str">
        <f t="shared" ref="A19:A26" si="138">A5</f>
        <v>capex 2</v>
      </c>
      <c r="B19" s="40">
        <v>6</v>
      </c>
      <c r="C19" s="12"/>
      <c r="D19" s="17">
        <f t="shared" ref="D19:AI19" si="139">IF($B19&lt;=D$1,$C5/(1+vat),0)</f>
        <v>0</v>
      </c>
      <c r="E19" s="17">
        <f t="shared" si="139"/>
        <v>0</v>
      </c>
      <c r="F19" s="17">
        <f t="shared" si="139"/>
        <v>0</v>
      </c>
      <c r="G19" s="17">
        <f t="shared" si="139"/>
        <v>0</v>
      </c>
      <c r="H19" s="17">
        <f t="shared" si="139"/>
        <v>0</v>
      </c>
      <c r="I19" s="17">
        <f t="shared" si="139"/>
        <v>515593.22033898305</v>
      </c>
      <c r="J19" s="17">
        <f t="shared" si="139"/>
        <v>515593.22033898305</v>
      </c>
      <c r="K19" s="17">
        <f t="shared" si="139"/>
        <v>515593.22033898305</v>
      </c>
      <c r="L19" s="17">
        <f t="shared" si="139"/>
        <v>515593.22033898305</v>
      </c>
      <c r="M19" s="17">
        <f t="shared" si="139"/>
        <v>515593.22033898305</v>
      </c>
      <c r="N19" s="17">
        <f t="shared" si="139"/>
        <v>515593.22033898305</v>
      </c>
      <c r="O19" s="17">
        <f t="shared" si="139"/>
        <v>515593.22033898305</v>
      </c>
      <c r="P19" s="17">
        <f t="shared" si="139"/>
        <v>515593.22033898305</v>
      </c>
      <c r="Q19" s="17">
        <f t="shared" si="139"/>
        <v>515593.22033898305</v>
      </c>
      <c r="R19" s="17">
        <f t="shared" si="139"/>
        <v>515593.22033898305</v>
      </c>
      <c r="S19" s="17">
        <f t="shared" si="139"/>
        <v>515593.22033898305</v>
      </c>
      <c r="T19" s="17">
        <f t="shared" si="139"/>
        <v>515593.22033898305</v>
      </c>
      <c r="U19" s="17">
        <f t="shared" si="139"/>
        <v>515593.22033898305</v>
      </c>
      <c r="V19" s="17">
        <f t="shared" si="139"/>
        <v>515593.22033898305</v>
      </c>
      <c r="W19" s="17">
        <f t="shared" si="139"/>
        <v>515593.22033898305</v>
      </c>
      <c r="X19" s="17">
        <f t="shared" si="139"/>
        <v>515593.22033898305</v>
      </c>
      <c r="Y19" s="17">
        <f t="shared" si="139"/>
        <v>515593.22033898305</v>
      </c>
      <c r="Z19" s="17">
        <f t="shared" si="139"/>
        <v>515593.22033898305</v>
      </c>
      <c r="AA19" s="17">
        <f t="shared" si="139"/>
        <v>515593.22033898305</v>
      </c>
      <c r="AB19" s="17">
        <f t="shared" si="139"/>
        <v>515593.22033898305</v>
      </c>
      <c r="AC19" s="17">
        <f t="shared" si="139"/>
        <v>515593.22033898305</v>
      </c>
      <c r="AD19" s="17">
        <f t="shared" si="139"/>
        <v>515593.22033898305</v>
      </c>
      <c r="AE19" s="17">
        <f t="shared" si="139"/>
        <v>515593.22033898305</v>
      </c>
      <c r="AF19" s="17">
        <f t="shared" si="139"/>
        <v>515593.22033898305</v>
      </c>
      <c r="AG19" s="17">
        <f t="shared" si="139"/>
        <v>515593.22033898305</v>
      </c>
      <c r="AH19" s="17">
        <f t="shared" si="139"/>
        <v>515593.22033898305</v>
      </c>
      <c r="AI19" s="17">
        <f t="shared" si="139"/>
        <v>515593.22033898305</v>
      </c>
      <c r="AJ19" s="17">
        <f t="shared" ref="AJ19:BO19" si="140">IF($B19&lt;=AJ$1,$C5/(1+vat),0)</f>
        <v>515593.22033898305</v>
      </c>
      <c r="AK19" s="17">
        <f t="shared" si="140"/>
        <v>515593.22033898305</v>
      </c>
      <c r="AL19" s="17">
        <f t="shared" si="140"/>
        <v>515593.22033898305</v>
      </c>
      <c r="AM19" s="17">
        <f t="shared" si="140"/>
        <v>515593.22033898305</v>
      </c>
      <c r="AN19" s="17">
        <f t="shared" si="140"/>
        <v>515593.22033898305</v>
      </c>
      <c r="AO19" s="17">
        <f t="shared" si="140"/>
        <v>515593.22033898305</v>
      </c>
      <c r="AP19" s="17">
        <f t="shared" si="140"/>
        <v>515593.22033898305</v>
      </c>
      <c r="AQ19" s="17">
        <f t="shared" si="140"/>
        <v>515593.22033898305</v>
      </c>
      <c r="AR19" s="17">
        <f t="shared" si="140"/>
        <v>515593.22033898305</v>
      </c>
      <c r="AS19" s="17">
        <f t="shared" si="140"/>
        <v>515593.22033898305</v>
      </c>
      <c r="AT19" s="17">
        <f t="shared" si="140"/>
        <v>515593.22033898305</v>
      </c>
      <c r="AU19" s="17">
        <f t="shared" si="140"/>
        <v>515593.22033898305</v>
      </c>
      <c r="AV19" s="17">
        <f t="shared" si="140"/>
        <v>515593.22033898305</v>
      </c>
      <c r="AW19" s="17">
        <f t="shared" si="140"/>
        <v>515593.22033898305</v>
      </c>
      <c r="AX19" s="17">
        <f t="shared" si="140"/>
        <v>515593.22033898305</v>
      </c>
      <c r="AY19" s="17">
        <f t="shared" si="140"/>
        <v>515593.22033898305</v>
      </c>
      <c r="AZ19" s="17">
        <f t="shared" si="140"/>
        <v>515593.22033898305</v>
      </c>
      <c r="BA19" s="17">
        <f t="shared" si="140"/>
        <v>515593.22033898305</v>
      </c>
      <c r="BB19" s="17">
        <f t="shared" si="140"/>
        <v>515593.22033898305</v>
      </c>
      <c r="BC19" s="17">
        <f t="shared" si="140"/>
        <v>515593.22033898305</v>
      </c>
      <c r="BD19" s="17">
        <f t="shared" si="140"/>
        <v>515593.22033898305</v>
      </c>
      <c r="BE19" s="17">
        <f t="shared" si="140"/>
        <v>515593.22033898305</v>
      </c>
      <c r="BF19" s="17">
        <f t="shared" si="140"/>
        <v>515593.22033898305</v>
      </c>
      <c r="BG19" s="17">
        <f t="shared" si="140"/>
        <v>515593.22033898305</v>
      </c>
      <c r="BH19" s="17">
        <f t="shared" si="140"/>
        <v>515593.22033898305</v>
      </c>
      <c r="BI19" s="17">
        <f t="shared" si="140"/>
        <v>515593.22033898305</v>
      </c>
      <c r="BJ19" s="17">
        <f t="shared" si="140"/>
        <v>515593.22033898305</v>
      </c>
      <c r="BK19" s="17">
        <f t="shared" si="140"/>
        <v>515593.22033898305</v>
      </c>
      <c r="BL19" s="17">
        <f t="shared" si="140"/>
        <v>515593.22033898305</v>
      </c>
      <c r="BM19" s="17">
        <f t="shared" si="140"/>
        <v>515593.22033898305</v>
      </c>
      <c r="BN19" s="17">
        <f t="shared" si="140"/>
        <v>515593.22033898305</v>
      </c>
      <c r="BO19" s="17">
        <f t="shared" si="140"/>
        <v>515593.22033898305</v>
      </c>
      <c r="BP19" s="17">
        <f t="shared" ref="BP19:CU19" si="141">IF($B19&lt;=BP$1,$C5/(1+vat),0)</f>
        <v>515593.22033898305</v>
      </c>
      <c r="BQ19" s="17">
        <f t="shared" si="141"/>
        <v>515593.22033898305</v>
      </c>
      <c r="BR19" s="17">
        <f t="shared" si="141"/>
        <v>515593.22033898305</v>
      </c>
      <c r="BS19" s="17">
        <f t="shared" si="141"/>
        <v>515593.22033898305</v>
      </c>
      <c r="BT19" s="17">
        <f t="shared" si="141"/>
        <v>515593.22033898305</v>
      </c>
      <c r="BU19" s="17">
        <f t="shared" si="141"/>
        <v>515593.22033898305</v>
      </c>
      <c r="BV19" s="17">
        <f t="shared" si="141"/>
        <v>515593.22033898305</v>
      </c>
      <c r="BW19" s="17">
        <f t="shared" si="141"/>
        <v>515593.22033898305</v>
      </c>
      <c r="BX19" s="17">
        <f t="shared" si="141"/>
        <v>515593.22033898305</v>
      </c>
      <c r="BY19" s="17">
        <f t="shared" si="141"/>
        <v>515593.22033898305</v>
      </c>
      <c r="BZ19" s="17">
        <f t="shared" si="141"/>
        <v>515593.22033898305</v>
      </c>
      <c r="CA19" s="17">
        <f t="shared" si="141"/>
        <v>515593.22033898305</v>
      </c>
      <c r="CB19" s="17">
        <f t="shared" si="141"/>
        <v>515593.22033898305</v>
      </c>
      <c r="CC19" s="17">
        <f t="shared" si="141"/>
        <v>515593.22033898305</v>
      </c>
      <c r="CD19" s="17">
        <f t="shared" si="141"/>
        <v>515593.22033898305</v>
      </c>
      <c r="CE19" s="17">
        <f t="shared" si="141"/>
        <v>515593.22033898305</v>
      </c>
      <c r="CF19" s="17">
        <f t="shared" si="141"/>
        <v>515593.22033898305</v>
      </c>
      <c r="CG19" s="17">
        <f t="shared" si="141"/>
        <v>515593.22033898305</v>
      </c>
      <c r="CH19" s="17">
        <f t="shared" si="141"/>
        <v>515593.22033898305</v>
      </c>
      <c r="CI19" s="17">
        <f t="shared" si="141"/>
        <v>515593.22033898305</v>
      </c>
      <c r="CJ19" s="17">
        <f t="shared" si="141"/>
        <v>515593.22033898305</v>
      </c>
      <c r="CK19" s="17">
        <f t="shared" si="141"/>
        <v>515593.22033898305</v>
      </c>
      <c r="CL19" s="17">
        <f t="shared" si="141"/>
        <v>515593.22033898305</v>
      </c>
      <c r="CM19" s="17">
        <f t="shared" si="141"/>
        <v>515593.22033898305</v>
      </c>
      <c r="CN19" s="17">
        <f t="shared" si="141"/>
        <v>515593.22033898305</v>
      </c>
      <c r="CO19" s="17">
        <f t="shared" si="141"/>
        <v>515593.22033898305</v>
      </c>
      <c r="CP19" s="17">
        <f t="shared" si="141"/>
        <v>515593.22033898305</v>
      </c>
      <c r="CQ19" s="17">
        <f t="shared" si="141"/>
        <v>515593.22033898305</v>
      </c>
      <c r="CR19" s="17">
        <f t="shared" si="141"/>
        <v>515593.22033898305</v>
      </c>
      <c r="CS19" s="17">
        <f t="shared" si="141"/>
        <v>515593.22033898305</v>
      </c>
      <c r="CT19" s="17">
        <f t="shared" si="141"/>
        <v>515593.22033898305</v>
      </c>
      <c r="CU19" s="17">
        <f t="shared" si="141"/>
        <v>515593.22033898305</v>
      </c>
      <c r="CV19" s="17">
        <f t="shared" ref="CV19:DU19" si="142">IF($B19&lt;=CV$1,$C5/(1+vat),0)</f>
        <v>515593.22033898305</v>
      </c>
      <c r="CW19" s="17">
        <f t="shared" si="142"/>
        <v>515593.22033898305</v>
      </c>
      <c r="CX19" s="17">
        <f t="shared" si="142"/>
        <v>515593.22033898305</v>
      </c>
      <c r="CY19" s="17">
        <f t="shared" si="142"/>
        <v>515593.22033898305</v>
      </c>
      <c r="CZ19" s="17">
        <f t="shared" si="142"/>
        <v>515593.22033898305</v>
      </c>
      <c r="DA19" s="17">
        <f t="shared" si="142"/>
        <v>515593.22033898305</v>
      </c>
      <c r="DB19" s="17">
        <f t="shared" si="142"/>
        <v>515593.22033898305</v>
      </c>
      <c r="DC19" s="17">
        <f t="shared" si="142"/>
        <v>515593.22033898305</v>
      </c>
      <c r="DD19" s="17">
        <f t="shared" si="142"/>
        <v>515593.22033898305</v>
      </c>
      <c r="DE19" s="17">
        <f t="shared" si="142"/>
        <v>515593.22033898305</v>
      </c>
      <c r="DF19" s="17">
        <f t="shared" si="142"/>
        <v>515593.22033898305</v>
      </c>
      <c r="DG19" s="17">
        <f t="shared" si="142"/>
        <v>515593.22033898305</v>
      </c>
      <c r="DH19" s="17">
        <f t="shared" si="142"/>
        <v>515593.22033898305</v>
      </c>
      <c r="DI19" s="17">
        <f t="shared" si="142"/>
        <v>515593.22033898305</v>
      </c>
      <c r="DJ19" s="17">
        <f t="shared" si="142"/>
        <v>515593.22033898305</v>
      </c>
      <c r="DK19" s="17">
        <f t="shared" si="142"/>
        <v>515593.22033898305</v>
      </c>
      <c r="DL19" s="17">
        <f t="shared" si="142"/>
        <v>515593.22033898305</v>
      </c>
      <c r="DM19" s="17">
        <f t="shared" si="142"/>
        <v>515593.22033898305</v>
      </c>
      <c r="DN19" s="17">
        <f t="shared" si="142"/>
        <v>515593.22033898305</v>
      </c>
      <c r="DO19" s="17">
        <f t="shared" si="142"/>
        <v>515593.22033898305</v>
      </c>
      <c r="DP19" s="17">
        <f t="shared" si="142"/>
        <v>515593.22033898305</v>
      </c>
      <c r="DQ19" s="17">
        <f t="shared" si="142"/>
        <v>515593.22033898305</v>
      </c>
      <c r="DR19" s="17">
        <f t="shared" si="142"/>
        <v>515593.22033898305</v>
      </c>
      <c r="DS19" s="17">
        <f t="shared" si="142"/>
        <v>515593.22033898305</v>
      </c>
      <c r="DT19" s="17">
        <f t="shared" si="142"/>
        <v>515593.22033898305</v>
      </c>
      <c r="DU19" s="17">
        <f t="shared" si="142"/>
        <v>515593.22033898305</v>
      </c>
    </row>
    <row r="20" spans="1:125" outlineLevel="1" x14ac:dyDescent="0.3">
      <c r="A20" s="18"/>
      <c r="B20" s="40"/>
      <c r="C20" s="12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</row>
    <row r="21" spans="1:125" outlineLevel="1" x14ac:dyDescent="0.3">
      <c r="A21" s="18" t="str">
        <f t="shared" si="138"/>
        <v>capex 4</v>
      </c>
      <c r="B21" s="40">
        <v>10</v>
      </c>
      <c r="C21" s="12"/>
      <c r="D21" s="17">
        <f t="shared" ref="D21:AI21" si="143">IF($B21&lt;=D$1,$C7/(1+vat),0)</f>
        <v>0</v>
      </c>
      <c r="E21" s="17">
        <f t="shared" si="143"/>
        <v>0</v>
      </c>
      <c r="F21" s="17">
        <f t="shared" si="143"/>
        <v>0</v>
      </c>
      <c r="G21" s="17">
        <f t="shared" si="143"/>
        <v>0</v>
      </c>
      <c r="H21" s="17">
        <f t="shared" si="143"/>
        <v>0</v>
      </c>
      <c r="I21" s="17">
        <f t="shared" si="143"/>
        <v>0</v>
      </c>
      <c r="J21" s="17">
        <f t="shared" si="143"/>
        <v>0</v>
      </c>
      <c r="K21" s="17">
        <f t="shared" si="143"/>
        <v>0</v>
      </c>
      <c r="L21" s="17">
        <f t="shared" si="143"/>
        <v>0</v>
      </c>
      <c r="M21" s="17">
        <f t="shared" si="143"/>
        <v>2737288.1355932206</v>
      </c>
      <c r="N21" s="17">
        <f t="shared" si="143"/>
        <v>2737288.1355932206</v>
      </c>
      <c r="O21" s="17">
        <f t="shared" si="143"/>
        <v>2737288.1355932206</v>
      </c>
      <c r="P21" s="17">
        <f t="shared" si="143"/>
        <v>2737288.1355932206</v>
      </c>
      <c r="Q21" s="17">
        <f t="shared" si="143"/>
        <v>2737288.1355932206</v>
      </c>
      <c r="R21" s="17">
        <f t="shared" si="143"/>
        <v>2737288.1355932206</v>
      </c>
      <c r="S21" s="17">
        <f t="shared" si="143"/>
        <v>2737288.1355932206</v>
      </c>
      <c r="T21" s="17">
        <f t="shared" si="143"/>
        <v>2737288.1355932206</v>
      </c>
      <c r="U21" s="17">
        <f t="shared" si="143"/>
        <v>2737288.1355932206</v>
      </c>
      <c r="V21" s="17">
        <f t="shared" si="143"/>
        <v>2737288.1355932206</v>
      </c>
      <c r="W21" s="17">
        <f t="shared" si="143"/>
        <v>2737288.1355932206</v>
      </c>
      <c r="X21" s="17">
        <f t="shared" si="143"/>
        <v>2737288.1355932206</v>
      </c>
      <c r="Y21" s="17">
        <f t="shared" si="143"/>
        <v>2737288.1355932206</v>
      </c>
      <c r="Z21" s="17">
        <f t="shared" si="143"/>
        <v>2737288.1355932206</v>
      </c>
      <c r="AA21" s="17">
        <f t="shared" si="143"/>
        <v>2737288.1355932206</v>
      </c>
      <c r="AB21" s="17">
        <f t="shared" si="143"/>
        <v>2737288.1355932206</v>
      </c>
      <c r="AC21" s="17">
        <f t="shared" si="143"/>
        <v>2737288.1355932206</v>
      </c>
      <c r="AD21" s="17">
        <f t="shared" si="143"/>
        <v>2737288.1355932206</v>
      </c>
      <c r="AE21" s="17">
        <f t="shared" si="143"/>
        <v>2737288.1355932206</v>
      </c>
      <c r="AF21" s="17">
        <f t="shared" si="143"/>
        <v>2737288.1355932206</v>
      </c>
      <c r="AG21" s="17">
        <f t="shared" si="143"/>
        <v>2737288.1355932206</v>
      </c>
      <c r="AH21" s="17">
        <f t="shared" si="143"/>
        <v>2737288.1355932206</v>
      </c>
      <c r="AI21" s="17">
        <f t="shared" si="143"/>
        <v>2737288.1355932206</v>
      </c>
      <c r="AJ21" s="17">
        <f t="shared" ref="AJ21:BO21" si="144">IF($B21&lt;=AJ$1,$C7/(1+vat),0)</f>
        <v>2737288.1355932206</v>
      </c>
      <c r="AK21" s="17">
        <f t="shared" si="144"/>
        <v>2737288.1355932206</v>
      </c>
      <c r="AL21" s="17">
        <f t="shared" si="144"/>
        <v>2737288.1355932206</v>
      </c>
      <c r="AM21" s="17">
        <f t="shared" si="144"/>
        <v>2737288.1355932206</v>
      </c>
      <c r="AN21" s="17">
        <f t="shared" si="144"/>
        <v>2737288.1355932206</v>
      </c>
      <c r="AO21" s="17">
        <f t="shared" si="144"/>
        <v>2737288.1355932206</v>
      </c>
      <c r="AP21" s="17">
        <f t="shared" si="144"/>
        <v>2737288.1355932206</v>
      </c>
      <c r="AQ21" s="17">
        <f t="shared" si="144"/>
        <v>2737288.1355932206</v>
      </c>
      <c r="AR21" s="17">
        <f t="shared" si="144"/>
        <v>2737288.1355932206</v>
      </c>
      <c r="AS21" s="17">
        <f t="shared" si="144"/>
        <v>2737288.1355932206</v>
      </c>
      <c r="AT21" s="17">
        <f t="shared" si="144"/>
        <v>2737288.1355932206</v>
      </c>
      <c r="AU21" s="17">
        <f t="shared" si="144"/>
        <v>2737288.1355932206</v>
      </c>
      <c r="AV21" s="17">
        <f t="shared" si="144"/>
        <v>2737288.1355932206</v>
      </c>
      <c r="AW21" s="17">
        <f t="shared" si="144"/>
        <v>2737288.1355932206</v>
      </c>
      <c r="AX21" s="17">
        <f t="shared" si="144"/>
        <v>2737288.1355932206</v>
      </c>
      <c r="AY21" s="17">
        <f t="shared" si="144"/>
        <v>2737288.1355932206</v>
      </c>
      <c r="AZ21" s="17">
        <f t="shared" si="144"/>
        <v>2737288.1355932206</v>
      </c>
      <c r="BA21" s="17">
        <f t="shared" si="144"/>
        <v>2737288.1355932206</v>
      </c>
      <c r="BB21" s="17">
        <f t="shared" si="144"/>
        <v>2737288.1355932206</v>
      </c>
      <c r="BC21" s="17">
        <f t="shared" si="144"/>
        <v>2737288.1355932206</v>
      </c>
      <c r="BD21" s="17">
        <f t="shared" si="144"/>
        <v>2737288.1355932206</v>
      </c>
      <c r="BE21" s="17">
        <f t="shared" si="144"/>
        <v>2737288.1355932206</v>
      </c>
      <c r="BF21" s="17">
        <f t="shared" si="144"/>
        <v>2737288.1355932206</v>
      </c>
      <c r="BG21" s="17">
        <f t="shared" si="144"/>
        <v>2737288.1355932206</v>
      </c>
      <c r="BH21" s="17">
        <f t="shared" si="144"/>
        <v>2737288.1355932206</v>
      </c>
      <c r="BI21" s="17">
        <f t="shared" si="144"/>
        <v>2737288.1355932206</v>
      </c>
      <c r="BJ21" s="17">
        <f t="shared" si="144"/>
        <v>2737288.1355932206</v>
      </c>
      <c r="BK21" s="17">
        <f t="shared" si="144"/>
        <v>2737288.1355932206</v>
      </c>
      <c r="BL21" s="17">
        <f t="shared" si="144"/>
        <v>2737288.1355932206</v>
      </c>
      <c r="BM21" s="17">
        <f t="shared" si="144"/>
        <v>2737288.1355932206</v>
      </c>
      <c r="BN21" s="17">
        <f t="shared" si="144"/>
        <v>2737288.1355932206</v>
      </c>
      <c r="BO21" s="17">
        <f t="shared" si="144"/>
        <v>2737288.1355932206</v>
      </c>
      <c r="BP21" s="17">
        <f t="shared" ref="BP21:CU21" si="145">IF($B21&lt;=BP$1,$C7/(1+vat),0)</f>
        <v>2737288.1355932206</v>
      </c>
      <c r="BQ21" s="17">
        <f t="shared" si="145"/>
        <v>2737288.1355932206</v>
      </c>
      <c r="BR21" s="17">
        <f t="shared" si="145"/>
        <v>2737288.1355932206</v>
      </c>
      <c r="BS21" s="17">
        <f t="shared" si="145"/>
        <v>2737288.1355932206</v>
      </c>
      <c r="BT21" s="17">
        <f t="shared" si="145"/>
        <v>2737288.1355932206</v>
      </c>
      <c r="BU21" s="17">
        <f t="shared" si="145"/>
        <v>2737288.1355932206</v>
      </c>
      <c r="BV21" s="17">
        <f t="shared" si="145"/>
        <v>2737288.1355932206</v>
      </c>
      <c r="BW21" s="17">
        <f t="shared" si="145"/>
        <v>2737288.1355932206</v>
      </c>
      <c r="BX21" s="17">
        <f t="shared" si="145"/>
        <v>2737288.1355932206</v>
      </c>
      <c r="BY21" s="17">
        <f t="shared" si="145"/>
        <v>2737288.1355932206</v>
      </c>
      <c r="BZ21" s="17">
        <f t="shared" si="145"/>
        <v>2737288.1355932206</v>
      </c>
      <c r="CA21" s="17">
        <f t="shared" si="145"/>
        <v>2737288.1355932206</v>
      </c>
      <c r="CB21" s="17">
        <f t="shared" si="145"/>
        <v>2737288.1355932206</v>
      </c>
      <c r="CC21" s="17">
        <f t="shared" si="145"/>
        <v>2737288.1355932206</v>
      </c>
      <c r="CD21" s="17">
        <f t="shared" si="145"/>
        <v>2737288.1355932206</v>
      </c>
      <c r="CE21" s="17">
        <f t="shared" si="145"/>
        <v>2737288.1355932206</v>
      </c>
      <c r="CF21" s="17">
        <f t="shared" si="145"/>
        <v>2737288.1355932206</v>
      </c>
      <c r="CG21" s="17">
        <f t="shared" si="145"/>
        <v>2737288.1355932206</v>
      </c>
      <c r="CH21" s="17">
        <f t="shared" si="145"/>
        <v>2737288.1355932206</v>
      </c>
      <c r="CI21" s="17">
        <f t="shared" si="145"/>
        <v>2737288.1355932206</v>
      </c>
      <c r="CJ21" s="17">
        <f t="shared" si="145"/>
        <v>2737288.1355932206</v>
      </c>
      <c r="CK21" s="17">
        <f t="shared" si="145"/>
        <v>2737288.1355932206</v>
      </c>
      <c r="CL21" s="17">
        <f t="shared" si="145"/>
        <v>2737288.1355932206</v>
      </c>
      <c r="CM21" s="17">
        <f t="shared" si="145"/>
        <v>2737288.1355932206</v>
      </c>
      <c r="CN21" s="17">
        <f t="shared" si="145"/>
        <v>2737288.1355932206</v>
      </c>
      <c r="CO21" s="17">
        <f t="shared" si="145"/>
        <v>2737288.1355932206</v>
      </c>
      <c r="CP21" s="17">
        <f t="shared" si="145"/>
        <v>2737288.1355932206</v>
      </c>
      <c r="CQ21" s="17">
        <f t="shared" si="145"/>
        <v>2737288.1355932206</v>
      </c>
      <c r="CR21" s="17">
        <f t="shared" si="145"/>
        <v>2737288.1355932206</v>
      </c>
      <c r="CS21" s="17">
        <f t="shared" si="145"/>
        <v>2737288.1355932206</v>
      </c>
      <c r="CT21" s="17">
        <f t="shared" si="145"/>
        <v>2737288.1355932206</v>
      </c>
      <c r="CU21" s="17">
        <f t="shared" si="145"/>
        <v>2737288.1355932206</v>
      </c>
      <c r="CV21" s="17">
        <f t="shared" ref="CV21:DU21" si="146">IF($B21&lt;=CV$1,$C7/(1+vat),0)</f>
        <v>2737288.1355932206</v>
      </c>
      <c r="CW21" s="17">
        <f t="shared" si="146"/>
        <v>2737288.1355932206</v>
      </c>
      <c r="CX21" s="17">
        <f t="shared" si="146"/>
        <v>2737288.1355932206</v>
      </c>
      <c r="CY21" s="17">
        <f t="shared" si="146"/>
        <v>2737288.1355932206</v>
      </c>
      <c r="CZ21" s="17">
        <f t="shared" si="146"/>
        <v>2737288.1355932206</v>
      </c>
      <c r="DA21" s="17">
        <f t="shared" si="146"/>
        <v>2737288.1355932206</v>
      </c>
      <c r="DB21" s="17">
        <f t="shared" si="146"/>
        <v>2737288.1355932206</v>
      </c>
      <c r="DC21" s="17">
        <f t="shared" si="146"/>
        <v>2737288.1355932206</v>
      </c>
      <c r="DD21" s="17">
        <f t="shared" si="146"/>
        <v>2737288.1355932206</v>
      </c>
      <c r="DE21" s="17">
        <f t="shared" si="146"/>
        <v>2737288.1355932206</v>
      </c>
      <c r="DF21" s="17">
        <f t="shared" si="146"/>
        <v>2737288.1355932206</v>
      </c>
      <c r="DG21" s="17">
        <f t="shared" si="146"/>
        <v>2737288.1355932206</v>
      </c>
      <c r="DH21" s="17">
        <f t="shared" si="146"/>
        <v>2737288.1355932206</v>
      </c>
      <c r="DI21" s="17">
        <f t="shared" si="146"/>
        <v>2737288.1355932206</v>
      </c>
      <c r="DJ21" s="17">
        <f t="shared" si="146"/>
        <v>2737288.1355932206</v>
      </c>
      <c r="DK21" s="17">
        <f t="shared" si="146"/>
        <v>2737288.1355932206</v>
      </c>
      <c r="DL21" s="17">
        <f t="shared" si="146"/>
        <v>2737288.1355932206</v>
      </c>
      <c r="DM21" s="17">
        <f t="shared" si="146"/>
        <v>2737288.1355932206</v>
      </c>
      <c r="DN21" s="17">
        <f t="shared" si="146"/>
        <v>2737288.1355932206</v>
      </c>
      <c r="DO21" s="17">
        <f t="shared" si="146"/>
        <v>2737288.1355932206</v>
      </c>
      <c r="DP21" s="17">
        <f t="shared" si="146"/>
        <v>2737288.1355932206</v>
      </c>
      <c r="DQ21" s="17">
        <f t="shared" si="146"/>
        <v>2737288.1355932206</v>
      </c>
      <c r="DR21" s="17">
        <f t="shared" si="146"/>
        <v>2737288.1355932206</v>
      </c>
      <c r="DS21" s="17">
        <f t="shared" si="146"/>
        <v>2737288.1355932206</v>
      </c>
      <c r="DT21" s="17">
        <f t="shared" si="146"/>
        <v>2737288.1355932206</v>
      </c>
      <c r="DU21" s="17">
        <f t="shared" si="146"/>
        <v>2737288.1355932206</v>
      </c>
    </row>
    <row r="22" spans="1:125" outlineLevel="1" x14ac:dyDescent="0.3">
      <c r="A22" s="18"/>
      <c r="B22" s="40"/>
      <c r="C22" s="12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</row>
    <row r="23" spans="1:125" outlineLevel="1" x14ac:dyDescent="0.3">
      <c r="A23" s="18" t="str">
        <f t="shared" si="138"/>
        <v>capex 6</v>
      </c>
      <c r="B23" s="40">
        <v>10</v>
      </c>
      <c r="C23" s="12"/>
      <c r="D23" s="17">
        <f t="shared" ref="D23:AI23" si="147">IF($B23&lt;=D$1,$C9/(1+vat),0)</f>
        <v>0</v>
      </c>
      <c r="E23" s="17">
        <f t="shared" si="147"/>
        <v>0</v>
      </c>
      <c r="F23" s="17">
        <f t="shared" si="147"/>
        <v>0</v>
      </c>
      <c r="G23" s="17">
        <f t="shared" si="147"/>
        <v>0</v>
      </c>
      <c r="H23" s="17">
        <f t="shared" si="147"/>
        <v>0</v>
      </c>
      <c r="I23" s="17">
        <f t="shared" si="147"/>
        <v>0</v>
      </c>
      <c r="J23" s="17">
        <f t="shared" si="147"/>
        <v>0</v>
      </c>
      <c r="K23" s="17">
        <f t="shared" si="147"/>
        <v>0</v>
      </c>
      <c r="L23" s="17">
        <f t="shared" si="147"/>
        <v>0</v>
      </c>
      <c r="M23" s="17">
        <f t="shared" si="147"/>
        <v>6864406.7796610175</v>
      </c>
      <c r="N23" s="17">
        <f t="shared" si="147"/>
        <v>6864406.7796610175</v>
      </c>
      <c r="O23" s="17">
        <f t="shared" si="147"/>
        <v>6864406.7796610175</v>
      </c>
      <c r="P23" s="17">
        <f t="shared" si="147"/>
        <v>6864406.7796610175</v>
      </c>
      <c r="Q23" s="17">
        <f t="shared" si="147"/>
        <v>6864406.7796610175</v>
      </c>
      <c r="R23" s="17">
        <f t="shared" si="147"/>
        <v>6864406.7796610175</v>
      </c>
      <c r="S23" s="17">
        <f t="shared" si="147"/>
        <v>6864406.7796610175</v>
      </c>
      <c r="T23" s="17">
        <f t="shared" si="147"/>
        <v>6864406.7796610175</v>
      </c>
      <c r="U23" s="17">
        <f t="shared" si="147"/>
        <v>6864406.7796610175</v>
      </c>
      <c r="V23" s="17">
        <f t="shared" si="147"/>
        <v>6864406.7796610175</v>
      </c>
      <c r="W23" s="17">
        <f t="shared" si="147"/>
        <v>6864406.7796610175</v>
      </c>
      <c r="X23" s="17">
        <f t="shared" si="147"/>
        <v>6864406.7796610175</v>
      </c>
      <c r="Y23" s="17">
        <f t="shared" si="147"/>
        <v>6864406.7796610175</v>
      </c>
      <c r="Z23" s="17">
        <f t="shared" si="147"/>
        <v>6864406.7796610175</v>
      </c>
      <c r="AA23" s="17">
        <f t="shared" si="147"/>
        <v>6864406.7796610175</v>
      </c>
      <c r="AB23" s="17">
        <f t="shared" si="147"/>
        <v>6864406.7796610175</v>
      </c>
      <c r="AC23" s="17">
        <f t="shared" si="147"/>
        <v>6864406.7796610175</v>
      </c>
      <c r="AD23" s="17">
        <f t="shared" si="147"/>
        <v>6864406.7796610175</v>
      </c>
      <c r="AE23" s="17">
        <f t="shared" si="147"/>
        <v>6864406.7796610175</v>
      </c>
      <c r="AF23" s="17">
        <f t="shared" si="147"/>
        <v>6864406.7796610175</v>
      </c>
      <c r="AG23" s="17">
        <f t="shared" si="147"/>
        <v>6864406.7796610175</v>
      </c>
      <c r="AH23" s="17">
        <f t="shared" si="147"/>
        <v>6864406.7796610175</v>
      </c>
      <c r="AI23" s="17">
        <f t="shared" si="147"/>
        <v>6864406.7796610175</v>
      </c>
      <c r="AJ23" s="17">
        <f t="shared" ref="AJ23:BO23" si="148">IF($B23&lt;=AJ$1,$C9/(1+vat),0)</f>
        <v>6864406.7796610175</v>
      </c>
      <c r="AK23" s="17">
        <f t="shared" si="148"/>
        <v>6864406.7796610175</v>
      </c>
      <c r="AL23" s="17">
        <f t="shared" si="148"/>
        <v>6864406.7796610175</v>
      </c>
      <c r="AM23" s="17">
        <f t="shared" si="148"/>
        <v>6864406.7796610175</v>
      </c>
      <c r="AN23" s="17">
        <f t="shared" si="148"/>
        <v>6864406.7796610175</v>
      </c>
      <c r="AO23" s="17">
        <f t="shared" si="148"/>
        <v>6864406.7796610175</v>
      </c>
      <c r="AP23" s="17">
        <f t="shared" si="148"/>
        <v>6864406.7796610175</v>
      </c>
      <c r="AQ23" s="17">
        <f t="shared" si="148"/>
        <v>6864406.7796610175</v>
      </c>
      <c r="AR23" s="17">
        <f t="shared" si="148"/>
        <v>6864406.7796610175</v>
      </c>
      <c r="AS23" s="17">
        <f t="shared" si="148"/>
        <v>6864406.7796610175</v>
      </c>
      <c r="AT23" s="17">
        <f t="shared" si="148"/>
        <v>6864406.7796610175</v>
      </c>
      <c r="AU23" s="17">
        <f t="shared" si="148"/>
        <v>6864406.7796610175</v>
      </c>
      <c r="AV23" s="17">
        <f t="shared" si="148"/>
        <v>6864406.7796610175</v>
      </c>
      <c r="AW23" s="17">
        <f t="shared" si="148"/>
        <v>6864406.7796610175</v>
      </c>
      <c r="AX23" s="17">
        <f t="shared" si="148"/>
        <v>6864406.7796610175</v>
      </c>
      <c r="AY23" s="17">
        <f t="shared" si="148"/>
        <v>6864406.7796610175</v>
      </c>
      <c r="AZ23" s="17">
        <f t="shared" si="148"/>
        <v>6864406.7796610175</v>
      </c>
      <c r="BA23" s="17">
        <f t="shared" si="148"/>
        <v>6864406.7796610175</v>
      </c>
      <c r="BB23" s="17">
        <f t="shared" si="148"/>
        <v>6864406.7796610175</v>
      </c>
      <c r="BC23" s="17">
        <f t="shared" si="148"/>
        <v>6864406.7796610175</v>
      </c>
      <c r="BD23" s="17">
        <f t="shared" si="148"/>
        <v>6864406.7796610175</v>
      </c>
      <c r="BE23" s="17">
        <f t="shared" si="148"/>
        <v>6864406.7796610175</v>
      </c>
      <c r="BF23" s="17">
        <f t="shared" si="148"/>
        <v>6864406.7796610175</v>
      </c>
      <c r="BG23" s="17">
        <f t="shared" si="148"/>
        <v>6864406.7796610175</v>
      </c>
      <c r="BH23" s="17">
        <f t="shared" si="148"/>
        <v>6864406.7796610175</v>
      </c>
      <c r="BI23" s="17">
        <f t="shared" si="148"/>
        <v>6864406.7796610175</v>
      </c>
      <c r="BJ23" s="17">
        <f t="shared" si="148"/>
        <v>6864406.7796610175</v>
      </c>
      <c r="BK23" s="17">
        <f t="shared" si="148"/>
        <v>6864406.7796610175</v>
      </c>
      <c r="BL23" s="17">
        <f t="shared" si="148"/>
        <v>6864406.7796610175</v>
      </c>
      <c r="BM23" s="17">
        <f t="shared" si="148"/>
        <v>6864406.7796610175</v>
      </c>
      <c r="BN23" s="17">
        <f t="shared" si="148"/>
        <v>6864406.7796610175</v>
      </c>
      <c r="BO23" s="17">
        <f t="shared" si="148"/>
        <v>6864406.7796610175</v>
      </c>
      <c r="BP23" s="17">
        <f t="shared" ref="BP23:CU23" si="149">IF($B23&lt;=BP$1,$C9/(1+vat),0)</f>
        <v>6864406.7796610175</v>
      </c>
      <c r="BQ23" s="17">
        <f t="shared" si="149"/>
        <v>6864406.7796610175</v>
      </c>
      <c r="BR23" s="17">
        <f t="shared" si="149"/>
        <v>6864406.7796610175</v>
      </c>
      <c r="BS23" s="17">
        <f t="shared" si="149"/>
        <v>6864406.7796610175</v>
      </c>
      <c r="BT23" s="17">
        <f t="shared" si="149"/>
        <v>6864406.7796610175</v>
      </c>
      <c r="BU23" s="17">
        <f t="shared" si="149"/>
        <v>6864406.7796610175</v>
      </c>
      <c r="BV23" s="17">
        <f t="shared" si="149"/>
        <v>6864406.7796610175</v>
      </c>
      <c r="BW23" s="17">
        <f t="shared" si="149"/>
        <v>6864406.7796610175</v>
      </c>
      <c r="BX23" s="17">
        <f t="shared" si="149"/>
        <v>6864406.7796610175</v>
      </c>
      <c r="BY23" s="17">
        <f t="shared" si="149"/>
        <v>6864406.7796610175</v>
      </c>
      <c r="BZ23" s="17">
        <f t="shared" si="149"/>
        <v>6864406.7796610175</v>
      </c>
      <c r="CA23" s="17">
        <f t="shared" si="149"/>
        <v>6864406.7796610175</v>
      </c>
      <c r="CB23" s="17">
        <f t="shared" si="149"/>
        <v>6864406.7796610175</v>
      </c>
      <c r="CC23" s="17">
        <f t="shared" si="149"/>
        <v>6864406.7796610175</v>
      </c>
      <c r="CD23" s="17">
        <f t="shared" si="149"/>
        <v>6864406.7796610175</v>
      </c>
      <c r="CE23" s="17">
        <f t="shared" si="149"/>
        <v>6864406.7796610175</v>
      </c>
      <c r="CF23" s="17">
        <f t="shared" si="149"/>
        <v>6864406.7796610175</v>
      </c>
      <c r="CG23" s="17">
        <f t="shared" si="149"/>
        <v>6864406.7796610175</v>
      </c>
      <c r="CH23" s="17">
        <f t="shared" si="149"/>
        <v>6864406.7796610175</v>
      </c>
      <c r="CI23" s="17">
        <f t="shared" si="149"/>
        <v>6864406.7796610175</v>
      </c>
      <c r="CJ23" s="17">
        <f t="shared" si="149"/>
        <v>6864406.7796610175</v>
      </c>
      <c r="CK23" s="17">
        <f t="shared" si="149"/>
        <v>6864406.7796610175</v>
      </c>
      <c r="CL23" s="17">
        <f t="shared" si="149"/>
        <v>6864406.7796610175</v>
      </c>
      <c r="CM23" s="17">
        <f t="shared" si="149"/>
        <v>6864406.7796610175</v>
      </c>
      <c r="CN23" s="17">
        <f t="shared" si="149"/>
        <v>6864406.7796610175</v>
      </c>
      <c r="CO23" s="17">
        <f t="shared" si="149"/>
        <v>6864406.7796610175</v>
      </c>
      <c r="CP23" s="17">
        <f t="shared" si="149"/>
        <v>6864406.7796610175</v>
      </c>
      <c r="CQ23" s="17">
        <f t="shared" si="149"/>
        <v>6864406.7796610175</v>
      </c>
      <c r="CR23" s="17">
        <f t="shared" si="149"/>
        <v>6864406.7796610175</v>
      </c>
      <c r="CS23" s="17">
        <f t="shared" si="149"/>
        <v>6864406.7796610175</v>
      </c>
      <c r="CT23" s="17">
        <f t="shared" si="149"/>
        <v>6864406.7796610175</v>
      </c>
      <c r="CU23" s="17">
        <f t="shared" si="149"/>
        <v>6864406.7796610175</v>
      </c>
      <c r="CV23" s="17">
        <f t="shared" ref="CV23:DU23" si="150">IF($B23&lt;=CV$1,$C9/(1+vat),0)</f>
        <v>6864406.7796610175</v>
      </c>
      <c r="CW23" s="17">
        <f t="shared" si="150"/>
        <v>6864406.7796610175</v>
      </c>
      <c r="CX23" s="17">
        <f t="shared" si="150"/>
        <v>6864406.7796610175</v>
      </c>
      <c r="CY23" s="17">
        <f t="shared" si="150"/>
        <v>6864406.7796610175</v>
      </c>
      <c r="CZ23" s="17">
        <f t="shared" si="150"/>
        <v>6864406.7796610175</v>
      </c>
      <c r="DA23" s="17">
        <f t="shared" si="150"/>
        <v>6864406.7796610175</v>
      </c>
      <c r="DB23" s="17">
        <f t="shared" si="150"/>
        <v>6864406.7796610175</v>
      </c>
      <c r="DC23" s="17">
        <f t="shared" si="150"/>
        <v>6864406.7796610175</v>
      </c>
      <c r="DD23" s="17">
        <f t="shared" si="150"/>
        <v>6864406.7796610175</v>
      </c>
      <c r="DE23" s="17">
        <f t="shared" si="150"/>
        <v>6864406.7796610175</v>
      </c>
      <c r="DF23" s="17">
        <f t="shared" si="150"/>
        <v>6864406.7796610175</v>
      </c>
      <c r="DG23" s="17">
        <f t="shared" si="150"/>
        <v>6864406.7796610175</v>
      </c>
      <c r="DH23" s="17">
        <f t="shared" si="150"/>
        <v>6864406.7796610175</v>
      </c>
      <c r="DI23" s="17">
        <f t="shared" si="150"/>
        <v>6864406.7796610175</v>
      </c>
      <c r="DJ23" s="17">
        <f t="shared" si="150"/>
        <v>6864406.7796610175</v>
      </c>
      <c r="DK23" s="17">
        <f t="shared" si="150"/>
        <v>6864406.7796610175</v>
      </c>
      <c r="DL23" s="17">
        <f t="shared" si="150"/>
        <v>6864406.7796610175</v>
      </c>
      <c r="DM23" s="17">
        <f t="shared" si="150"/>
        <v>6864406.7796610175</v>
      </c>
      <c r="DN23" s="17">
        <f t="shared" si="150"/>
        <v>6864406.7796610175</v>
      </c>
      <c r="DO23" s="17">
        <f t="shared" si="150"/>
        <v>6864406.7796610175</v>
      </c>
      <c r="DP23" s="17">
        <f t="shared" si="150"/>
        <v>6864406.7796610175</v>
      </c>
      <c r="DQ23" s="17">
        <f t="shared" si="150"/>
        <v>6864406.7796610175</v>
      </c>
      <c r="DR23" s="17">
        <f t="shared" si="150"/>
        <v>6864406.7796610175</v>
      </c>
      <c r="DS23" s="17">
        <f t="shared" si="150"/>
        <v>6864406.7796610175</v>
      </c>
      <c r="DT23" s="17">
        <f t="shared" si="150"/>
        <v>6864406.7796610175</v>
      </c>
      <c r="DU23" s="17">
        <f t="shared" si="150"/>
        <v>6864406.7796610175</v>
      </c>
    </row>
    <row r="24" spans="1:125" outlineLevel="1" x14ac:dyDescent="0.3">
      <c r="A24" s="18" t="str">
        <f t="shared" si="138"/>
        <v>capex 7</v>
      </c>
      <c r="B24" s="40">
        <v>6</v>
      </c>
      <c r="C24" s="12"/>
      <c r="D24" s="17">
        <f t="shared" ref="D24:AI24" si="151">IF($B24&lt;=D$1,$C10/(1+vat),0)</f>
        <v>0</v>
      </c>
      <c r="E24" s="17">
        <f t="shared" si="151"/>
        <v>0</v>
      </c>
      <c r="F24" s="17">
        <f t="shared" si="151"/>
        <v>0</v>
      </c>
      <c r="G24" s="17">
        <f t="shared" si="151"/>
        <v>0</v>
      </c>
      <c r="H24" s="17">
        <f t="shared" si="151"/>
        <v>0</v>
      </c>
      <c r="I24" s="17">
        <f t="shared" si="151"/>
        <v>2118644.0677966103</v>
      </c>
      <c r="J24" s="17">
        <f t="shared" si="151"/>
        <v>2118644.0677966103</v>
      </c>
      <c r="K24" s="17">
        <f t="shared" si="151"/>
        <v>2118644.0677966103</v>
      </c>
      <c r="L24" s="17">
        <f t="shared" si="151"/>
        <v>2118644.0677966103</v>
      </c>
      <c r="M24" s="17">
        <f t="shared" si="151"/>
        <v>2118644.0677966103</v>
      </c>
      <c r="N24" s="17">
        <f t="shared" si="151"/>
        <v>2118644.0677966103</v>
      </c>
      <c r="O24" s="17">
        <f t="shared" si="151"/>
        <v>2118644.0677966103</v>
      </c>
      <c r="P24" s="17">
        <f t="shared" si="151"/>
        <v>2118644.0677966103</v>
      </c>
      <c r="Q24" s="17">
        <f t="shared" si="151"/>
        <v>2118644.0677966103</v>
      </c>
      <c r="R24" s="17">
        <f t="shared" si="151"/>
        <v>2118644.0677966103</v>
      </c>
      <c r="S24" s="17">
        <f t="shared" si="151"/>
        <v>2118644.0677966103</v>
      </c>
      <c r="T24" s="17">
        <f t="shared" si="151"/>
        <v>2118644.0677966103</v>
      </c>
      <c r="U24" s="17">
        <f t="shared" si="151"/>
        <v>2118644.0677966103</v>
      </c>
      <c r="V24" s="17">
        <f t="shared" si="151"/>
        <v>2118644.0677966103</v>
      </c>
      <c r="W24" s="17">
        <f t="shared" si="151"/>
        <v>2118644.0677966103</v>
      </c>
      <c r="X24" s="17">
        <f t="shared" si="151"/>
        <v>2118644.0677966103</v>
      </c>
      <c r="Y24" s="17">
        <f t="shared" si="151"/>
        <v>2118644.0677966103</v>
      </c>
      <c r="Z24" s="17">
        <f t="shared" si="151"/>
        <v>2118644.0677966103</v>
      </c>
      <c r="AA24" s="17">
        <f t="shared" si="151"/>
        <v>2118644.0677966103</v>
      </c>
      <c r="AB24" s="17">
        <f t="shared" si="151"/>
        <v>2118644.0677966103</v>
      </c>
      <c r="AC24" s="17">
        <f t="shared" si="151"/>
        <v>2118644.0677966103</v>
      </c>
      <c r="AD24" s="17">
        <f t="shared" si="151"/>
        <v>2118644.0677966103</v>
      </c>
      <c r="AE24" s="17">
        <f t="shared" si="151"/>
        <v>2118644.0677966103</v>
      </c>
      <c r="AF24" s="17">
        <f t="shared" si="151"/>
        <v>2118644.0677966103</v>
      </c>
      <c r="AG24" s="17">
        <f t="shared" si="151"/>
        <v>2118644.0677966103</v>
      </c>
      <c r="AH24" s="17">
        <f t="shared" si="151"/>
        <v>2118644.0677966103</v>
      </c>
      <c r="AI24" s="17">
        <f t="shared" si="151"/>
        <v>2118644.0677966103</v>
      </c>
      <c r="AJ24" s="17">
        <f t="shared" ref="AJ24:BO24" si="152">IF($B24&lt;=AJ$1,$C10/(1+vat),0)</f>
        <v>2118644.0677966103</v>
      </c>
      <c r="AK24" s="17">
        <f t="shared" si="152"/>
        <v>2118644.0677966103</v>
      </c>
      <c r="AL24" s="17">
        <f t="shared" si="152"/>
        <v>2118644.0677966103</v>
      </c>
      <c r="AM24" s="17">
        <f t="shared" si="152"/>
        <v>2118644.0677966103</v>
      </c>
      <c r="AN24" s="17">
        <f t="shared" si="152"/>
        <v>2118644.0677966103</v>
      </c>
      <c r="AO24" s="17">
        <f t="shared" si="152"/>
        <v>2118644.0677966103</v>
      </c>
      <c r="AP24" s="17">
        <f t="shared" si="152"/>
        <v>2118644.0677966103</v>
      </c>
      <c r="AQ24" s="17">
        <f t="shared" si="152"/>
        <v>2118644.0677966103</v>
      </c>
      <c r="AR24" s="17">
        <f t="shared" si="152"/>
        <v>2118644.0677966103</v>
      </c>
      <c r="AS24" s="17">
        <f t="shared" si="152"/>
        <v>2118644.0677966103</v>
      </c>
      <c r="AT24" s="17">
        <f t="shared" si="152"/>
        <v>2118644.0677966103</v>
      </c>
      <c r="AU24" s="17">
        <f t="shared" si="152"/>
        <v>2118644.0677966103</v>
      </c>
      <c r="AV24" s="17">
        <f t="shared" si="152"/>
        <v>2118644.0677966103</v>
      </c>
      <c r="AW24" s="17">
        <f t="shared" si="152"/>
        <v>2118644.0677966103</v>
      </c>
      <c r="AX24" s="17">
        <f t="shared" si="152"/>
        <v>2118644.0677966103</v>
      </c>
      <c r="AY24" s="17">
        <f t="shared" si="152"/>
        <v>2118644.0677966103</v>
      </c>
      <c r="AZ24" s="17">
        <f t="shared" si="152"/>
        <v>2118644.0677966103</v>
      </c>
      <c r="BA24" s="17">
        <f t="shared" si="152"/>
        <v>2118644.0677966103</v>
      </c>
      <c r="BB24" s="17">
        <f t="shared" si="152"/>
        <v>2118644.0677966103</v>
      </c>
      <c r="BC24" s="17">
        <f t="shared" si="152"/>
        <v>2118644.0677966103</v>
      </c>
      <c r="BD24" s="17">
        <f t="shared" si="152"/>
        <v>2118644.0677966103</v>
      </c>
      <c r="BE24" s="17">
        <f t="shared" si="152"/>
        <v>2118644.0677966103</v>
      </c>
      <c r="BF24" s="17">
        <f t="shared" si="152"/>
        <v>2118644.0677966103</v>
      </c>
      <c r="BG24" s="17">
        <f t="shared" si="152"/>
        <v>2118644.0677966103</v>
      </c>
      <c r="BH24" s="17">
        <f t="shared" si="152"/>
        <v>2118644.0677966103</v>
      </c>
      <c r="BI24" s="17">
        <f t="shared" si="152"/>
        <v>2118644.0677966103</v>
      </c>
      <c r="BJ24" s="17">
        <f t="shared" si="152"/>
        <v>2118644.0677966103</v>
      </c>
      <c r="BK24" s="17">
        <f t="shared" si="152"/>
        <v>2118644.0677966103</v>
      </c>
      <c r="BL24" s="17">
        <f t="shared" si="152"/>
        <v>2118644.0677966103</v>
      </c>
      <c r="BM24" s="17">
        <f t="shared" si="152"/>
        <v>2118644.0677966103</v>
      </c>
      <c r="BN24" s="17">
        <f t="shared" si="152"/>
        <v>2118644.0677966103</v>
      </c>
      <c r="BO24" s="17">
        <f t="shared" si="152"/>
        <v>2118644.0677966103</v>
      </c>
      <c r="BP24" s="17">
        <f t="shared" ref="BP24:CU24" si="153">IF($B24&lt;=BP$1,$C10/(1+vat),0)</f>
        <v>2118644.0677966103</v>
      </c>
      <c r="BQ24" s="17">
        <f t="shared" si="153"/>
        <v>2118644.0677966103</v>
      </c>
      <c r="BR24" s="17">
        <f t="shared" si="153"/>
        <v>2118644.0677966103</v>
      </c>
      <c r="BS24" s="17">
        <f t="shared" si="153"/>
        <v>2118644.0677966103</v>
      </c>
      <c r="BT24" s="17">
        <f t="shared" si="153"/>
        <v>2118644.0677966103</v>
      </c>
      <c r="BU24" s="17">
        <f t="shared" si="153"/>
        <v>2118644.0677966103</v>
      </c>
      <c r="BV24" s="17">
        <f t="shared" si="153"/>
        <v>2118644.0677966103</v>
      </c>
      <c r="BW24" s="17">
        <f t="shared" si="153"/>
        <v>2118644.0677966103</v>
      </c>
      <c r="BX24" s="17">
        <f t="shared" si="153"/>
        <v>2118644.0677966103</v>
      </c>
      <c r="BY24" s="17">
        <f t="shared" si="153"/>
        <v>2118644.0677966103</v>
      </c>
      <c r="BZ24" s="17">
        <f t="shared" si="153"/>
        <v>2118644.0677966103</v>
      </c>
      <c r="CA24" s="17">
        <f t="shared" si="153"/>
        <v>2118644.0677966103</v>
      </c>
      <c r="CB24" s="17">
        <f t="shared" si="153"/>
        <v>2118644.0677966103</v>
      </c>
      <c r="CC24" s="17">
        <f t="shared" si="153"/>
        <v>2118644.0677966103</v>
      </c>
      <c r="CD24" s="17">
        <f t="shared" si="153"/>
        <v>2118644.0677966103</v>
      </c>
      <c r="CE24" s="17">
        <f t="shared" si="153"/>
        <v>2118644.0677966103</v>
      </c>
      <c r="CF24" s="17">
        <f t="shared" si="153"/>
        <v>2118644.0677966103</v>
      </c>
      <c r="CG24" s="17">
        <f t="shared" si="153"/>
        <v>2118644.0677966103</v>
      </c>
      <c r="CH24" s="17">
        <f t="shared" si="153"/>
        <v>2118644.0677966103</v>
      </c>
      <c r="CI24" s="17">
        <f t="shared" si="153"/>
        <v>2118644.0677966103</v>
      </c>
      <c r="CJ24" s="17">
        <f t="shared" si="153"/>
        <v>2118644.0677966103</v>
      </c>
      <c r="CK24" s="17">
        <f t="shared" si="153"/>
        <v>2118644.0677966103</v>
      </c>
      <c r="CL24" s="17">
        <f t="shared" si="153"/>
        <v>2118644.0677966103</v>
      </c>
      <c r="CM24" s="17">
        <f t="shared" si="153"/>
        <v>2118644.0677966103</v>
      </c>
      <c r="CN24" s="17">
        <f t="shared" si="153"/>
        <v>2118644.0677966103</v>
      </c>
      <c r="CO24" s="17">
        <f t="shared" si="153"/>
        <v>2118644.0677966103</v>
      </c>
      <c r="CP24" s="17">
        <f t="shared" si="153"/>
        <v>2118644.0677966103</v>
      </c>
      <c r="CQ24" s="17">
        <f t="shared" si="153"/>
        <v>2118644.0677966103</v>
      </c>
      <c r="CR24" s="17">
        <f t="shared" si="153"/>
        <v>2118644.0677966103</v>
      </c>
      <c r="CS24" s="17">
        <f t="shared" si="153"/>
        <v>2118644.0677966103</v>
      </c>
      <c r="CT24" s="17">
        <f t="shared" si="153"/>
        <v>2118644.0677966103</v>
      </c>
      <c r="CU24" s="17">
        <f t="shared" si="153"/>
        <v>2118644.0677966103</v>
      </c>
      <c r="CV24" s="17">
        <f t="shared" ref="CV24:DU24" si="154">IF($B24&lt;=CV$1,$C10/(1+vat),0)</f>
        <v>2118644.0677966103</v>
      </c>
      <c r="CW24" s="17">
        <f t="shared" si="154"/>
        <v>2118644.0677966103</v>
      </c>
      <c r="CX24" s="17">
        <f t="shared" si="154"/>
        <v>2118644.0677966103</v>
      </c>
      <c r="CY24" s="17">
        <f t="shared" si="154"/>
        <v>2118644.0677966103</v>
      </c>
      <c r="CZ24" s="17">
        <f t="shared" si="154"/>
        <v>2118644.0677966103</v>
      </c>
      <c r="DA24" s="17">
        <f t="shared" si="154"/>
        <v>2118644.0677966103</v>
      </c>
      <c r="DB24" s="17">
        <f t="shared" si="154"/>
        <v>2118644.0677966103</v>
      </c>
      <c r="DC24" s="17">
        <f t="shared" si="154"/>
        <v>2118644.0677966103</v>
      </c>
      <c r="DD24" s="17">
        <f t="shared" si="154"/>
        <v>2118644.0677966103</v>
      </c>
      <c r="DE24" s="17">
        <f t="shared" si="154"/>
        <v>2118644.0677966103</v>
      </c>
      <c r="DF24" s="17">
        <f t="shared" si="154"/>
        <v>2118644.0677966103</v>
      </c>
      <c r="DG24" s="17">
        <f t="shared" si="154"/>
        <v>2118644.0677966103</v>
      </c>
      <c r="DH24" s="17">
        <f t="shared" si="154"/>
        <v>2118644.0677966103</v>
      </c>
      <c r="DI24" s="17">
        <f t="shared" si="154"/>
        <v>2118644.0677966103</v>
      </c>
      <c r="DJ24" s="17">
        <f t="shared" si="154"/>
        <v>2118644.0677966103</v>
      </c>
      <c r="DK24" s="17">
        <f t="shared" si="154"/>
        <v>2118644.0677966103</v>
      </c>
      <c r="DL24" s="17">
        <f t="shared" si="154"/>
        <v>2118644.0677966103</v>
      </c>
      <c r="DM24" s="17">
        <f t="shared" si="154"/>
        <v>2118644.0677966103</v>
      </c>
      <c r="DN24" s="17">
        <f t="shared" si="154"/>
        <v>2118644.0677966103</v>
      </c>
      <c r="DO24" s="17">
        <f t="shared" si="154"/>
        <v>2118644.0677966103</v>
      </c>
      <c r="DP24" s="17">
        <f t="shared" si="154"/>
        <v>2118644.0677966103</v>
      </c>
      <c r="DQ24" s="17">
        <f t="shared" si="154"/>
        <v>2118644.0677966103</v>
      </c>
      <c r="DR24" s="17">
        <f t="shared" si="154"/>
        <v>2118644.0677966103</v>
      </c>
      <c r="DS24" s="17">
        <f t="shared" si="154"/>
        <v>2118644.0677966103</v>
      </c>
      <c r="DT24" s="17">
        <f t="shared" si="154"/>
        <v>2118644.0677966103</v>
      </c>
      <c r="DU24" s="17">
        <f t="shared" si="154"/>
        <v>2118644.0677966103</v>
      </c>
    </row>
    <row r="25" spans="1:125" outlineLevel="1" x14ac:dyDescent="0.3">
      <c r="A25" s="18" t="str">
        <f t="shared" si="138"/>
        <v>capex 8</v>
      </c>
      <c r="B25" s="40">
        <v>6</v>
      </c>
      <c r="C25" s="12"/>
      <c r="D25" s="17">
        <f t="shared" ref="D25:AI25" si="155">IF($B25&lt;=D$1,$C11/(1+vat),0)</f>
        <v>0</v>
      </c>
      <c r="E25" s="17">
        <f t="shared" si="155"/>
        <v>0</v>
      </c>
      <c r="F25" s="17">
        <f t="shared" si="155"/>
        <v>0</v>
      </c>
      <c r="G25" s="17">
        <f t="shared" si="155"/>
        <v>0</v>
      </c>
      <c r="H25" s="17">
        <f t="shared" si="155"/>
        <v>0</v>
      </c>
      <c r="I25" s="17">
        <f t="shared" si="155"/>
        <v>1864406.779661017</v>
      </c>
      <c r="J25" s="17">
        <f t="shared" si="155"/>
        <v>1864406.779661017</v>
      </c>
      <c r="K25" s="17">
        <f t="shared" si="155"/>
        <v>1864406.779661017</v>
      </c>
      <c r="L25" s="17">
        <f t="shared" si="155"/>
        <v>1864406.779661017</v>
      </c>
      <c r="M25" s="17">
        <f t="shared" si="155"/>
        <v>1864406.779661017</v>
      </c>
      <c r="N25" s="17">
        <f t="shared" si="155"/>
        <v>1864406.779661017</v>
      </c>
      <c r="O25" s="17">
        <f t="shared" si="155"/>
        <v>1864406.779661017</v>
      </c>
      <c r="P25" s="17">
        <f t="shared" si="155"/>
        <v>1864406.779661017</v>
      </c>
      <c r="Q25" s="17">
        <f t="shared" si="155"/>
        <v>1864406.779661017</v>
      </c>
      <c r="R25" s="17">
        <f t="shared" si="155"/>
        <v>1864406.779661017</v>
      </c>
      <c r="S25" s="17">
        <f t="shared" si="155"/>
        <v>1864406.779661017</v>
      </c>
      <c r="T25" s="17">
        <f t="shared" si="155"/>
        <v>1864406.779661017</v>
      </c>
      <c r="U25" s="17">
        <f t="shared" si="155"/>
        <v>1864406.779661017</v>
      </c>
      <c r="V25" s="17">
        <f t="shared" si="155"/>
        <v>1864406.779661017</v>
      </c>
      <c r="W25" s="17">
        <f t="shared" si="155"/>
        <v>1864406.779661017</v>
      </c>
      <c r="X25" s="17">
        <f t="shared" si="155"/>
        <v>1864406.779661017</v>
      </c>
      <c r="Y25" s="17">
        <f t="shared" si="155"/>
        <v>1864406.779661017</v>
      </c>
      <c r="Z25" s="17">
        <f t="shared" si="155"/>
        <v>1864406.779661017</v>
      </c>
      <c r="AA25" s="17">
        <f t="shared" si="155"/>
        <v>1864406.779661017</v>
      </c>
      <c r="AB25" s="17">
        <f t="shared" si="155"/>
        <v>1864406.779661017</v>
      </c>
      <c r="AC25" s="17">
        <f t="shared" si="155"/>
        <v>1864406.779661017</v>
      </c>
      <c r="AD25" s="17">
        <f t="shared" si="155"/>
        <v>1864406.779661017</v>
      </c>
      <c r="AE25" s="17">
        <f t="shared" si="155"/>
        <v>1864406.779661017</v>
      </c>
      <c r="AF25" s="17">
        <f t="shared" si="155"/>
        <v>1864406.779661017</v>
      </c>
      <c r="AG25" s="17">
        <f t="shared" si="155"/>
        <v>1864406.779661017</v>
      </c>
      <c r="AH25" s="17">
        <f t="shared" si="155"/>
        <v>1864406.779661017</v>
      </c>
      <c r="AI25" s="17">
        <f t="shared" si="155"/>
        <v>1864406.779661017</v>
      </c>
      <c r="AJ25" s="17">
        <f t="shared" ref="AJ25:BO25" si="156">IF($B25&lt;=AJ$1,$C11/(1+vat),0)</f>
        <v>1864406.779661017</v>
      </c>
      <c r="AK25" s="17">
        <f t="shared" si="156"/>
        <v>1864406.779661017</v>
      </c>
      <c r="AL25" s="17">
        <f t="shared" si="156"/>
        <v>1864406.779661017</v>
      </c>
      <c r="AM25" s="17">
        <f t="shared" si="156"/>
        <v>1864406.779661017</v>
      </c>
      <c r="AN25" s="17">
        <f t="shared" si="156"/>
        <v>1864406.779661017</v>
      </c>
      <c r="AO25" s="17">
        <f t="shared" si="156"/>
        <v>1864406.779661017</v>
      </c>
      <c r="AP25" s="17">
        <f t="shared" si="156"/>
        <v>1864406.779661017</v>
      </c>
      <c r="AQ25" s="17">
        <f t="shared" si="156"/>
        <v>1864406.779661017</v>
      </c>
      <c r="AR25" s="17">
        <f t="shared" si="156"/>
        <v>1864406.779661017</v>
      </c>
      <c r="AS25" s="17">
        <f t="shared" si="156"/>
        <v>1864406.779661017</v>
      </c>
      <c r="AT25" s="17">
        <f t="shared" si="156"/>
        <v>1864406.779661017</v>
      </c>
      <c r="AU25" s="17">
        <f t="shared" si="156"/>
        <v>1864406.779661017</v>
      </c>
      <c r="AV25" s="17">
        <f t="shared" si="156"/>
        <v>1864406.779661017</v>
      </c>
      <c r="AW25" s="17">
        <f t="shared" si="156"/>
        <v>1864406.779661017</v>
      </c>
      <c r="AX25" s="17">
        <f t="shared" si="156"/>
        <v>1864406.779661017</v>
      </c>
      <c r="AY25" s="17">
        <f t="shared" si="156"/>
        <v>1864406.779661017</v>
      </c>
      <c r="AZ25" s="17">
        <f t="shared" si="156"/>
        <v>1864406.779661017</v>
      </c>
      <c r="BA25" s="17">
        <f t="shared" si="156"/>
        <v>1864406.779661017</v>
      </c>
      <c r="BB25" s="17">
        <f t="shared" si="156"/>
        <v>1864406.779661017</v>
      </c>
      <c r="BC25" s="17">
        <f t="shared" si="156"/>
        <v>1864406.779661017</v>
      </c>
      <c r="BD25" s="17">
        <f t="shared" si="156"/>
        <v>1864406.779661017</v>
      </c>
      <c r="BE25" s="17">
        <f t="shared" si="156"/>
        <v>1864406.779661017</v>
      </c>
      <c r="BF25" s="17">
        <f t="shared" si="156"/>
        <v>1864406.779661017</v>
      </c>
      <c r="BG25" s="17">
        <f t="shared" si="156"/>
        <v>1864406.779661017</v>
      </c>
      <c r="BH25" s="17">
        <f t="shared" si="156"/>
        <v>1864406.779661017</v>
      </c>
      <c r="BI25" s="17">
        <f t="shared" si="156"/>
        <v>1864406.779661017</v>
      </c>
      <c r="BJ25" s="17">
        <f t="shared" si="156"/>
        <v>1864406.779661017</v>
      </c>
      <c r="BK25" s="17">
        <f t="shared" si="156"/>
        <v>1864406.779661017</v>
      </c>
      <c r="BL25" s="17">
        <f t="shared" si="156"/>
        <v>1864406.779661017</v>
      </c>
      <c r="BM25" s="17">
        <f t="shared" si="156"/>
        <v>1864406.779661017</v>
      </c>
      <c r="BN25" s="17">
        <f t="shared" si="156"/>
        <v>1864406.779661017</v>
      </c>
      <c r="BO25" s="17">
        <f t="shared" si="156"/>
        <v>1864406.779661017</v>
      </c>
      <c r="BP25" s="17">
        <f t="shared" ref="BP25:CU25" si="157">IF($B25&lt;=BP$1,$C11/(1+vat),0)</f>
        <v>1864406.779661017</v>
      </c>
      <c r="BQ25" s="17">
        <f t="shared" si="157"/>
        <v>1864406.779661017</v>
      </c>
      <c r="BR25" s="17">
        <f t="shared" si="157"/>
        <v>1864406.779661017</v>
      </c>
      <c r="BS25" s="17">
        <f t="shared" si="157"/>
        <v>1864406.779661017</v>
      </c>
      <c r="BT25" s="17">
        <f t="shared" si="157"/>
        <v>1864406.779661017</v>
      </c>
      <c r="BU25" s="17">
        <f t="shared" si="157"/>
        <v>1864406.779661017</v>
      </c>
      <c r="BV25" s="17">
        <f t="shared" si="157"/>
        <v>1864406.779661017</v>
      </c>
      <c r="BW25" s="17">
        <f t="shared" si="157"/>
        <v>1864406.779661017</v>
      </c>
      <c r="BX25" s="17">
        <f t="shared" si="157"/>
        <v>1864406.779661017</v>
      </c>
      <c r="BY25" s="17">
        <f t="shared" si="157"/>
        <v>1864406.779661017</v>
      </c>
      <c r="BZ25" s="17">
        <f t="shared" si="157"/>
        <v>1864406.779661017</v>
      </c>
      <c r="CA25" s="17">
        <f t="shared" si="157"/>
        <v>1864406.779661017</v>
      </c>
      <c r="CB25" s="17">
        <f t="shared" si="157"/>
        <v>1864406.779661017</v>
      </c>
      <c r="CC25" s="17">
        <f t="shared" si="157"/>
        <v>1864406.779661017</v>
      </c>
      <c r="CD25" s="17">
        <f t="shared" si="157"/>
        <v>1864406.779661017</v>
      </c>
      <c r="CE25" s="17">
        <f t="shared" si="157"/>
        <v>1864406.779661017</v>
      </c>
      <c r="CF25" s="17">
        <f t="shared" si="157"/>
        <v>1864406.779661017</v>
      </c>
      <c r="CG25" s="17">
        <f t="shared" si="157"/>
        <v>1864406.779661017</v>
      </c>
      <c r="CH25" s="17">
        <f t="shared" si="157"/>
        <v>1864406.779661017</v>
      </c>
      <c r="CI25" s="17">
        <f t="shared" si="157"/>
        <v>1864406.779661017</v>
      </c>
      <c r="CJ25" s="17">
        <f t="shared" si="157"/>
        <v>1864406.779661017</v>
      </c>
      <c r="CK25" s="17">
        <f t="shared" si="157"/>
        <v>1864406.779661017</v>
      </c>
      <c r="CL25" s="17">
        <f t="shared" si="157"/>
        <v>1864406.779661017</v>
      </c>
      <c r="CM25" s="17">
        <f t="shared" si="157"/>
        <v>1864406.779661017</v>
      </c>
      <c r="CN25" s="17">
        <f t="shared" si="157"/>
        <v>1864406.779661017</v>
      </c>
      <c r="CO25" s="17">
        <f t="shared" si="157"/>
        <v>1864406.779661017</v>
      </c>
      <c r="CP25" s="17">
        <f t="shared" si="157"/>
        <v>1864406.779661017</v>
      </c>
      <c r="CQ25" s="17">
        <f t="shared" si="157"/>
        <v>1864406.779661017</v>
      </c>
      <c r="CR25" s="17">
        <f t="shared" si="157"/>
        <v>1864406.779661017</v>
      </c>
      <c r="CS25" s="17">
        <f t="shared" si="157"/>
        <v>1864406.779661017</v>
      </c>
      <c r="CT25" s="17">
        <f t="shared" si="157"/>
        <v>1864406.779661017</v>
      </c>
      <c r="CU25" s="17">
        <f t="shared" si="157"/>
        <v>1864406.779661017</v>
      </c>
      <c r="CV25" s="17">
        <f t="shared" ref="CV25:DU25" si="158">IF($B25&lt;=CV$1,$C11/(1+vat),0)</f>
        <v>1864406.779661017</v>
      </c>
      <c r="CW25" s="17">
        <f t="shared" si="158"/>
        <v>1864406.779661017</v>
      </c>
      <c r="CX25" s="17">
        <f t="shared" si="158"/>
        <v>1864406.779661017</v>
      </c>
      <c r="CY25" s="17">
        <f t="shared" si="158"/>
        <v>1864406.779661017</v>
      </c>
      <c r="CZ25" s="17">
        <f t="shared" si="158"/>
        <v>1864406.779661017</v>
      </c>
      <c r="DA25" s="17">
        <f t="shared" si="158"/>
        <v>1864406.779661017</v>
      </c>
      <c r="DB25" s="17">
        <f t="shared" si="158"/>
        <v>1864406.779661017</v>
      </c>
      <c r="DC25" s="17">
        <f t="shared" si="158"/>
        <v>1864406.779661017</v>
      </c>
      <c r="DD25" s="17">
        <f t="shared" si="158"/>
        <v>1864406.779661017</v>
      </c>
      <c r="DE25" s="17">
        <f t="shared" si="158"/>
        <v>1864406.779661017</v>
      </c>
      <c r="DF25" s="17">
        <f t="shared" si="158"/>
        <v>1864406.779661017</v>
      </c>
      <c r="DG25" s="17">
        <f t="shared" si="158"/>
        <v>1864406.779661017</v>
      </c>
      <c r="DH25" s="17">
        <f t="shared" si="158"/>
        <v>1864406.779661017</v>
      </c>
      <c r="DI25" s="17">
        <f t="shared" si="158"/>
        <v>1864406.779661017</v>
      </c>
      <c r="DJ25" s="17">
        <f t="shared" si="158"/>
        <v>1864406.779661017</v>
      </c>
      <c r="DK25" s="17">
        <f t="shared" si="158"/>
        <v>1864406.779661017</v>
      </c>
      <c r="DL25" s="17">
        <f t="shared" si="158"/>
        <v>1864406.779661017</v>
      </c>
      <c r="DM25" s="17">
        <f t="shared" si="158"/>
        <v>1864406.779661017</v>
      </c>
      <c r="DN25" s="17">
        <f t="shared" si="158"/>
        <v>1864406.779661017</v>
      </c>
      <c r="DO25" s="17">
        <f t="shared" si="158"/>
        <v>1864406.779661017</v>
      </c>
      <c r="DP25" s="17">
        <f t="shared" si="158"/>
        <v>1864406.779661017</v>
      </c>
      <c r="DQ25" s="17">
        <f t="shared" si="158"/>
        <v>1864406.779661017</v>
      </c>
      <c r="DR25" s="17">
        <f t="shared" si="158"/>
        <v>1864406.779661017</v>
      </c>
      <c r="DS25" s="17">
        <f t="shared" si="158"/>
        <v>1864406.779661017</v>
      </c>
      <c r="DT25" s="17">
        <f t="shared" si="158"/>
        <v>1864406.779661017</v>
      </c>
      <c r="DU25" s="17">
        <f t="shared" si="158"/>
        <v>1864406.779661017</v>
      </c>
    </row>
    <row r="26" spans="1:125" outlineLevel="1" x14ac:dyDescent="0.3">
      <c r="A26" s="18" t="str">
        <f t="shared" si="138"/>
        <v>capex 9</v>
      </c>
      <c r="B26" s="40">
        <v>10</v>
      </c>
      <c r="C26" s="12"/>
      <c r="D26" s="17">
        <f t="shared" ref="D26:AI26" si="159">IF($B26&lt;=D$1,$C12/(1+vat),0)</f>
        <v>0</v>
      </c>
      <c r="E26" s="17">
        <f t="shared" si="159"/>
        <v>0</v>
      </c>
      <c r="F26" s="17">
        <f t="shared" si="159"/>
        <v>0</v>
      </c>
      <c r="G26" s="17">
        <f t="shared" si="159"/>
        <v>0</v>
      </c>
      <c r="H26" s="17">
        <f t="shared" si="159"/>
        <v>0</v>
      </c>
      <c r="I26" s="17">
        <f t="shared" si="159"/>
        <v>0</v>
      </c>
      <c r="J26" s="17">
        <f t="shared" si="159"/>
        <v>0</v>
      </c>
      <c r="K26" s="17">
        <f t="shared" si="159"/>
        <v>0</v>
      </c>
      <c r="L26" s="17">
        <f t="shared" si="159"/>
        <v>0</v>
      </c>
      <c r="M26" s="17">
        <f t="shared" si="159"/>
        <v>381355.93220338988</v>
      </c>
      <c r="N26" s="17">
        <f t="shared" si="159"/>
        <v>381355.93220338988</v>
      </c>
      <c r="O26" s="17">
        <f t="shared" si="159"/>
        <v>381355.93220338988</v>
      </c>
      <c r="P26" s="17">
        <f t="shared" si="159"/>
        <v>381355.93220338988</v>
      </c>
      <c r="Q26" s="17">
        <f t="shared" si="159"/>
        <v>381355.93220338988</v>
      </c>
      <c r="R26" s="17">
        <f t="shared" si="159"/>
        <v>381355.93220338988</v>
      </c>
      <c r="S26" s="17">
        <f t="shared" si="159"/>
        <v>381355.93220338988</v>
      </c>
      <c r="T26" s="17">
        <f t="shared" si="159"/>
        <v>381355.93220338988</v>
      </c>
      <c r="U26" s="17">
        <f t="shared" si="159"/>
        <v>381355.93220338988</v>
      </c>
      <c r="V26" s="17">
        <f t="shared" si="159"/>
        <v>381355.93220338988</v>
      </c>
      <c r="W26" s="17">
        <f t="shared" si="159"/>
        <v>381355.93220338988</v>
      </c>
      <c r="X26" s="17">
        <f t="shared" si="159"/>
        <v>381355.93220338988</v>
      </c>
      <c r="Y26" s="17">
        <f t="shared" si="159"/>
        <v>381355.93220338988</v>
      </c>
      <c r="Z26" s="17">
        <f t="shared" si="159"/>
        <v>381355.93220338988</v>
      </c>
      <c r="AA26" s="17">
        <f t="shared" si="159"/>
        <v>381355.93220338988</v>
      </c>
      <c r="AB26" s="17">
        <f t="shared" si="159"/>
        <v>381355.93220338988</v>
      </c>
      <c r="AC26" s="17">
        <f t="shared" si="159"/>
        <v>381355.93220338988</v>
      </c>
      <c r="AD26" s="17">
        <f t="shared" si="159"/>
        <v>381355.93220338988</v>
      </c>
      <c r="AE26" s="17">
        <f t="shared" si="159"/>
        <v>381355.93220338988</v>
      </c>
      <c r="AF26" s="17">
        <f t="shared" si="159"/>
        <v>381355.93220338988</v>
      </c>
      <c r="AG26" s="17">
        <f t="shared" si="159"/>
        <v>381355.93220338988</v>
      </c>
      <c r="AH26" s="17">
        <f t="shared" si="159"/>
        <v>381355.93220338988</v>
      </c>
      <c r="AI26" s="17">
        <f t="shared" si="159"/>
        <v>381355.93220338988</v>
      </c>
      <c r="AJ26" s="17">
        <f t="shared" ref="AJ26:BO26" si="160">IF($B26&lt;=AJ$1,$C12/(1+vat),0)</f>
        <v>381355.93220338988</v>
      </c>
      <c r="AK26" s="17">
        <f t="shared" si="160"/>
        <v>381355.93220338988</v>
      </c>
      <c r="AL26" s="17">
        <f t="shared" si="160"/>
        <v>381355.93220338988</v>
      </c>
      <c r="AM26" s="17">
        <f t="shared" si="160"/>
        <v>381355.93220338988</v>
      </c>
      <c r="AN26" s="17">
        <f t="shared" si="160"/>
        <v>381355.93220338988</v>
      </c>
      <c r="AO26" s="17">
        <f t="shared" si="160"/>
        <v>381355.93220338988</v>
      </c>
      <c r="AP26" s="17">
        <f t="shared" si="160"/>
        <v>381355.93220338988</v>
      </c>
      <c r="AQ26" s="17">
        <f t="shared" si="160"/>
        <v>381355.93220338988</v>
      </c>
      <c r="AR26" s="17">
        <f t="shared" si="160"/>
        <v>381355.93220338988</v>
      </c>
      <c r="AS26" s="17">
        <f t="shared" si="160"/>
        <v>381355.93220338988</v>
      </c>
      <c r="AT26" s="17">
        <f t="shared" si="160"/>
        <v>381355.93220338988</v>
      </c>
      <c r="AU26" s="17">
        <f t="shared" si="160"/>
        <v>381355.93220338988</v>
      </c>
      <c r="AV26" s="17">
        <f t="shared" si="160"/>
        <v>381355.93220338988</v>
      </c>
      <c r="AW26" s="17">
        <f t="shared" si="160"/>
        <v>381355.93220338988</v>
      </c>
      <c r="AX26" s="17">
        <f t="shared" si="160"/>
        <v>381355.93220338988</v>
      </c>
      <c r="AY26" s="17">
        <f t="shared" si="160"/>
        <v>381355.93220338988</v>
      </c>
      <c r="AZ26" s="17">
        <f t="shared" si="160"/>
        <v>381355.93220338988</v>
      </c>
      <c r="BA26" s="17">
        <f t="shared" si="160"/>
        <v>381355.93220338988</v>
      </c>
      <c r="BB26" s="17">
        <f t="shared" si="160"/>
        <v>381355.93220338988</v>
      </c>
      <c r="BC26" s="17">
        <f t="shared" si="160"/>
        <v>381355.93220338988</v>
      </c>
      <c r="BD26" s="17">
        <f t="shared" si="160"/>
        <v>381355.93220338988</v>
      </c>
      <c r="BE26" s="17">
        <f t="shared" si="160"/>
        <v>381355.93220338988</v>
      </c>
      <c r="BF26" s="17">
        <f t="shared" si="160"/>
        <v>381355.93220338988</v>
      </c>
      <c r="BG26" s="17">
        <f t="shared" si="160"/>
        <v>381355.93220338988</v>
      </c>
      <c r="BH26" s="17">
        <f t="shared" si="160"/>
        <v>381355.93220338988</v>
      </c>
      <c r="BI26" s="17">
        <f t="shared" si="160"/>
        <v>381355.93220338988</v>
      </c>
      <c r="BJ26" s="17">
        <f t="shared" si="160"/>
        <v>381355.93220338988</v>
      </c>
      <c r="BK26" s="17">
        <f t="shared" si="160"/>
        <v>381355.93220338988</v>
      </c>
      <c r="BL26" s="17">
        <f t="shared" si="160"/>
        <v>381355.93220338988</v>
      </c>
      <c r="BM26" s="17">
        <f t="shared" si="160"/>
        <v>381355.93220338988</v>
      </c>
      <c r="BN26" s="17">
        <f t="shared" si="160"/>
        <v>381355.93220338988</v>
      </c>
      <c r="BO26" s="17">
        <f t="shared" si="160"/>
        <v>381355.93220338988</v>
      </c>
      <c r="BP26" s="17">
        <f t="shared" ref="BP26:CU26" si="161">IF($B26&lt;=BP$1,$C12/(1+vat),0)</f>
        <v>381355.93220338988</v>
      </c>
      <c r="BQ26" s="17">
        <f t="shared" si="161"/>
        <v>381355.93220338988</v>
      </c>
      <c r="BR26" s="17">
        <f t="shared" si="161"/>
        <v>381355.93220338988</v>
      </c>
      <c r="BS26" s="17">
        <f t="shared" si="161"/>
        <v>381355.93220338988</v>
      </c>
      <c r="BT26" s="17">
        <f t="shared" si="161"/>
        <v>381355.93220338988</v>
      </c>
      <c r="BU26" s="17">
        <f t="shared" si="161"/>
        <v>381355.93220338988</v>
      </c>
      <c r="BV26" s="17">
        <f t="shared" si="161"/>
        <v>381355.93220338988</v>
      </c>
      <c r="BW26" s="17">
        <f t="shared" si="161"/>
        <v>381355.93220338988</v>
      </c>
      <c r="BX26" s="17">
        <f t="shared" si="161"/>
        <v>381355.93220338988</v>
      </c>
      <c r="BY26" s="17">
        <f t="shared" si="161"/>
        <v>381355.93220338988</v>
      </c>
      <c r="BZ26" s="17">
        <f t="shared" si="161"/>
        <v>381355.93220338988</v>
      </c>
      <c r="CA26" s="17">
        <f t="shared" si="161"/>
        <v>381355.93220338988</v>
      </c>
      <c r="CB26" s="17">
        <f t="shared" si="161"/>
        <v>381355.93220338988</v>
      </c>
      <c r="CC26" s="17">
        <f t="shared" si="161"/>
        <v>381355.93220338988</v>
      </c>
      <c r="CD26" s="17">
        <f t="shared" si="161"/>
        <v>381355.93220338988</v>
      </c>
      <c r="CE26" s="17">
        <f t="shared" si="161"/>
        <v>381355.93220338988</v>
      </c>
      <c r="CF26" s="17">
        <f t="shared" si="161"/>
        <v>381355.93220338988</v>
      </c>
      <c r="CG26" s="17">
        <f t="shared" si="161"/>
        <v>381355.93220338988</v>
      </c>
      <c r="CH26" s="17">
        <f t="shared" si="161"/>
        <v>381355.93220338988</v>
      </c>
      <c r="CI26" s="17">
        <f t="shared" si="161"/>
        <v>381355.93220338988</v>
      </c>
      <c r="CJ26" s="17">
        <f t="shared" si="161"/>
        <v>381355.93220338988</v>
      </c>
      <c r="CK26" s="17">
        <f t="shared" si="161"/>
        <v>381355.93220338988</v>
      </c>
      <c r="CL26" s="17">
        <f t="shared" si="161"/>
        <v>381355.93220338988</v>
      </c>
      <c r="CM26" s="17">
        <f t="shared" si="161"/>
        <v>381355.93220338988</v>
      </c>
      <c r="CN26" s="17">
        <f t="shared" si="161"/>
        <v>381355.93220338988</v>
      </c>
      <c r="CO26" s="17">
        <f t="shared" si="161"/>
        <v>381355.93220338988</v>
      </c>
      <c r="CP26" s="17">
        <f t="shared" si="161"/>
        <v>381355.93220338988</v>
      </c>
      <c r="CQ26" s="17">
        <f t="shared" si="161"/>
        <v>381355.93220338988</v>
      </c>
      <c r="CR26" s="17">
        <f t="shared" si="161"/>
        <v>381355.93220338988</v>
      </c>
      <c r="CS26" s="17">
        <f t="shared" si="161"/>
        <v>381355.93220338988</v>
      </c>
      <c r="CT26" s="17">
        <f t="shared" si="161"/>
        <v>381355.93220338988</v>
      </c>
      <c r="CU26" s="17">
        <f t="shared" si="161"/>
        <v>381355.93220338988</v>
      </c>
      <c r="CV26" s="17">
        <f t="shared" ref="CV26:DU26" si="162">IF($B26&lt;=CV$1,$C12/(1+vat),0)</f>
        <v>381355.93220338988</v>
      </c>
      <c r="CW26" s="17">
        <f t="shared" si="162"/>
        <v>381355.93220338988</v>
      </c>
      <c r="CX26" s="17">
        <f t="shared" si="162"/>
        <v>381355.93220338988</v>
      </c>
      <c r="CY26" s="17">
        <f t="shared" si="162"/>
        <v>381355.93220338988</v>
      </c>
      <c r="CZ26" s="17">
        <f t="shared" si="162"/>
        <v>381355.93220338988</v>
      </c>
      <c r="DA26" s="17">
        <f t="shared" si="162"/>
        <v>381355.93220338988</v>
      </c>
      <c r="DB26" s="17">
        <f t="shared" si="162"/>
        <v>381355.93220338988</v>
      </c>
      <c r="DC26" s="17">
        <f t="shared" si="162"/>
        <v>381355.93220338988</v>
      </c>
      <c r="DD26" s="17">
        <f t="shared" si="162"/>
        <v>381355.93220338988</v>
      </c>
      <c r="DE26" s="17">
        <f t="shared" si="162"/>
        <v>381355.93220338988</v>
      </c>
      <c r="DF26" s="17">
        <f t="shared" si="162"/>
        <v>381355.93220338988</v>
      </c>
      <c r="DG26" s="17">
        <f t="shared" si="162"/>
        <v>381355.93220338988</v>
      </c>
      <c r="DH26" s="17">
        <f t="shared" si="162"/>
        <v>381355.93220338988</v>
      </c>
      <c r="DI26" s="17">
        <f t="shared" si="162"/>
        <v>381355.93220338988</v>
      </c>
      <c r="DJ26" s="17">
        <f t="shared" si="162"/>
        <v>381355.93220338988</v>
      </c>
      <c r="DK26" s="17">
        <f t="shared" si="162"/>
        <v>381355.93220338988</v>
      </c>
      <c r="DL26" s="17">
        <f t="shared" si="162"/>
        <v>381355.93220338988</v>
      </c>
      <c r="DM26" s="17">
        <f t="shared" si="162"/>
        <v>381355.93220338988</v>
      </c>
      <c r="DN26" s="17">
        <f t="shared" si="162"/>
        <v>381355.93220338988</v>
      </c>
      <c r="DO26" s="17">
        <f t="shared" si="162"/>
        <v>381355.93220338988</v>
      </c>
      <c r="DP26" s="17">
        <f t="shared" si="162"/>
        <v>381355.93220338988</v>
      </c>
      <c r="DQ26" s="17">
        <f t="shared" si="162"/>
        <v>381355.93220338988</v>
      </c>
      <c r="DR26" s="17">
        <f t="shared" si="162"/>
        <v>381355.93220338988</v>
      </c>
      <c r="DS26" s="17">
        <f t="shared" si="162"/>
        <v>381355.93220338988</v>
      </c>
      <c r="DT26" s="17">
        <f t="shared" si="162"/>
        <v>381355.93220338988</v>
      </c>
      <c r="DU26" s="17">
        <f t="shared" si="162"/>
        <v>381355.93220338988</v>
      </c>
    </row>
    <row r="27" spans="1:125" x14ac:dyDescent="0.3">
      <c r="A27" s="11" t="s">
        <v>65</v>
      </c>
      <c r="B27" s="41"/>
      <c r="C27" s="12"/>
      <c r="D27" s="13">
        <f>SUM(D4:D5,D7,D9:D12)/(1+vat)-D17</f>
        <v>43388050.847457632</v>
      </c>
      <c r="E27" s="13">
        <f>MAX(0,SUM($D$4:E5,$D$7:E7,$D$9:E12)/(1+vat)-E17)</f>
        <v>44290593.220338985</v>
      </c>
      <c r="F27" s="13">
        <f>MAX(0,SUM($D$4:F5,$D$7:F7,$D$9:F12)/(1+vat)-F17)</f>
        <v>45193135.593220338</v>
      </c>
      <c r="G27" s="13">
        <f>MAX(0,SUM($D$4:G5,$D$7:G7,$D$9:G12)/(1+vat)-G17)</f>
        <v>46095677.966101699</v>
      </c>
      <c r="H27" s="13">
        <f>MAX(0,SUM($D$4:H5,$D$7:H7,$D$9:H12)/(1+vat)-H17)</f>
        <v>47511355.93220339</v>
      </c>
      <c r="I27" s="13">
        <f>MAX(0,SUM($D$4:I5,$D$7:I7,$D$9:I12)/(1+vat)-I17)</f>
        <v>44279661.016949154</v>
      </c>
      <c r="J27" s="13">
        <f>MAX(0,SUM($D$4:J5,$D$7:J7,$D$9:J12)/(1+vat)-J17)</f>
        <v>45546610.169491529</v>
      </c>
      <c r="K27" s="13">
        <f>MAX(0,SUM($D$4:K5,$D$7:K7,$D$9:K12)/(1+vat)-K17)</f>
        <v>46813559.322033904</v>
      </c>
      <c r="L27" s="13">
        <f>MAX(0,SUM($D$4:L5,$D$7:L7,$D$9:L12)/(1+vat)-L17)</f>
        <v>48080508.474576272</v>
      </c>
      <c r="M27" s="13">
        <f>MAX(0,SUM($D$4:M5,$D$7:M7,$D$9:M12)/(1+vat)-M17)</f>
        <v>0</v>
      </c>
      <c r="N27" s="13">
        <f>MAX(0,SUM($D$4:N5,$D$7:N7,$D$9:N12)/(1+vat)-N17)</f>
        <v>0</v>
      </c>
      <c r="O27" s="13">
        <f>MAX(0,SUM($D$4:O5,$D$7:O7,$D$9:O12)/(1+vat)-O17)</f>
        <v>0</v>
      </c>
      <c r="P27" s="13">
        <f>MAX(0,SUM($D$4:P5,$D$7:P7,$D$9:P12)/(1+vat)-P17)</f>
        <v>0</v>
      </c>
      <c r="Q27" s="13">
        <f>MAX(0,SUM($D$4:Q5,$D$7:Q7,$D$9:Q12)/(1+vat)-Q17)</f>
        <v>0</v>
      </c>
      <c r="R27" s="13">
        <f>MAX(0,SUM($D$4:R5,$D$7:R7,$D$9:R12)/(1+vat)-R17)</f>
        <v>0</v>
      </c>
      <c r="S27" s="13">
        <f>MAX(0,SUM($D$4:S5,$D$7:S7,$D$9:S12)/(1+vat)-S17)</f>
        <v>0</v>
      </c>
      <c r="T27" s="13">
        <f>MAX(0,SUM($D$4:T5,$D$7:T7,$D$9:T12)/(1+vat)-T17)</f>
        <v>0</v>
      </c>
      <c r="U27" s="13">
        <f>MAX(0,SUM($D$4:U5,$D$7:U7,$D$9:U12)/(1+vat)-U17)</f>
        <v>0</v>
      </c>
      <c r="V27" s="13">
        <f>MAX(0,SUM($D$4:V5,$D$7:V7,$D$9:V12)/(1+vat)-V17)</f>
        <v>0</v>
      </c>
      <c r="W27" s="13">
        <f>MAX(0,SUM($D$4:W5,$D$7:W7,$D$9:W12)/(1+vat)-W17)</f>
        <v>0</v>
      </c>
      <c r="X27" s="13">
        <f>MAX(0,SUM($D$4:X5,$D$7:X7,$D$9:X12)/(1+vat)-X17)</f>
        <v>0</v>
      </c>
      <c r="Y27" s="13">
        <f>MAX(0,SUM($D$4:Y5,$D$7:Y7,$D$9:Y12)/(1+vat)-Y17)</f>
        <v>0</v>
      </c>
      <c r="Z27" s="13">
        <f>MAX(0,SUM($D$4:Z5,$D$7:Z7,$D$9:Z12)/(1+vat)-Z17)</f>
        <v>0</v>
      </c>
      <c r="AA27" s="13">
        <f>MAX(0,SUM($D$4:AA5,$D$7:AA7,$D$9:AA12)/(1+vat)-AA17)</f>
        <v>0</v>
      </c>
      <c r="AB27" s="13">
        <f>MAX(0,SUM($D$4:AB5,$D$7:AB7,$D$9:AB12)/(1+vat)-AB17)</f>
        <v>0</v>
      </c>
      <c r="AC27" s="13">
        <f>MAX(0,SUM($D$4:AC5,$D$7:AC7,$D$9:AC12)/(1+vat)-AC17)</f>
        <v>0</v>
      </c>
      <c r="AD27" s="13">
        <f>MAX(0,SUM($D$4:AD5,$D$7:AD7,$D$9:AD12)/(1+vat)-AD17)</f>
        <v>0</v>
      </c>
      <c r="AE27" s="13">
        <f>MAX(0,SUM($D$4:AE5,$D$7:AE7,$D$9:AE12)/(1+vat)-AE17)</f>
        <v>0</v>
      </c>
      <c r="AF27" s="13">
        <f>MAX(0,SUM($D$4:AF5,$D$7:AF7,$D$9:AF12)/(1+vat)-AF17)</f>
        <v>0</v>
      </c>
      <c r="AG27" s="13">
        <f>MAX(0,SUM($D$4:AG5,$D$7:AG7,$D$9:AG12)/(1+vat)-AG17)</f>
        <v>0</v>
      </c>
      <c r="AH27" s="13">
        <f>MAX(0,SUM($D$4:AH5,$D$7:AH7,$D$9:AH12)/(1+vat)-AH17)</f>
        <v>0</v>
      </c>
      <c r="AI27" s="13">
        <f>MAX(0,SUM($D$4:AI5,$D$7:AI7,$D$9:AI12)/(1+vat)-AI17)</f>
        <v>0</v>
      </c>
      <c r="AJ27" s="13">
        <f>MAX(0,SUM($D$4:AJ5,$D$7:AJ7,$D$9:AJ12)/(1+vat)-AJ17)</f>
        <v>0</v>
      </c>
      <c r="AK27" s="13">
        <f>MAX(0,SUM($D$4:AK5,$D$7:AK7,$D$9:AK12)/(1+vat)-AK17)</f>
        <v>0</v>
      </c>
      <c r="AL27" s="13">
        <f>MAX(0,SUM($D$4:AL5,$D$7:AL7,$D$9:AL12)/(1+vat)-AL17)</f>
        <v>0</v>
      </c>
      <c r="AM27" s="13">
        <f>MAX(0,SUM($D$4:AM5,$D$7:AM7,$D$9:AM12)/(1+vat)-AM17)</f>
        <v>0</v>
      </c>
      <c r="AN27" s="13">
        <f>MAX(0,SUM($D$4:AN5,$D$7:AN7,$D$9:AN12)/(1+vat)-AN17)</f>
        <v>0</v>
      </c>
      <c r="AO27" s="13">
        <f>MAX(0,SUM($D$4:AO5,$D$7:AO7,$D$9:AO12)/(1+vat)-AO17)</f>
        <v>0</v>
      </c>
      <c r="AP27" s="13">
        <f>MAX(0,SUM($D$4:AP5,$D$7:AP7,$D$9:AP12)/(1+vat)-AP17)</f>
        <v>0</v>
      </c>
      <c r="AQ27" s="13">
        <f>MAX(0,SUM($D$4:AQ5,$D$7:AQ7,$D$9:AQ12)/(1+vat)-AQ17)</f>
        <v>0</v>
      </c>
      <c r="AR27" s="13">
        <f>MAX(0,SUM($D$4:AR5,$D$7:AR7,$D$9:AR12)/(1+vat)-AR17)</f>
        <v>0</v>
      </c>
      <c r="AS27" s="13">
        <f>MAX(0,SUM($D$4:AS5,$D$7:AS7,$D$9:AS12)/(1+vat)-AS17)</f>
        <v>0</v>
      </c>
      <c r="AT27" s="13">
        <f>MAX(0,SUM($D$4:AT5,$D$7:AT7,$D$9:AT12)/(1+vat)-AT17)</f>
        <v>0</v>
      </c>
      <c r="AU27" s="13">
        <f>MAX(0,SUM($D$4:AU5,$D$7:AU7,$D$9:AU12)/(1+vat)-AU17)</f>
        <v>0</v>
      </c>
      <c r="AV27" s="13">
        <f>MAX(0,SUM($D$4:AV5,$D$7:AV7,$D$9:AV12)/(1+vat)-AV17)</f>
        <v>0</v>
      </c>
      <c r="AW27" s="13">
        <f>MAX(0,SUM($D$4:AW5,$D$7:AW7,$D$9:AW12)/(1+vat)-AW17)</f>
        <v>0</v>
      </c>
      <c r="AX27" s="13">
        <f>MAX(0,SUM($D$4:AX5,$D$7:AX7,$D$9:AX12)/(1+vat)-AX17)</f>
        <v>0</v>
      </c>
      <c r="AY27" s="13">
        <f>MAX(0,SUM($D$4:AY5,$D$7:AY7,$D$9:AY12)/(1+vat)-AY17)</f>
        <v>0</v>
      </c>
      <c r="AZ27" s="13">
        <f>MAX(0,SUM($D$4:AZ5,$D$7:AZ7,$D$9:AZ12)/(1+vat)-AZ17)</f>
        <v>0</v>
      </c>
      <c r="BA27" s="13">
        <f>MAX(0,SUM($D$4:BA5,$D$7:BA7,$D$9:BA12)/(1+vat)-BA17)</f>
        <v>0</v>
      </c>
      <c r="BB27" s="13">
        <f>MAX(0,SUM($D$4:BB5,$D$7:BB7,$D$9:BB12)/(1+vat)-BB17)</f>
        <v>0</v>
      </c>
      <c r="BC27" s="13">
        <f>MAX(0,SUM($D$4:BC5,$D$7:BC7,$D$9:BC12)/(1+vat)-BC17)</f>
        <v>0</v>
      </c>
      <c r="BD27" s="13">
        <f>MAX(0,SUM($D$4:BD5,$D$7:BD7,$D$9:BD12)/(1+vat)-BD17)</f>
        <v>0</v>
      </c>
      <c r="BE27" s="13">
        <f>MAX(0,SUM($D$4:BE5,$D$7:BE7,$D$9:BE12)/(1+vat)-BE17)</f>
        <v>0</v>
      </c>
      <c r="BF27" s="13">
        <f>MAX(0,SUM($D$4:BF5,$D$7:BF7,$D$9:BF12)/(1+vat)-BF17)</f>
        <v>0</v>
      </c>
      <c r="BG27" s="13">
        <f>MAX(0,SUM($D$4:BG5,$D$7:BG7,$D$9:BG12)/(1+vat)-BG17)</f>
        <v>0</v>
      </c>
      <c r="BH27" s="13">
        <f>MAX(0,SUM($D$4:BH5,$D$7:BH7,$D$9:BH12)/(1+vat)-BH17)</f>
        <v>0</v>
      </c>
      <c r="BI27" s="13">
        <f>MAX(0,SUM($D$4:BI5,$D$7:BI7,$D$9:BI12)/(1+vat)-BI17)</f>
        <v>0</v>
      </c>
      <c r="BJ27" s="13">
        <f>MAX(0,SUM($D$4:BJ5,$D$7:BJ7,$D$9:BJ12)/(1+vat)-BJ17)</f>
        <v>0</v>
      </c>
      <c r="BK27" s="13">
        <f>MAX(0,SUM($D$4:BK5,$D$7:BK7,$D$9:BK12)/(1+vat)-BK17)</f>
        <v>0</v>
      </c>
      <c r="BL27" s="13">
        <f>MAX(0,SUM($D$4:BL5,$D$7:BL7,$D$9:BL12)/(1+vat)-BL17)</f>
        <v>0</v>
      </c>
      <c r="BM27" s="13">
        <f>MAX(0,SUM($D$4:BM5,$D$7:BM7,$D$9:BM12)/(1+vat)-BM17)</f>
        <v>0</v>
      </c>
      <c r="BN27" s="13">
        <f>MAX(0,SUM($D$4:BN5,$D$7:BN7,$D$9:BN12)/(1+vat)-BN17)</f>
        <v>0</v>
      </c>
      <c r="BO27" s="13">
        <f>MAX(0,SUM($D$4:BO5,$D$7:BO7,$D$9:BO12)/(1+vat)-BO17)</f>
        <v>0</v>
      </c>
      <c r="BP27" s="13">
        <f>MAX(0,SUM($D$4:BP5,$D$7:BP7,$D$9:BP12)/(1+vat)-BP17)</f>
        <v>0</v>
      </c>
      <c r="BQ27" s="13">
        <f>MAX(0,SUM($D$4:BQ5,$D$7:BQ7,$D$9:BQ12)/(1+vat)-BQ17)</f>
        <v>0</v>
      </c>
      <c r="BR27" s="13">
        <f>MAX(0,SUM($D$4:BR5,$D$7:BR7,$D$9:BR12)/(1+vat)-BR17)</f>
        <v>0</v>
      </c>
      <c r="BS27" s="13">
        <f>MAX(0,SUM($D$4:BS5,$D$7:BS7,$D$9:BS12)/(1+vat)-BS17)</f>
        <v>0</v>
      </c>
      <c r="BT27" s="13">
        <f>MAX(0,SUM($D$4:BT5,$D$7:BT7,$D$9:BT12)/(1+vat)-BT17)</f>
        <v>0</v>
      </c>
      <c r="BU27" s="13">
        <f>MAX(0,SUM($D$4:BU5,$D$7:BU7,$D$9:BU12)/(1+vat)-BU17)</f>
        <v>0</v>
      </c>
      <c r="BV27" s="13">
        <f>MAX(0,SUM($D$4:BV5,$D$7:BV7,$D$9:BV12)/(1+vat)-BV17)</f>
        <v>0</v>
      </c>
      <c r="BW27" s="13">
        <f>MAX(0,SUM($D$4:BW5,$D$7:BW7,$D$9:BW12)/(1+vat)-BW17)</f>
        <v>0</v>
      </c>
      <c r="BX27" s="13">
        <f>MAX(0,SUM($D$4:BX5,$D$7:BX7,$D$9:BX12)/(1+vat)-BX17)</f>
        <v>0</v>
      </c>
      <c r="BY27" s="13">
        <f>MAX(0,SUM($D$4:BY5,$D$7:BY7,$D$9:BY12)/(1+vat)-BY17)</f>
        <v>0</v>
      </c>
      <c r="BZ27" s="13">
        <f>MAX(0,SUM($D$4:BZ5,$D$7:BZ7,$D$9:BZ12)/(1+vat)-BZ17)</f>
        <v>0</v>
      </c>
      <c r="CA27" s="13">
        <f>MAX(0,SUM($D$4:CA5,$D$7:CA7,$D$9:CA12)/(1+vat)-CA17)</f>
        <v>0</v>
      </c>
      <c r="CB27" s="13">
        <f>MAX(0,SUM($D$4:CB5,$D$7:CB7,$D$9:CB12)/(1+vat)-CB17)</f>
        <v>0</v>
      </c>
      <c r="CC27" s="13">
        <f>MAX(0,SUM($D$4:CC5,$D$7:CC7,$D$9:CC12)/(1+vat)-CC17)</f>
        <v>0</v>
      </c>
      <c r="CD27" s="13">
        <f>MAX(0,SUM($D$4:CD5,$D$7:CD7,$D$9:CD12)/(1+vat)-CD17)</f>
        <v>0</v>
      </c>
      <c r="CE27" s="13">
        <f>MAX(0,SUM($D$4:CE5,$D$7:CE7,$D$9:CE12)/(1+vat)-CE17)</f>
        <v>0</v>
      </c>
      <c r="CF27" s="13">
        <f>MAX(0,SUM($D$4:CF5,$D$7:CF7,$D$9:CF12)/(1+vat)-CF17)</f>
        <v>0</v>
      </c>
      <c r="CG27" s="13">
        <f>MAX(0,SUM($D$4:CG5,$D$7:CG7,$D$9:CG12)/(1+vat)-CG17)</f>
        <v>0</v>
      </c>
      <c r="CH27" s="13">
        <f>MAX(0,SUM($D$4:CH5,$D$7:CH7,$D$9:CH12)/(1+vat)-CH17)</f>
        <v>0</v>
      </c>
      <c r="CI27" s="13">
        <f>MAX(0,SUM($D$4:CI5,$D$7:CI7,$D$9:CI12)/(1+vat)-CI17)</f>
        <v>0</v>
      </c>
      <c r="CJ27" s="13">
        <f>MAX(0,SUM($D$4:CJ5,$D$7:CJ7,$D$9:CJ12)/(1+vat)-CJ17)</f>
        <v>0</v>
      </c>
      <c r="CK27" s="13">
        <f>MAX(0,SUM($D$4:CK5,$D$7:CK7,$D$9:CK12)/(1+vat)-CK17)</f>
        <v>0</v>
      </c>
      <c r="CL27" s="13">
        <f>MAX(0,SUM($D$4:CL5,$D$7:CL7,$D$9:CL12)/(1+vat)-CL17)</f>
        <v>0</v>
      </c>
      <c r="CM27" s="13">
        <f>MAX(0,SUM($D$4:CM5,$D$7:CM7,$D$9:CM12)/(1+vat)-CM17)</f>
        <v>0</v>
      </c>
      <c r="CN27" s="13">
        <f>MAX(0,SUM($D$4:CN5,$D$7:CN7,$D$9:CN12)/(1+vat)-CN17)</f>
        <v>0</v>
      </c>
      <c r="CO27" s="13">
        <f>MAX(0,SUM($D$4:CO5,$D$7:CO7,$D$9:CO12)/(1+vat)-CO17)</f>
        <v>0</v>
      </c>
      <c r="CP27" s="13">
        <f>MAX(0,SUM($D$4:CP5,$D$7:CP7,$D$9:CP12)/(1+vat)-CP17)</f>
        <v>0</v>
      </c>
      <c r="CQ27" s="13">
        <f>MAX(0,SUM($D$4:CQ5,$D$7:CQ7,$D$9:CQ12)/(1+vat)-CQ17)</f>
        <v>0</v>
      </c>
      <c r="CR27" s="13">
        <f>MAX(0,SUM($D$4:CR5,$D$7:CR7,$D$9:CR12)/(1+vat)-CR17)</f>
        <v>0</v>
      </c>
      <c r="CS27" s="13">
        <f>MAX(0,SUM($D$4:CS5,$D$7:CS7,$D$9:CS12)/(1+vat)-CS17)</f>
        <v>0</v>
      </c>
      <c r="CT27" s="13">
        <f>MAX(0,SUM($D$4:CT5,$D$7:CT7,$D$9:CT12)/(1+vat)-CT17)</f>
        <v>0</v>
      </c>
      <c r="CU27" s="13">
        <f>MAX(0,SUM($D$4:CU5,$D$7:CU7,$D$9:CU12)/(1+vat)-CU17)</f>
        <v>0</v>
      </c>
      <c r="CV27" s="13">
        <f>MAX(0,SUM($D$4:CV5,$D$7:CV7,$D$9:CV12)/(1+vat)-CV17)</f>
        <v>0</v>
      </c>
      <c r="CW27" s="13">
        <f>MAX(0,SUM($D$4:CW5,$D$7:CW7,$D$9:CW12)/(1+vat)-CW17)</f>
        <v>0</v>
      </c>
      <c r="CX27" s="13">
        <f>MAX(0,SUM($D$4:CX5,$D$7:CX7,$D$9:CX12)/(1+vat)-CX17)</f>
        <v>0</v>
      </c>
      <c r="CY27" s="13">
        <f>MAX(0,SUM($D$4:CY5,$D$7:CY7,$D$9:CY12)/(1+vat)-CY17)</f>
        <v>0</v>
      </c>
      <c r="CZ27" s="13">
        <f>MAX(0,SUM($D$4:CZ5,$D$7:CZ7,$D$9:CZ12)/(1+vat)-CZ17)</f>
        <v>0</v>
      </c>
      <c r="DA27" s="13">
        <f>MAX(0,SUM($D$4:DA5,$D$7:DA7,$D$9:DA12)/(1+vat)-DA17)</f>
        <v>0</v>
      </c>
      <c r="DB27" s="13">
        <f>MAX(0,SUM($D$4:DB5,$D$7:DB7,$D$9:DB12)/(1+vat)-DB17)</f>
        <v>0</v>
      </c>
      <c r="DC27" s="13">
        <f>MAX(0,SUM($D$4:DC5,$D$7:DC7,$D$9:DC12)/(1+vat)-DC17)</f>
        <v>0</v>
      </c>
      <c r="DD27" s="13">
        <f>MAX(0,SUM($D$4:DD5,$D$7:DD7,$D$9:DD12)/(1+vat)-DD17)</f>
        <v>0</v>
      </c>
      <c r="DE27" s="13">
        <f>MAX(0,SUM($D$4:DE5,$D$7:DE7,$D$9:DE12)/(1+vat)-DE17)</f>
        <v>0</v>
      </c>
      <c r="DF27" s="13">
        <f>MAX(0,SUM($D$4:DF5,$D$7:DF7,$D$9:DF12)/(1+vat)-DF17)</f>
        <v>0</v>
      </c>
      <c r="DG27" s="13">
        <f>MAX(0,SUM($D$4:DG5,$D$7:DG7,$D$9:DG12)/(1+vat)-DG17)</f>
        <v>0</v>
      </c>
      <c r="DH27" s="13">
        <f>MAX(0,SUM($D$4:DH5,$D$7:DH7,$D$9:DH12)/(1+vat)-DH17)</f>
        <v>0</v>
      </c>
      <c r="DI27" s="13">
        <f>MAX(0,SUM($D$4:DI5,$D$7:DI7,$D$9:DI12)/(1+vat)-DI17)</f>
        <v>0</v>
      </c>
      <c r="DJ27" s="13">
        <f>MAX(0,SUM($D$4:DJ5,$D$7:DJ7,$D$9:DJ12)/(1+vat)-DJ17)</f>
        <v>0</v>
      </c>
      <c r="DK27" s="13">
        <f>MAX(0,SUM($D$4:DK5,$D$7:DK7,$D$9:DK12)/(1+vat)-DK17)</f>
        <v>0</v>
      </c>
      <c r="DL27" s="13">
        <f>MAX(0,SUM($D$4:DL5,$D$7:DL7,$D$9:DL12)/(1+vat)-DL17)</f>
        <v>0</v>
      </c>
      <c r="DM27" s="13">
        <f>MAX(0,SUM($D$4:DM5,$D$7:DM7,$D$9:DM12)/(1+vat)-DM17)</f>
        <v>0</v>
      </c>
      <c r="DN27" s="13">
        <f>MAX(0,SUM($D$4:DN5,$D$7:DN7,$D$9:DN12)/(1+vat)-DN17)</f>
        <v>0</v>
      </c>
      <c r="DO27" s="13">
        <f>MAX(0,SUM($D$4:DO5,$D$7:DO7,$D$9:DO12)/(1+vat)-DO17)</f>
        <v>0</v>
      </c>
      <c r="DP27" s="13">
        <f>MAX(0,SUM($D$4:DP5,$D$7:DP7,$D$9:DP12)/(1+vat)-DP17)</f>
        <v>0</v>
      </c>
      <c r="DQ27" s="13">
        <f>MAX(0,SUM($D$4:DQ5,$D$7:DQ7,$D$9:DQ12)/(1+vat)-DQ17)</f>
        <v>0</v>
      </c>
      <c r="DR27" s="13">
        <f>MAX(0,SUM($D$4:DR5,$D$7:DR7,$D$9:DR12)/(1+vat)-DR17)</f>
        <v>0</v>
      </c>
      <c r="DS27" s="13">
        <f>MAX(0,SUM($D$4:DS5,$D$7:DS7,$D$9:DS12)/(1+vat)-DS17)</f>
        <v>0</v>
      </c>
      <c r="DT27" s="13">
        <f>MAX(0,SUM($D$4:DT5,$D$7:DT7,$D$9:DT12)/(1+vat)-DT17)</f>
        <v>0</v>
      </c>
      <c r="DU27" s="13">
        <f>MAX(0,SUM($D$4:DU5,$D$7:DU7,$D$9:DU12)/(1+vat)-DU17)</f>
        <v>0</v>
      </c>
    </row>
    <row r="28" spans="1:125" x14ac:dyDescent="0.3">
      <c r="A28" s="11" t="s">
        <v>3</v>
      </c>
      <c r="B28" s="42" t="s">
        <v>59</v>
      </c>
      <c r="C28" s="12"/>
      <c r="D28" s="13">
        <f t="shared" ref="D28:AI28" si="163">SUM(D29:D35)</f>
        <v>0</v>
      </c>
      <c r="E28" s="13">
        <f t="shared" si="163"/>
        <v>0</v>
      </c>
      <c r="F28" s="13">
        <f t="shared" si="163"/>
        <v>0</v>
      </c>
      <c r="G28" s="13">
        <f t="shared" si="163"/>
        <v>0</v>
      </c>
      <c r="H28" s="13">
        <f t="shared" si="163"/>
        <v>0</v>
      </c>
      <c r="I28" s="13">
        <f t="shared" si="163"/>
        <v>28166.666666666672</v>
      </c>
      <c r="J28" s="13">
        <f t="shared" si="163"/>
        <v>28166.666666666672</v>
      </c>
      <c r="K28" s="13">
        <f t="shared" si="163"/>
        <v>28166.666666666672</v>
      </c>
      <c r="L28" s="13">
        <f t="shared" si="163"/>
        <v>28166.666666666672</v>
      </c>
      <c r="M28" s="13">
        <f t="shared" si="163"/>
        <v>490089.9246704331</v>
      </c>
      <c r="N28" s="13">
        <f t="shared" si="163"/>
        <v>490089.9246704331</v>
      </c>
      <c r="O28" s="13">
        <f t="shared" si="163"/>
        <v>490089.9246704331</v>
      </c>
      <c r="P28" s="13">
        <f t="shared" si="163"/>
        <v>490089.9246704331</v>
      </c>
      <c r="Q28" s="13">
        <f t="shared" si="163"/>
        <v>490089.9246704331</v>
      </c>
      <c r="R28" s="13">
        <f t="shared" si="163"/>
        <v>490089.9246704331</v>
      </c>
      <c r="S28" s="13">
        <f t="shared" si="163"/>
        <v>490089.9246704331</v>
      </c>
      <c r="T28" s="13">
        <f t="shared" si="163"/>
        <v>490089.9246704331</v>
      </c>
      <c r="U28" s="13">
        <f t="shared" si="163"/>
        <v>490089.9246704331</v>
      </c>
      <c r="V28" s="13">
        <f t="shared" si="163"/>
        <v>490089.9246704331</v>
      </c>
      <c r="W28" s="13">
        <f t="shared" si="163"/>
        <v>490089.9246704331</v>
      </c>
      <c r="X28" s="13">
        <f t="shared" si="163"/>
        <v>490089.9246704331</v>
      </c>
      <c r="Y28" s="13">
        <f t="shared" si="163"/>
        <v>490089.9246704331</v>
      </c>
      <c r="Z28" s="13">
        <f t="shared" si="163"/>
        <v>490089.9246704331</v>
      </c>
      <c r="AA28" s="13">
        <f t="shared" si="163"/>
        <v>490089.9246704331</v>
      </c>
      <c r="AB28" s="13">
        <f t="shared" si="163"/>
        <v>490089.9246704331</v>
      </c>
      <c r="AC28" s="13">
        <f t="shared" si="163"/>
        <v>490089.9246704331</v>
      </c>
      <c r="AD28" s="13">
        <f t="shared" si="163"/>
        <v>490089.9246704331</v>
      </c>
      <c r="AE28" s="13">
        <f t="shared" si="163"/>
        <v>490089.9246704331</v>
      </c>
      <c r="AF28" s="13">
        <f t="shared" si="163"/>
        <v>490089.9246704331</v>
      </c>
      <c r="AG28" s="13">
        <f t="shared" si="163"/>
        <v>490089.9246704331</v>
      </c>
      <c r="AH28" s="13">
        <f t="shared" si="163"/>
        <v>490089.9246704331</v>
      </c>
      <c r="AI28" s="13">
        <f t="shared" si="163"/>
        <v>490089.9246704331</v>
      </c>
      <c r="AJ28" s="13">
        <f t="shared" ref="AJ28:BO28" si="164">SUM(AJ29:AJ35)</f>
        <v>490089.9246704331</v>
      </c>
      <c r="AK28" s="13">
        <f t="shared" si="164"/>
        <v>490089.9246704331</v>
      </c>
      <c r="AL28" s="13">
        <f t="shared" si="164"/>
        <v>490089.9246704331</v>
      </c>
      <c r="AM28" s="13">
        <f t="shared" si="164"/>
        <v>490089.9246704331</v>
      </c>
      <c r="AN28" s="13">
        <f t="shared" si="164"/>
        <v>490089.9246704331</v>
      </c>
      <c r="AO28" s="13">
        <f t="shared" si="164"/>
        <v>490089.9246704331</v>
      </c>
      <c r="AP28" s="13">
        <f t="shared" si="164"/>
        <v>490089.9246704331</v>
      </c>
      <c r="AQ28" s="13">
        <f t="shared" si="164"/>
        <v>490089.9246704331</v>
      </c>
      <c r="AR28" s="13">
        <f t="shared" si="164"/>
        <v>490089.9246704331</v>
      </c>
      <c r="AS28" s="13">
        <f t="shared" si="164"/>
        <v>490089.9246704331</v>
      </c>
      <c r="AT28" s="13">
        <f t="shared" si="164"/>
        <v>490089.9246704331</v>
      </c>
      <c r="AU28" s="13">
        <f t="shared" si="164"/>
        <v>490089.9246704331</v>
      </c>
      <c r="AV28" s="13">
        <f t="shared" si="164"/>
        <v>490089.9246704331</v>
      </c>
      <c r="AW28" s="13">
        <f t="shared" si="164"/>
        <v>490089.9246704331</v>
      </c>
      <c r="AX28" s="13">
        <f t="shared" si="164"/>
        <v>490089.9246704331</v>
      </c>
      <c r="AY28" s="13">
        <f t="shared" si="164"/>
        <v>490089.9246704331</v>
      </c>
      <c r="AZ28" s="13">
        <f t="shared" si="164"/>
        <v>490089.9246704331</v>
      </c>
      <c r="BA28" s="13">
        <f t="shared" si="164"/>
        <v>490089.9246704331</v>
      </c>
      <c r="BB28" s="13">
        <f t="shared" si="164"/>
        <v>490089.9246704331</v>
      </c>
      <c r="BC28" s="13">
        <f t="shared" si="164"/>
        <v>490089.9246704331</v>
      </c>
      <c r="BD28" s="13">
        <f t="shared" si="164"/>
        <v>490089.9246704331</v>
      </c>
      <c r="BE28" s="13">
        <f t="shared" si="164"/>
        <v>490089.9246704331</v>
      </c>
      <c r="BF28" s="13">
        <f t="shared" si="164"/>
        <v>490089.9246704331</v>
      </c>
      <c r="BG28" s="13">
        <f t="shared" si="164"/>
        <v>490089.9246704331</v>
      </c>
      <c r="BH28" s="13">
        <f t="shared" si="164"/>
        <v>490089.9246704331</v>
      </c>
      <c r="BI28" s="13">
        <f t="shared" si="164"/>
        <v>490089.9246704331</v>
      </c>
      <c r="BJ28" s="13">
        <f t="shared" si="164"/>
        <v>490089.9246704331</v>
      </c>
      <c r="BK28" s="13">
        <f t="shared" si="164"/>
        <v>490089.9246704331</v>
      </c>
      <c r="BL28" s="13">
        <f t="shared" si="164"/>
        <v>490089.9246704331</v>
      </c>
      <c r="BM28" s="13">
        <f t="shared" si="164"/>
        <v>490089.9246704331</v>
      </c>
      <c r="BN28" s="13">
        <f t="shared" si="164"/>
        <v>490089.9246704331</v>
      </c>
      <c r="BO28" s="13">
        <f t="shared" si="164"/>
        <v>490089.9246704331</v>
      </c>
      <c r="BP28" s="13">
        <f t="shared" ref="BP28:CU28" si="165">SUM(BP29:BP35)</f>
        <v>490089.9246704331</v>
      </c>
      <c r="BQ28" s="13">
        <f t="shared" si="165"/>
        <v>490089.9246704331</v>
      </c>
      <c r="BR28" s="13">
        <f t="shared" si="165"/>
        <v>490089.9246704331</v>
      </c>
      <c r="BS28" s="13">
        <f t="shared" si="165"/>
        <v>490089.9246704331</v>
      </c>
      <c r="BT28" s="13">
        <f t="shared" si="165"/>
        <v>490089.9246704331</v>
      </c>
      <c r="BU28" s="13">
        <f t="shared" si="165"/>
        <v>490089.9246704331</v>
      </c>
      <c r="BV28" s="13">
        <f t="shared" si="165"/>
        <v>490089.9246704331</v>
      </c>
      <c r="BW28" s="13">
        <f t="shared" si="165"/>
        <v>490089.9246704331</v>
      </c>
      <c r="BX28" s="13">
        <f t="shared" si="165"/>
        <v>490089.9246704331</v>
      </c>
      <c r="BY28" s="13">
        <f t="shared" si="165"/>
        <v>490089.9246704331</v>
      </c>
      <c r="BZ28" s="13">
        <f t="shared" si="165"/>
        <v>490089.9246704331</v>
      </c>
      <c r="CA28" s="13">
        <f t="shared" si="165"/>
        <v>490089.9246704331</v>
      </c>
      <c r="CB28" s="13">
        <f t="shared" si="165"/>
        <v>490089.9246704331</v>
      </c>
      <c r="CC28" s="13">
        <f t="shared" si="165"/>
        <v>490089.9246704331</v>
      </c>
      <c r="CD28" s="13">
        <f t="shared" si="165"/>
        <v>490089.9246704331</v>
      </c>
      <c r="CE28" s="13">
        <f t="shared" si="165"/>
        <v>490089.9246704331</v>
      </c>
      <c r="CF28" s="13">
        <f t="shared" si="165"/>
        <v>490089.9246704331</v>
      </c>
      <c r="CG28" s="13">
        <f t="shared" si="165"/>
        <v>490089.9246704331</v>
      </c>
      <c r="CH28" s="13">
        <f t="shared" si="165"/>
        <v>490089.9246704331</v>
      </c>
      <c r="CI28" s="13">
        <f t="shared" si="165"/>
        <v>490089.9246704331</v>
      </c>
      <c r="CJ28" s="13">
        <f t="shared" si="165"/>
        <v>490089.9246704331</v>
      </c>
      <c r="CK28" s="13">
        <f t="shared" si="165"/>
        <v>490089.9246704331</v>
      </c>
      <c r="CL28" s="13">
        <f t="shared" si="165"/>
        <v>490089.9246704331</v>
      </c>
      <c r="CM28" s="13">
        <f t="shared" si="165"/>
        <v>490089.9246704331</v>
      </c>
      <c r="CN28" s="13">
        <f t="shared" si="165"/>
        <v>490089.9246704331</v>
      </c>
      <c r="CO28" s="13">
        <f t="shared" si="165"/>
        <v>490089.9246704331</v>
      </c>
      <c r="CP28" s="13">
        <f t="shared" si="165"/>
        <v>490089.9246704331</v>
      </c>
      <c r="CQ28" s="13">
        <f t="shared" si="165"/>
        <v>490089.9246704331</v>
      </c>
      <c r="CR28" s="13">
        <f t="shared" si="165"/>
        <v>490089.9246704331</v>
      </c>
      <c r="CS28" s="13">
        <f t="shared" si="165"/>
        <v>490089.9246704331</v>
      </c>
      <c r="CT28" s="13">
        <f t="shared" si="165"/>
        <v>490089.9246704331</v>
      </c>
      <c r="CU28" s="13">
        <f t="shared" si="165"/>
        <v>490089.9246704331</v>
      </c>
      <c r="CV28" s="13">
        <f t="shared" ref="CV28:DU28" si="166">SUM(CV29:CV35)</f>
        <v>490089.9246704331</v>
      </c>
      <c r="CW28" s="13">
        <f t="shared" si="166"/>
        <v>490089.9246704331</v>
      </c>
      <c r="CX28" s="13">
        <f t="shared" si="166"/>
        <v>490089.9246704331</v>
      </c>
      <c r="CY28" s="13">
        <f t="shared" si="166"/>
        <v>490089.9246704331</v>
      </c>
      <c r="CZ28" s="13">
        <f t="shared" si="166"/>
        <v>490089.9246704331</v>
      </c>
      <c r="DA28" s="13">
        <f t="shared" si="166"/>
        <v>490089.9246704331</v>
      </c>
      <c r="DB28" s="13">
        <f t="shared" si="166"/>
        <v>490089.9246704331</v>
      </c>
      <c r="DC28" s="13">
        <f t="shared" si="166"/>
        <v>490089.9246704331</v>
      </c>
      <c r="DD28" s="13">
        <f t="shared" si="166"/>
        <v>490089.9246704331</v>
      </c>
      <c r="DE28" s="13">
        <f t="shared" si="166"/>
        <v>490089.9246704331</v>
      </c>
      <c r="DF28" s="13">
        <f t="shared" si="166"/>
        <v>490089.9246704331</v>
      </c>
      <c r="DG28" s="13">
        <f t="shared" si="166"/>
        <v>490089.9246704331</v>
      </c>
      <c r="DH28" s="13">
        <f t="shared" si="166"/>
        <v>490089.9246704331</v>
      </c>
      <c r="DI28" s="13">
        <f t="shared" si="166"/>
        <v>490089.9246704331</v>
      </c>
      <c r="DJ28" s="13">
        <f t="shared" si="166"/>
        <v>490089.9246704331</v>
      </c>
      <c r="DK28" s="13">
        <f t="shared" si="166"/>
        <v>490089.9246704331</v>
      </c>
      <c r="DL28" s="13">
        <f t="shared" si="166"/>
        <v>490089.9246704331</v>
      </c>
      <c r="DM28" s="13">
        <f t="shared" si="166"/>
        <v>490089.9246704331</v>
      </c>
      <c r="DN28" s="13">
        <f t="shared" si="166"/>
        <v>490089.9246704331</v>
      </c>
      <c r="DO28" s="13">
        <f t="shared" si="166"/>
        <v>490089.9246704331</v>
      </c>
      <c r="DP28" s="13">
        <f t="shared" si="166"/>
        <v>490089.9246704331</v>
      </c>
      <c r="DQ28" s="13">
        <f t="shared" si="166"/>
        <v>490089.9246704331</v>
      </c>
      <c r="DR28" s="13">
        <f t="shared" si="166"/>
        <v>490089.9246704331</v>
      </c>
      <c r="DS28" s="13">
        <f t="shared" si="166"/>
        <v>490089.9246704331</v>
      </c>
      <c r="DT28" s="13">
        <f t="shared" si="166"/>
        <v>490089.9246704331</v>
      </c>
      <c r="DU28" s="13">
        <f t="shared" si="166"/>
        <v>490089.9246704331</v>
      </c>
    </row>
    <row r="29" spans="1:125" outlineLevel="1" x14ac:dyDescent="0.3">
      <c r="A29" s="18" t="str">
        <f>A4</f>
        <v>capex 1</v>
      </c>
      <c r="B29" s="76">
        <f>1/12</f>
        <v>8.3333333333333329E-2</v>
      </c>
      <c r="C29" s="12"/>
      <c r="D29" s="17">
        <f>D18*$B29/12</f>
        <v>0</v>
      </c>
      <c r="E29" s="17">
        <f t="shared" ref="E29:O29" si="167">E18*$B29/12</f>
        <v>0</v>
      </c>
      <c r="F29" s="17">
        <f t="shared" si="167"/>
        <v>0</v>
      </c>
      <c r="G29" s="17">
        <f t="shared" si="167"/>
        <v>0</v>
      </c>
      <c r="H29" s="17">
        <f t="shared" si="167"/>
        <v>0</v>
      </c>
      <c r="I29" s="17">
        <f t="shared" si="167"/>
        <v>0</v>
      </c>
      <c r="J29" s="17">
        <f t="shared" si="167"/>
        <v>0</v>
      </c>
      <c r="K29" s="17">
        <f t="shared" si="167"/>
        <v>0</v>
      </c>
      <c r="L29" s="17">
        <f t="shared" si="167"/>
        <v>0</v>
      </c>
      <c r="M29" s="17">
        <f t="shared" si="167"/>
        <v>382532.95668549906</v>
      </c>
      <c r="N29" s="17">
        <f t="shared" si="167"/>
        <v>382532.95668549906</v>
      </c>
      <c r="O29" s="17">
        <f t="shared" si="167"/>
        <v>382532.95668549906</v>
      </c>
      <c r="P29" s="17">
        <f t="shared" ref="P29:CA29" si="168">P18*$B29/12</f>
        <v>382532.95668549906</v>
      </c>
      <c r="Q29" s="17">
        <f t="shared" si="168"/>
        <v>382532.95668549906</v>
      </c>
      <c r="R29" s="17">
        <f t="shared" si="168"/>
        <v>382532.95668549906</v>
      </c>
      <c r="S29" s="17">
        <f t="shared" si="168"/>
        <v>382532.95668549906</v>
      </c>
      <c r="T29" s="17">
        <f t="shared" si="168"/>
        <v>382532.95668549906</v>
      </c>
      <c r="U29" s="17">
        <f t="shared" si="168"/>
        <v>382532.95668549906</v>
      </c>
      <c r="V29" s="17">
        <f t="shared" si="168"/>
        <v>382532.95668549906</v>
      </c>
      <c r="W29" s="17">
        <f t="shared" si="168"/>
        <v>382532.95668549906</v>
      </c>
      <c r="X29" s="17">
        <f t="shared" si="168"/>
        <v>382532.95668549906</v>
      </c>
      <c r="Y29" s="17">
        <f t="shared" si="168"/>
        <v>382532.95668549906</v>
      </c>
      <c r="Z29" s="17">
        <f t="shared" si="168"/>
        <v>382532.95668549906</v>
      </c>
      <c r="AA29" s="17">
        <f t="shared" si="168"/>
        <v>382532.95668549906</v>
      </c>
      <c r="AB29" s="17">
        <f t="shared" si="168"/>
        <v>382532.95668549906</v>
      </c>
      <c r="AC29" s="17">
        <f t="shared" si="168"/>
        <v>382532.95668549906</v>
      </c>
      <c r="AD29" s="17">
        <f t="shared" si="168"/>
        <v>382532.95668549906</v>
      </c>
      <c r="AE29" s="17">
        <f t="shared" si="168"/>
        <v>382532.95668549906</v>
      </c>
      <c r="AF29" s="17">
        <f t="shared" si="168"/>
        <v>382532.95668549906</v>
      </c>
      <c r="AG29" s="17">
        <f t="shared" si="168"/>
        <v>382532.95668549906</v>
      </c>
      <c r="AH29" s="17">
        <f t="shared" si="168"/>
        <v>382532.95668549906</v>
      </c>
      <c r="AI29" s="17">
        <f t="shared" si="168"/>
        <v>382532.95668549906</v>
      </c>
      <c r="AJ29" s="17">
        <f t="shared" si="168"/>
        <v>382532.95668549906</v>
      </c>
      <c r="AK29" s="17">
        <f t="shared" si="168"/>
        <v>382532.95668549906</v>
      </c>
      <c r="AL29" s="17">
        <f t="shared" si="168"/>
        <v>382532.95668549906</v>
      </c>
      <c r="AM29" s="17">
        <f t="shared" si="168"/>
        <v>382532.95668549906</v>
      </c>
      <c r="AN29" s="17">
        <f t="shared" si="168"/>
        <v>382532.95668549906</v>
      </c>
      <c r="AO29" s="17">
        <f t="shared" si="168"/>
        <v>382532.95668549906</v>
      </c>
      <c r="AP29" s="17">
        <f t="shared" si="168"/>
        <v>382532.95668549906</v>
      </c>
      <c r="AQ29" s="17">
        <f t="shared" si="168"/>
        <v>382532.95668549906</v>
      </c>
      <c r="AR29" s="17">
        <f t="shared" si="168"/>
        <v>382532.95668549906</v>
      </c>
      <c r="AS29" s="17">
        <f t="shared" si="168"/>
        <v>382532.95668549906</v>
      </c>
      <c r="AT29" s="17">
        <f t="shared" si="168"/>
        <v>382532.95668549906</v>
      </c>
      <c r="AU29" s="17">
        <f t="shared" si="168"/>
        <v>382532.95668549906</v>
      </c>
      <c r="AV29" s="17">
        <f t="shared" si="168"/>
        <v>382532.95668549906</v>
      </c>
      <c r="AW29" s="17">
        <f t="shared" si="168"/>
        <v>382532.95668549906</v>
      </c>
      <c r="AX29" s="17">
        <f t="shared" si="168"/>
        <v>382532.95668549906</v>
      </c>
      <c r="AY29" s="17">
        <f t="shared" si="168"/>
        <v>382532.95668549906</v>
      </c>
      <c r="AZ29" s="17">
        <f t="shared" si="168"/>
        <v>382532.95668549906</v>
      </c>
      <c r="BA29" s="17">
        <f t="shared" si="168"/>
        <v>382532.95668549906</v>
      </c>
      <c r="BB29" s="17">
        <f t="shared" si="168"/>
        <v>382532.95668549906</v>
      </c>
      <c r="BC29" s="17">
        <f t="shared" si="168"/>
        <v>382532.95668549906</v>
      </c>
      <c r="BD29" s="17">
        <f t="shared" si="168"/>
        <v>382532.95668549906</v>
      </c>
      <c r="BE29" s="17">
        <f t="shared" si="168"/>
        <v>382532.95668549906</v>
      </c>
      <c r="BF29" s="17">
        <f t="shared" si="168"/>
        <v>382532.95668549906</v>
      </c>
      <c r="BG29" s="17">
        <f t="shared" si="168"/>
        <v>382532.95668549906</v>
      </c>
      <c r="BH29" s="17">
        <f t="shared" si="168"/>
        <v>382532.95668549906</v>
      </c>
      <c r="BI29" s="17">
        <f t="shared" si="168"/>
        <v>382532.95668549906</v>
      </c>
      <c r="BJ29" s="17">
        <f t="shared" si="168"/>
        <v>382532.95668549906</v>
      </c>
      <c r="BK29" s="17">
        <f t="shared" si="168"/>
        <v>382532.95668549906</v>
      </c>
      <c r="BL29" s="17">
        <f t="shared" si="168"/>
        <v>382532.95668549906</v>
      </c>
      <c r="BM29" s="17">
        <f t="shared" si="168"/>
        <v>382532.95668549906</v>
      </c>
      <c r="BN29" s="17">
        <f t="shared" si="168"/>
        <v>382532.95668549906</v>
      </c>
      <c r="BO29" s="17">
        <f t="shared" si="168"/>
        <v>382532.95668549906</v>
      </c>
      <c r="BP29" s="17">
        <f t="shared" si="168"/>
        <v>382532.95668549906</v>
      </c>
      <c r="BQ29" s="17">
        <f t="shared" si="168"/>
        <v>382532.95668549906</v>
      </c>
      <c r="BR29" s="17">
        <f t="shared" si="168"/>
        <v>382532.95668549906</v>
      </c>
      <c r="BS29" s="17">
        <f t="shared" si="168"/>
        <v>382532.95668549906</v>
      </c>
      <c r="BT29" s="17">
        <f t="shared" si="168"/>
        <v>382532.95668549906</v>
      </c>
      <c r="BU29" s="17">
        <f t="shared" si="168"/>
        <v>382532.95668549906</v>
      </c>
      <c r="BV29" s="17">
        <f t="shared" si="168"/>
        <v>382532.95668549906</v>
      </c>
      <c r="BW29" s="17">
        <f t="shared" si="168"/>
        <v>382532.95668549906</v>
      </c>
      <c r="BX29" s="17">
        <f t="shared" si="168"/>
        <v>382532.95668549906</v>
      </c>
      <c r="BY29" s="17">
        <f t="shared" si="168"/>
        <v>382532.95668549906</v>
      </c>
      <c r="BZ29" s="17">
        <f t="shared" si="168"/>
        <v>382532.95668549906</v>
      </c>
      <c r="CA29" s="17">
        <f t="shared" si="168"/>
        <v>382532.95668549906</v>
      </c>
      <c r="CB29" s="17">
        <f t="shared" ref="CB29:DU29" si="169">CB18*$B29/12</f>
        <v>382532.95668549906</v>
      </c>
      <c r="CC29" s="17">
        <f t="shared" si="169"/>
        <v>382532.95668549906</v>
      </c>
      <c r="CD29" s="17">
        <f t="shared" si="169"/>
        <v>382532.95668549906</v>
      </c>
      <c r="CE29" s="17">
        <f t="shared" si="169"/>
        <v>382532.95668549906</v>
      </c>
      <c r="CF29" s="17">
        <f t="shared" si="169"/>
        <v>382532.95668549906</v>
      </c>
      <c r="CG29" s="17">
        <f t="shared" si="169"/>
        <v>382532.95668549906</v>
      </c>
      <c r="CH29" s="17">
        <f t="shared" si="169"/>
        <v>382532.95668549906</v>
      </c>
      <c r="CI29" s="17">
        <f t="shared" si="169"/>
        <v>382532.95668549906</v>
      </c>
      <c r="CJ29" s="17">
        <f t="shared" si="169"/>
        <v>382532.95668549906</v>
      </c>
      <c r="CK29" s="17">
        <f t="shared" si="169"/>
        <v>382532.95668549906</v>
      </c>
      <c r="CL29" s="17">
        <f t="shared" si="169"/>
        <v>382532.95668549906</v>
      </c>
      <c r="CM29" s="17">
        <f t="shared" si="169"/>
        <v>382532.95668549906</v>
      </c>
      <c r="CN29" s="17">
        <f t="shared" si="169"/>
        <v>382532.95668549906</v>
      </c>
      <c r="CO29" s="17">
        <f t="shared" si="169"/>
        <v>382532.95668549906</v>
      </c>
      <c r="CP29" s="17">
        <f t="shared" si="169"/>
        <v>382532.95668549906</v>
      </c>
      <c r="CQ29" s="17">
        <f t="shared" si="169"/>
        <v>382532.95668549906</v>
      </c>
      <c r="CR29" s="17">
        <f t="shared" si="169"/>
        <v>382532.95668549906</v>
      </c>
      <c r="CS29" s="17">
        <f t="shared" si="169"/>
        <v>382532.95668549906</v>
      </c>
      <c r="CT29" s="17">
        <f t="shared" si="169"/>
        <v>382532.95668549906</v>
      </c>
      <c r="CU29" s="17">
        <f t="shared" si="169"/>
        <v>382532.95668549906</v>
      </c>
      <c r="CV29" s="17">
        <f t="shared" si="169"/>
        <v>382532.95668549906</v>
      </c>
      <c r="CW29" s="17">
        <f t="shared" si="169"/>
        <v>382532.95668549906</v>
      </c>
      <c r="CX29" s="17">
        <f t="shared" si="169"/>
        <v>382532.95668549906</v>
      </c>
      <c r="CY29" s="17">
        <f t="shared" si="169"/>
        <v>382532.95668549906</v>
      </c>
      <c r="CZ29" s="17">
        <f t="shared" si="169"/>
        <v>382532.95668549906</v>
      </c>
      <c r="DA29" s="17">
        <f t="shared" si="169"/>
        <v>382532.95668549906</v>
      </c>
      <c r="DB29" s="17">
        <f t="shared" si="169"/>
        <v>382532.95668549906</v>
      </c>
      <c r="DC29" s="17">
        <f t="shared" si="169"/>
        <v>382532.95668549906</v>
      </c>
      <c r="DD29" s="17">
        <f t="shared" si="169"/>
        <v>382532.95668549906</v>
      </c>
      <c r="DE29" s="17">
        <f t="shared" si="169"/>
        <v>382532.95668549906</v>
      </c>
      <c r="DF29" s="17">
        <f t="shared" si="169"/>
        <v>382532.95668549906</v>
      </c>
      <c r="DG29" s="17">
        <f t="shared" si="169"/>
        <v>382532.95668549906</v>
      </c>
      <c r="DH29" s="17">
        <f t="shared" si="169"/>
        <v>382532.95668549906</v>
      </c>
      <c r="DI29" s="17">
        <f t="shared" si="169"/>
        <v>382532.95668549906</v>
      </c>
      <c r="DJ29" s="17">
        <f t="shared" si="169"/>
        <v>382532.95668549906</v>
      </c>
      <c r="DK29" s="17">
        <f t="shared" si="169"/>
        <v>382532.95668549906</v>
      </c>
      <c r="DL29" s="17">
        <f t="shared" si="169"/>
        <v>382532.95668549906</v>
      </c>
      <c r="DM29" s="17">
        <f t="shared" si="169"/>
        <v>382532.95668549906</v>
      </c>
      <c r="DN29" s="17">
        <f t="shared" si="169"/>
        <v>382532.95668549906</v>
      </c>
      <c r="DO29" s="17">
        <f t="shared" si="169"/>
        <v>382532.95668549906</v>
      </c>
      <c r="DP29" s="17">
        <f t="shared" si="169"/>
        <v>382532.95668549906</v>
      </c>
      <c r="DQ29" s="17">
        <f t="shared" si="169"/>
        <v>382532.95668549906</v>
      </c>
      <c r="DR29" s="17">
        <f t="shared" si="169"/>
        <v>382532.95668549906</v>
      </c>
      <c r="DS29" s="17">
        <f t="shared" si="169"/>
        <v>382532.95668549906</v>
      </c>
      <c r="DT29" s="17">
        <f t="shared" si="169"/>
        <v>382532.95668549906</v>
      </c>
      <c r="DU29" s="17">
        <f t="shared" si="169"/>
        <v>382532.95668549906</v>
      </c>
    </row>
    <row r="30" spans="1:125" outlineLevel="1" x14ac:dyDescent="0.3">
      <c r="A30" s="18" t="str">
        <f t="shared" ref="A30" si="170">A5</f>
        <v>capex 2</v>
      </c>
      <c r="B30" s="76">
        <f>1/10</f>
        <v>0.1</v>
      </c>
      <c r="C30" s="12"/>
      <c r="D30" s="17">
        <f t="shared" ref="D30:O30" si="171">D19*$B30/12</f>
        <v>0</v>
      </c>
      <c r="E30" s="17">
        <f t="shared" si="171"/>
        <v>0</v>
      </c>
      <c r="F30" s="17">
        <f t="shared" si="171"/>
        <v>0</v>
      </c>
      <c r="G30" s="17">
        <f t="shared" si="171"/>
        <v>0</v>
      </c>
      <c r="H30" s="17">
        <f t="shared" si="171"/>
        <v>0</v>
      </c>
      <c r="I30" s="17">
        <f t="shared" si="171"/>
        <v>4296.610169491526</v>
      </c>
      <c r="J30" s="17">
        <f t="shared" si="171"/>
        <v>4296.610169491526</v>
      </c>
      <c r="K30" s="17">
        <f t="shared" si="171"/>
        <v>4296.610169491526</v>
      </c>
      <c r="L30" s="17">
        <f t="shared" si="171"/>
        <v>4296.610169491526</v>
      </c>
      <c r="M30" s="17">
        <f t="shared" si="171"/>
        <v>4296.610169491526</v>
      </c>
      <c r="N30" s="17">
        <f t="shared" si="171"/>
        <v>4296.610169491526</v>
      </c>
      <c r="O30" s="17">
        <f t="shared" si="171"/>
        <v>4296.610169491526</v>
      </c>
      <c r="P30" s="17">
        <f t="shared" ref="P30:CA30" si="172">P19*$B30/12</f>
        <v>4296.610169491526</v>
      </c>
      <c r="Q30" s="17">
        <f t="shared" si="172"/>
        <v>4296.610169491526</v>
      </c>
      <c r="R30" s="17">
        <f t="shared" si="172"/>
        <v>4296.610169491526</v>
      </c>
      <c r="S30" s="17">
        <f t="shared" si="172"/>
        <v>4296.610169491526</v>
      </c>
      <c r="T30" s="17">
        <f t="shared" si="172"/>
        <v>4296.610169491526</v>
      </c>
      <c r="U30" s="17">
        <f t="shared" si="172"/>
        <v>4296.610169491526</v>
      </c>
      <c r="V30" s="17">
        <f t="shared" si="172"/>
        <v>4296.610169491526</v>
      </c>
      <c r="W30" s="17">
        <f t="shared" si="172"/>
        <v>4296.610169491526</v>
      </c>
      <c r="X30" s="17">
        <f t="shared" si="172"/>
        <v>4296.610169491526</v>
      </c>
      <c r="Y30" s="17">
        <f t="shared" si="172"/>
        <v>4296.610169491526</v>
      </c>
      <c r="Z30" s="17">
        <f t="shared" si="172"/>
        <v>4296.610169491526</v>
      </c>
      <c r="AA30" s="17">
        <f t="shared" si="172"/>
        <v>4296.610169491526</v>
      </c>
      <c r="AB30" s="17">
        <f t="shared" si="172"/>
        <v>4296.610169491526</v>
      </c>
      <c r="AC30" s="17">
        <f t="shared" si="172"/>
        <v>4296.610169491526</v>
      </c>
      <c r="AD30" s="17">
        <f t="shared" si="172"/>
        <v>4296.610169491526</v>
      </c>
      <c r="AE30" s="17">
        <f t="shared" si="172"/>
        <v>4296.610169491526</v>
      </c>
      <c r="AF30" s="17">
        <f t="shared" si="172"/>
        <v>4296.610169491526</v>
      </c>
      <c r="AG30" s="17">
        <f t="shared" si="172"/>
        <v>4296.610169491526</v>
      </c>
      <c r="AH30" s="17">
        <f t="shared" si="172"/>
        <v>4296.610169491526</v>
      </c>
      <c r="AI30" s="17">
        <f t="shared" si="172"/>
        <v>4296.610169491526</v>
      </c>
      <c r="AJ30" s="17">
        <f t="shared" si="172"/>
        <v>4296.610169491526</v>
      </c>
      <c r="AK30" s="17">
        <f t="shared" si="172"/>
        <v>4296.610169491526</v>
      </c>
      <c r="AL30" s="17">
        <f t="shared" si="172"/>
        <v>4296.610169491526</v>
      </c>
      <c r="AM30" s="17">
        <f t="shared" si="172"/>
        <v>4296.610169491526</v>
      </c>
      <c r="AN30" s="17">
        <f t="shared" si="172"/>
        <v>4296.610169491526</v>
      </c>
      <c r="AO30" s="17">
        <f t="shared" si="172"/>
        <v>4296.610169491526</v>
      </c>
      <c r="AP30" s="17">
        <f t="shared" si="172"/>
        <v>4296.610169491526</v>
      </c>
      <c r="AQ30" s="17">
        <f t="shared" si="172"/>
        <v>4296.610169491526</v>
      </c>
      <c r="AR30" s="17">
        <f t="shared" si="172"/>
        <v>4296.610169491526</v>
      </c>
      <c r="AS30" s="17">
        <f t="shared" si="172"/>
        <v>4296.610169491526</v>
      </c>
      <c r="AT30" s="17">
        <f t="shared" si="172"/>
        <v>4296.610169491526</v>
      </c>
      <c r="AU30" s="17">
        <f t="shared" si="172"/>
        <v>4296.610169491526</v>
      </c>
      <c r="AV30" s="17">
        <f t="shared" si="172"/>
        <v>4296.610169491526</v>
      </c>
      <c r="AW30" s="17">
        <f t="shared" si="172"/>
        <v>4296.610169491526</v>
      </c>
      <c r="AX30" s="17">
        <f t="shared" si="172"/>
        <v>4296.610169491526</v>
      </c>
      <c r="AY30" s="17">
        <f t="shared" si="172"/>
        <v>4296.610169491526</v>
      </c>
      <c r="AZ30" s="17">
        <f t="shared" si="172"/>
        <v>4296.610169491526</v>
      </c>
      <c r="BA30" s="17">
        <f t="shared" si="172"/>
        <v>4296.610169491526</v>
      </c>
      <c r="BB30" s="17">
        <f t="shared" si="172"/>
        <v>4296.610169491526</v>
      </c>
      <c r="BC30" s="17">
        <f t="shared" si="172"/>
        <v>4296.610169491526</v>
      </c>
      <c r="BD30" s="17">
        <f t="shared" si="172"/>
        <v>4296.610169491526</v>
      </c>
      <c r="BE30" s="17">
        <f t="shared" si="172"/>
        <v>4296.610169491526</v>
      </c>
      <c r="BF30" s="17">
        <f t="shared" si="172"/>
        <v>4296.610169491526</v>
      </c>
      <c r="BG30" s="17">
        <f t="shared" si="172"/>
        <v>4296.610169491526</v>
      </c>
      <c r="BH30" s="17">
        <f t="shared" si="172"/>
        <v>4296.610169491526</v>
      </c>
      <c r="BI30" s="17">
        <f t="shared" si="172"/>
        <v>4296.610169491526</v>
      </c>
      <c r="BJ30" s="17">
        <f t="shared" si="172"/>
        <v>4296.610169491526</v>
      </c>
      <c r="BK30" s="17">
        <f t="shared" si="172"/>
        <v>4296.610169491526</v>
      </c>
      <c r="BL30" s="17">
        <f t="shared" si="172"/>
        <v>4296.610169491526</v>
      </c>
      <c r="BM30" s="17">
        <f t="shared" si="172"/>
        <v>4296.610169491526</v>
      </c>
      <c r="BN30" s="17">
        <f t="shared" si="172"/>
        <v>4296.610169491526</v>
      </c>
      <c r="BO30" s="17">
        <f t="shared" si="172"/>
        <v>4296.610169491526</v>
      </c>
      <c r="BP30" s="17">
        <f t="shared" si="172"/>
        <v>4296.610169491526</v>
      </c>
      <c r="BQ30" s="17">
        <f t="shared" si="172"/>
        <v>4296.610169491526</v>
      </c>
      <c r="BR30" s="17">
        <f t="shared" si="172"/>
        <v>4296.610169491526</v>
      </c>
      <c r="BS30" s="17">
        <f t="shared" si="172"/>
        <v>4296.610169491526</v>
      </c>
      <c r="BT30" s="17">
        <f t="shared" si="172"/>
        <v>4296.610169491526</v>
      </c>
      <c r="BU30" s="17">
        <f t="shared" si="172"/>
        <v>4296.610169491526</v>
      </c>
      <c r="BV30" s="17">
        <f t="shared" si="172"/>
        <v>4296.610169491526</v>
      </c>
      <c r="BW30" s="17">
        <f t="shared" si="172"/>
        <v>4296.610169491526</v>
      </c>
      <c r="BX30" s="17">
        <f t="shared" si="172"/>
        <v>4296.610169491526</v>
      </c>
      <c r="BY30" s="17">
        <f t="shared" si="172"/>
        <v>4296.610169491526</v>
      </c>
      <c r="BZ30" s="17">
        <f t="shared" si="172"/>
        <v>4296.610169491526</v>
      </c>
      <c r="CA30" s="17">
        <f t="shared" si="172"/>
        <v>4296.610169491526</v>
      </c>
      <c r="CB30" s="17">
        <f t="shared" ref="CB30:DU30" si="173">CB19*$B30/12</f>
        <v>4296.610169491526</v>
      </c>
      <c r="CC30" s="17">
        <f t="shared" si="173"/>
        <v>4296.610169491526</v>
      </c>
      <c r="CD30" s="17">
        <f t="shared" si="173"/>
        <v>4296.610169491526</v>
      </c>
      <c r="CE30" s="17">
        <f t="shared" si="173"/>
        <v>4296.610169491526</v>
      </c>
      <c r="CF30" s="17">
        <f t="shared" si="173"/>
        <v>4296.610169491526</v>
      </c>
      <c r="CG30" s="17">
        <f t="shared" si="173"/>
        <v>4296.610169491526</v>
      </c>
      <c r="CH30" s="17">
        <f t="shared" si="173"/>
        <v>4296.610169491526</v>
      </c>
      <c r="CI30" s="17">
        <f t="shared" si="173"/>
        <v>4296.610169491526</v>
      </c>
      <c r="CJ30" s="17">
        <f t="shared" si="173"/>
        <v>4296.610169491526</v>
      </c>
      <c r="CK30" s="17">
        <f t="shared" si="173"/>
        <v>4296.610169491526</v>
      </c>
      <c r="CL30" s="17">
        <f t="shared" si="173"/>
        <v>4296.610169491526</v>
      </c>
      <c r="CM30" s="17">
        <f t="shared" si="173"/>
        <v>4296.610169491526</v>
      </c>
      <c r="CN30" s="17">
        <f t="shared" si="173"/>
        <v>4296.610169491526</v>
      </c>
      <c r="CO30" s="17">
        <f t="shared" si="173"/>
        <v>4296.610169491526</v>
      </c>
      <c r="CP30" s="17">
        <f t="shared" si="173"/>
        <v>4296.610169491526</v>
      </c>
      <c r="CQ30" s="17">
        <f t="shared" si="173"/>
        <v>4296.610169491526</v>
      </c>
      <c r="CR30" s="17">
        <f t="shared" si="173"/>
        <v>4296.610169491526</v>
      </c>
      <c r="CS30" s="17">
        <f t="shared" si="173"/>
        <v>4296.610169491526</v>
      </c>
      <c r="CT30" s="17">
        <f t="shared" si="173"/>
        <v>4296.610169491526</v>
      </c>
      <c r="CU30" s="17">
        <f t="shared" si="173"/>
        <v>4296.610169491526</v>
      </c>
      <c r="CV30" s="17">
        <f t="shared" si="173"/>
        <v>4296.610169491526</v>
      </c>
      <c r="CW30" s="17">
        <f t="shared" si="173"/>
        <v>4296.610169491526</v>
      </c>
      <c r="CX30" s="17">
        <f t="shared" si="173"/>
        <v>4296.610169491526</v>
      </c>
      <c r="CY30" s="17">
        <f t="shared" si="173"/>
        <v>4296.610169491526</v>
      </c>
      <c r="CZ30" s="17">
        <f t="shared" si="173"/>
        <v>4296.610169491526</v>
      </c>
      <c r="DA30" s="17">
        <f t="shared" si="173"/>
        <v>4296.610169491526</v>
      </c>
      <c r="DB30" s="17">
        <f t="shared" si="173"/>
        <v>4296.610169491526</v>
      </c>
      <c r="DC30" s="17">
        <f t="shared" si="173"/>
        <v>4296.610169491526</v>
      </c>
      <c r="DD30" s="17">
        <f t="shared" si="173"/>
        <v>4296.610169491526</v>
      </c>
      <c r="DE30" s="17">
        <f t="shared" si="173"/>
        <v>4296.610169491526</v>
      </c>
      <c r="DF30" s="17">
        <f t="shared" si="173"/>
        <v>4296.610169491526</v>
      </c>
      <c r="DG30" s="17">
        <f t="shared" si="173"/>
        <v>4296.610169491526</v>
      </c>
      <c r="DH30" s="17">
        <f t="shared" si="173"/>
        <v>4296.610169491526</v>
      </c>
      <c r="DI30" s="17">
        <f t="shared" si="173"/>
        <v>4296.610169491526</v>
      </c>
      <c r="DJ30" s="17">
        <f t="shared" si="173"/>
        <v>4296.610169491526</v>
      </c>
      <c r="DK30" s="17">
        <f t="shared" si="173"/>
        <v>4296.610169491526</v>
      </c>
      <c r="DL30" s="17">
        <f t="shared" si="173"/>
        <v>4296.610169491526</v>
      </c>
      <c r="DM30" s="17">
        <f t="shared" si="173"/>
        <v>4296.610169491526</v>
      </c>
      <c r="DN30" s="17">
        <f t="shared" si="173"/>
        <v>4296.610169491526</v>
      </c>
      <c r="DO30" s="17">
        <f t="shared" si="173"/>
        <v>4296.610169491526</v>
      </c>
      <c r="DP30" s="17">
        <f t="shared" si="173"/>
        <v>4296.610169491526</v>
      </c>
      <c r="DQ30" s="17">
        <f t="shared" si="173"/>
        <v>4296.610169491526</v>
      </c>
      <c r="DR30" s="17">
        <f t="shared" si="173"/>
        <v>4296.610169491526</v>
      </c>
      <c r="DS30" s="17">
        <f t="shared" si="173"/>
        <v>4296.610169491526</v>
      </c>
      <c r="DT30" s="17">
        <f t="shared" si="173"/>
        <v>4296.610169491526</v>
      </c>
      <c r="DU30" s="17">
        <f t="shared" si="173"/>
        <v>4296.610169491526</v>
      </c>
    </row>
    <row r="31" spans="1:125" outlineLevel="1" x14ac:dyDescent="0.3">
      <c r="A31" s="18" t="str">
        <f>A7</f>
        <v>capex 4</v>
      </c>
      <c r="B31" s="76">
        <f>1/12</f>
        <v>8.3333333333333329E-2</v>
      </c>
      <c r="C31" s="12"/>
      <c r="D31" s="17">
        <f t="shared" ref="D31:AI31" si="174">D21*$B31/12</f>
        <v>0</v>
      </c>
      <c r="E31" s="17">
        <f t="shared" si="174"/>
        <v>0</v>
      </c>
      <c r="F31" s="17">
        <f t="shared" si="174"/>
        <v>0</v>
      </c>
      <c r="G31" s="17">
        <f t="shared" si="174"/>
        <v>0</v>
      </c>
      <c r="H31" s="17">
        <f t="shared" si="174"/>
        <v>0</v>
      </c>
      <c r="I31" s="17">
        <f t="shared" si="174"/>
        <v>0</v>
      </c>
      <c r="J31" s="17">
        <f t="shared" si="174"/>
        <v>0</v>
      </c>
      <c r="K31" s="17">
        <f t="shared" si="174"/>
        <v>0</v>
      </c>
      <c r="L31" s="17">
        <f t="shared" si="174"/>
        <v>0</v>
      </c>
      <c r="M31" s="17">
        <f t="shared" si="174"/>
        <v>19008.945386064031</v>
      </c>
      <c r="N31" s="17">
        <f t="shared" si="174"/>
        <v>19008.945386064031</v>
      </c>
      <c r="O31" s="17">
        <f t="shared" si="174"/>
        <v>19008.945386064031</v>
      </c>
      <c r="P31" s="17">
        <f t="shared" si="174"/>
        <v>19008.945386064031</v>
      </c>
      <c r="Q31" s="17">
        <f t="shared" si="174"/>
        <v>19008.945386064031</v>
      </c>
      <c r="R31" s="17">
        <f t="shared" si="174"/>
        <v>19008.945386064031</v>
      </c>
      <c r="S31" s="17">
        <f t="shared" si="174"/>
        <v>19008.945386064031</v>
      </c>
      <c r="T31" s="17">
        <f t="shared" si="174"/>
        <v>19008.945386064031</v>
      </c>
      <c r="U31" s="17">
        <f t="shared" si="174"/>
        <v>19008.945386064031</v>
      </c>
      <c r="V31" s="17">
        <f t="shared" si="174"/>
        <v>19008.945386064031</v>
      </c>
      <c r="W31" s="17">
        <f t="shared" si="174"/>
        <v>19008.945386064031</v>
      </c>
      <c r="X31" s="17">
        <f t="shared" si="174"/>
        <v>19008.945386064031</v>
      </c>
      <c r="Y31" s="17">
        <f t="shared" si="174"/>
        <v>19008.945386064031</v>
      </c>
      <c r="Z31" s="17">
        <f t="shared" si="174"/>
        <v>19008.945386064031</v>
      </c>
      <c r="AA31" s="17">
        <f t="shared" si="174"/>
        <v>19008.945386064031</v>
      </c>
      <c r="AB31" s="17">
        <f t="shared" si="174"/>
        <v>19008.945386064031</v>
      </c>
      <c r="AC31" s="17">
        <f t="shared" si="174"/>
        <v>19008.945386064031</v>
      </c>
      <c r="AD31" s="17">
        <f t="shared" si="174"/>
        <v>19008.945386064031</v>
      </c>
      <c r="AE31" s="17">
        <f t="shared" si="174"/>
        <v>19008.945386064031</v>
      </c>
      <c r="AF31" s="17">
        <f t="shared" si="174"/>
        <v>19008.945386064031</v>
      </c>
      <c r="AG31" s="17">
        <f t="shared" si="174"/>
        <v>19008.945386064031</v>
      </c>
      <c r="AH31" s="17">
        <f t="shared" si="174"/>
        <v>19008.945386064031</v>
      </c>
      <c r="AI31" s="17">
        <f t="shared" si="174"/>
        <v>19008.945386064031</v>
      </c>
      <c r="AJ31" s="17">
        <f t="shared" ref="AJ31:BO31" si="175">AJ21*$B31/12</f>
        <v>19008.945386064031</v>
      </c>
      <c r="AK31" s="17">
        <f t="shared" si="175"/>
        <v>19008.945386064031</v>
      </c>
      <c r="AL31" s="17">
        <f t="shared" si="175"/>
        <v>19008.945386064031</v>
      </c>
      <c r="AM31" s="17">
        <f t="shared" si="175"/>
        <v>19008.945386064031</v>
      </c>
      <c r="AN31" s="17">
        <f t="shared" si="175"/>
        <v>19008.945386064031</v>
      </c>
      <c r="AO31" s="17">
        <f t="shared" si="175"/>
        <v>19008.945386064031</v>
      </c>
      <c r="AP31" s="17">
        <f t="shared" si="175"/>
        <v>19008.945386064031</v>
      </c>
      <c r="AQ31" s="17">
        <f t="shared" si="175"/>
        <v>19008.945386064031</v>
      </c>
      <c r="AR31" s="17">
        <f t="shared" si="175"/>
        <v>19008.945386064031</v>
      </c>
      <c r="AS31" s="17">
        <f t="shared" si="175"/>
        <v>19008.945386064031</v>
      </c>
      <c r="AT31" s="17">
        <f t="shared" si="175"/>
        <v>19008.945386064031</v>
      </c>
      <c r="AU31" s="17">
        <f t="shared" si="175"/>
        <v>19008.945386064031</v>
      </c>
      <c r="AV31" s="17">
        <f t="shared" si="175"/>
        <v>19008.945386064031</v>
      </c>
      <c r="AW31" s="17">
        <f t="shared" si="175"/>
        <v>19008.945386064031</v>
      </c>
      <c r="AX31" s="17">
        <f t="shared" si="175"/>
        <v>19008.945386064031</v>
      </c>
      <c r="AY31" s="17">
        <f t="shared" si="175"/>
        <v>19008.945386064031</v>
      </c>
      <c r="AZ31" s="17">
        <f t="shared" si="175"/>
        <v>19008.945386064031</v>
      </c>
      <c r="BA31" s="17">
        <f t="shared" si="175"/>
        <v>19008.945386064031</v>
      </c>
      <c r="BB31" s="17">
        <f t="shared" si="175"/>
        <v>19008.945386064031</v>
      </c>
      <c r="BC31" s="17">
        <f t="shared" si="175"/>
        <v>19008.945386064031</v>
      </c>
      <c r="BD31" s="17">
        <f t="shared" si="175"/>
        <v>19008.945386064031</v>
      </c>
      <c r="BE31" s="17">
        <f t="shared" si="175"/>
        <v>19008.945386064031</v>
      </c>
      <c r="BF31" s="17">
        <f t="shared" si="175"/>
        <v>19008.945386064031</v>
      </c>
      <c r="BG31" s="17">
        <f t="shared" si="175"/>
        <v>19008.945386064031</v>
      </c>
      <c r="BH31" s="17">
        <f t="shared" si="175"/>
        <v>19008.945386064031</v>
      </c>
      <c r="BI31" s="17">
        <f t="shared" si="175"/>
        <v>19008.945386064031</v>
      </c>
      <c r="BJ31" s="17">
        <f t="shared" si="175"/>
        <v>19008.945386064031</v>
      </c>
      <c r="BK31" s="17">
        <f t="shared" si="175"/>
        <v>19008.945386064031</v>
      </c>
      <c r="BL31" s="17">
        <f t="shared" si="175"/>
        <v>19008.945386064031</v>
      </c>
      <c r="BM31" s="17">
        <f t="shared" si="175"/>
        <v>19008.945386064031</v>
      </c>
      <c r="BN31" s="17">
        <f t="shared" si="175"/>
        <v>19008.945386064031</v>
      </c>
      <c r="BO31" s="17">
        <f t="shared" si="175"/>
        <v>19008.945386064031</v>
      </c>
      <c r="BP31" s="17">
        <f t="shared" ref="BP31:CU31" si="176">BP21*$B31/12</f>
        <v>19008.945386064031</v>
      </c>
      <c r="BQ31" s="17">
        <f t="shared" si="176"/>
        <v>19008.945386064031</v>
      </c>
      <c r="BR31" s="17">
        <f t="shared" si="176"/>
        <v>19008.945386064031</v>
      </c>
      <c r="BS31" s="17">
        <f t="shared" si="176"/>
        <v>19008.945386064031</v>
      </c>
      <c r="BT31" s="17">
        <f t="shared" si="176"/>
        <v>19008.945386064031</v>
      </c>
      <c r="BU31" s="17">
        <f t="shared" si="176"/>
        <v>19008.945386064031</v>
      </c>
      <c r="BV31" s="17">
        <f t="shared" si="176"/>
        <v>19008.945386064031</v>
      </c>
      <c r="BW31" s="17">
        <f t="shared" si="176"/>
        <v>19008.945386064031</v>
      </c>
      <c r="BX31" s="17">
        <f t="shared" si="176"/>
        <v>19008.945386064031</v>
      </c>
      <c r="BY31" s="17">
        <f t="shared" si="176"/>
        <v>19008.945386064031</v>
      </c>
      <c r="BZ31" s="17">
        <f t="shared" si="176"/>
        <v>19008.945386064031</v>
      </c>
      <c r="CA31" s="17">
        <f t="shared" si="176"/>
        <v>19008.945386064031</v>
      </c>
      <c r="CB31" s="17">
        <f t="shared" si="176"/>
        <v>19008.945386064031</v>
      </c>
      <c r="CC31" s="17">
        <f t="shared" si="176"/>
        <v>19008.945386064031</v>
      </c>
      <c r="CD31" s="17">
        <f t="shared" si="176"/>
        <v>19008.945386064031</v>
      </c>
      <c r="CE31" s="17">
        <f t="shared" si="176"/>
        <v>19008.945386064031</v>
      </c>
      <c r="CF31" s="17">
        <f t="shared" si="176"/>
        <v>19008.945386064031</v>
      </c>
      <c r="CG31" s="17">
        <f t="shared" si="176"/>
        <v>19008.945386064031</v>
      </c>
      <c r="CH31" s="17">
        <f t="shared" si="176"/>
        <v>19008.945386064031</v>
      </c>
      <c r="CI31" s="17">
        <f t="shared" si="176"/>
        <v>19008.945386064031</v>
      </c>
      <c r="CJ31" s="17">
        <f t="shared" si="176"/>
        <v>19008.945386064031</v>
      </c>
      <c r="CK31" s="17">
        <f t="shared" si="176"/>
        <v>19008.945386064031</v>
      </c>
      <c r="CL31" s="17">
        <f t="shared" si="176"/>
        <v>19008.945386064031</v>
      </c>
      <c r="CM31" s="17">
        <f t="shared" si="176"/>
        <v>19008.945386064031</v>
      </c>
      <c r="CN31" s="17">
        <f t="shared" si="176"/>
        <v>19008.945386064031</v>
      </c>
      <c r="CO31" s="17">
        <f t="shared" si="176"/>
        <v>19008.945386064031</v>
      </c>
      <c r="CP31" s="17">
        <f t="shared" si="176"/>
        <v>19008.945386064031</v>
      </c>
      <c r="CQ31" s="17">
        <f t="shared" si="176"/>
        <v>19008.945386064031</v>
      </c>
      <c r="CR31" s="17">
        <f t="shared" si="176"/>
        <v>19008.945386064031</v>
      </c>
      <c r="CS31" s="17">
        <f t="shared" si="176"/>
        <v>19008.945386064031</v>
      </c>
      <c r="CT31" s="17">
        <f t="shared" si="176"/>
        <v>19008.945386064031</v>
      </c>
      <c r="CU31" s="17">
        <f t="shared" si="176"/>
        <v>19008.945386064031</v>
      </c>
      <c r="CV31" s="17">
        <f t="shared" ref="CV31:DU31" si="177">CV21*$B31/12</f>
        <v>19008.945386064031</v>
      </c>
      <c r="CW31" s="17">
        <f t="shared" si="177"/>
        <v>19008.945386064031</v>
      </c>
      <c r="CX31" s="17">
        <f t="shared" si="177"/>
        <v>19008.945386064031</v>
      </c>
      <c r="CY31" s="17">
        <f t="shared" si="177"/>
        <v>19008.945386064031</v>
      </c>
      <c r="CZ31" s="17">
        <f t="shared" si="177"/>
        <v>19008.945386064031</v>
      </c>
      <c r="DA31" s="17">
        <f t="shared" si="177"/>
        <v>19008.945386064031</v>
      </c>
      <c r="DB31" s="17">
        <f t="shared" si="177"/>
        <v>19008.945386064031</v>
      </c>
      <c r="DC31" s="17">
        <f t="shared" si="177"/>
        <v>19008.945386064031</v>
      </c>
      <c r="DD31" s="17">
        <f t="shared" si="177"/>
        <v>19008.945386064031</v>
      </c>
      <c r="DE31" s="17">
        <f t="shared" si="177"/>
        <v>19008.945386064031</v>
      </c>
      <c r="DF31" s="17">
        <f t="shared" si="177"/>
        <v>19008.945386064031</v>
      </c>
      <c r="DG31" s="17">
        <f t="shared" si="177"/>
        <v>19008.945386064031</v>
      </c>
      <c r="DH31" s="17">
        <f t="shared" si="177"/>
        <v>19008.945386064031</v>
      </c>
      <c r="DI31" s="17">
        <f t="shared" si="177"/>
        <v>19008.945386064031</v>
      </c>
      <c r="DJ31" s="17">
        <f t="shared" si="177"/>
        <v>19008.945386064031</v>
      </c>
      <c r="DK31" s="17">
        <f t="shared" si="177"/>
        <v>19008.945386064031</v>
      </c>
      <c r="DL31" s="17">
        <f t="shared" si="177"/>
        <v>19008.945386064031</v>
      </c>
      <c r="DM31" s="17">
        <f t="shared" si="177"/>
        <v>19008.945386064031</v>
      </c>
      <c r="DN31" s="17">
        <f t="shared" si="177"/>
        <v>19008.945386064031</v>
      </c>
      <c r="DO31" s="17">
        <f t="shared" si="177"/>
        <v>19008.945386064031</v>
      </c>
      <c r="DP31" s="17">
        <f t="shared" si="177"/>
        <v>19008.945386064031</v>
      </c>
      <c r="DQ31" s="17">
        <f t="shared" si="177"/>
        <v>19008.945386064031</v>
      </c>
      <c r="DR31" s="17">
        <f t="shared" si="177"/>
        <v>19008.945386064031</v>
      </c>
      <c r="DS31" s="17">
        <f t="shared" si="177"/>
        <v>19008.945386064031</v>
      </c>
      <c r="DT31" s="17">
        <f t="shared" si="177"/>
        <v>19008.945386064031</v>
      </c>
      <c r="DU31" s="17">
        <f t="shared" si="177"/>
        <v>19008.945386064031</v>
      </c>
    </row>
    <row r="32" spans="1:125" outlineLevel="1" x14ac:dyDescent="0.3">
      <c r="A32" s="18" t="str">
        <f>A9</f>
        <v>capex 6</v>
      </c>
      <c r="B32" s="76">
        <f>1/10</f>
        <v>0.1</v>
      </c>
      <c r="C32" s="12"/>
      <c r="D32" s="17">
        <f t="shared" ref="D32:AI32" si="178">D23*$B32/12</f>
        <v>0</v>
      </c>
      <c r="E32" s="17">
        <f t="shared" si="178"/>
        <v>0</v>
      </c>
      <c r="F32" s="17">
        <f t="shared" si="178"/>
        <v>0</v>
      </c>
      <c r="G32" s="17">
        <f t="shared" si="178"/>
        <v>0</v>
      </c>
      <c r="H32" s="17">
        <f t="shared" si="178"/>
        <v>0</v>
      </c>
      <c r="I32" s="17">
        <f t="shared" si="178"/>
        <v>0</v>
      </c>
      <c r="J32" s="17">
        <f t="shared" si="178"/>
        <v>0</v>
      </c>
      <c r="K32" s="17">
        <f t="shared" si="178"/>
        <v>0</v>
      </c>
      <c r="L32" s="17">
        <f t="shared" si="178"/>
        <v>0</v>
      </c>
      <c r="M32" s="17">
        <f t="shared" si="178"/>
        <v>57203.38983050848</v>
      </c>
      <c r="N32" s="17">
        <f t="shared" si="178"/>
        <v>57203.38983050848</v>
      </c>
      <c r="O32" s="17">
        <f t="shared" si="178"/>
        <v>57203.38983050848</v>
      </c>
      <c r="P32" s="17">
        <f t="shared" si="178"/>
        <v>57203.38983050848</v>
      </c>
      <c r="Q32" s="17">
        <f t="shared" si="178"/>
        <v>57203.38983050848</v>
      </c>
      <c r="R32" s="17">
        <f t="shared" si="178"/>
        <v>57203.38983050848</v>
      </c>
      <c r="S32" s="17">
        <f t="shared" si="178"/>
        <v>57203.38983050848</v>
      </c>
      <c r="T32" s="17">
        <f t="shared" si="178"/>
        <v>57203.38983050848</v>
      </c>
      <c r="U32" s="17">
        <f t="shared" si="178"/>
        <v>57203.38983050848</v>
      </c>
      <c r="V32" s="17">
        <f t="shared" si="178"/>
        <v>57203.38983050848</v>
      </c>
      <c r="W32" s="17">
        <f t="shared" si="178"/>
        <v>57203.38983050848</v>
      </c>
      <c r="X32" s="17">
        <f t="shared" si="178"/>
        <v>57203.38983050848</v>
      </c>
      <c r="Y32" s="17">
        <f t="shared" si="178"/>
        <v>57203.38983050848</v>
      </c>
      <c r="Z32" s="17">
        <f t="shared" si="178"/>
        <v>57203.38983050848</v>
      </c>
      <c r="AA32" s="17">
        <f t="shared" si="178"/>
        <v>57203.38983050848</v>
      </c>
      <c r="AB32" s="17">
        <f t="shared" si="178"/>
        <v>57203.38983050848</v>
      </c>
      <c r="AC32" s="17">
        <f t="shared" si="178"/>
        <v>57203.38983050848</v>
      </c>
      <c r="AD32" s="17">
        <f t="shared" si="178"/>
        <v>57203.38983050848</v>
      </c>
      <c r="AE32" s="17">
        <f t="shared" si="178"/>
        <v>57203.38983050848</v>
      </c>
      <c r="AF32" s="17">
        <f t="shared" si="178"/>
        <v>57203.38983050848</v>
      </c>
      <c r="AG32" s="17">
        <f t="shared" si="178"/>
        <v>57203.38983050848</v>
      </c>
      <c r="AH32" s="17">
        <f t="shared" si="178"/>
        <v>57203.38983050848</v>
      </c>
      <c r="AI32" s="17">
        <f t="shared" si="178"/>
        <v>57203.38983050848</v>
      </c>
      <c r="AJ32" s="17">
        <f t="shared" ref="AJ32:BO32" si="179">AJ23*$B32/12</f>
        <v>57203.38983050848</v>
      </c>
      <c r="AK32" s="17">
        <f t="shared" si="179"/>
        <v>57203.38983050848</v>
      </c>
      <c r="AL32" s="17">
        <f t="shared" si="179"/>
        <v>57203.38983050848</v>
      </c>
      <c r="AM32" s="17">
        <f t="shared" si="179"/>
        <v>57203.38983050848</v>
      </c>
      <c r="AN32" s="17">
        <f t="shared" si="179"/>
        <v>57203.38983050848</v>
      </c>
      <c r="AO32" s="17">
        <f t="shared" si="179"/>
        <v>57203.38983050848</v>
      </c>
      <c r="AP32" s="17">
        <f t="shared" si="179"/>
        <v>57203.38983050848</v>
      </c>
      <c r="AQ32" s="17">
        <f t="shared" si="179"/>
        <v>57203.38983050848</v>
      </c>
      <c r="AR32" s="17">
        <f t="shared" si="179"/>
        <v>57203.38983050848</v>
      </c>
      <c r="AS32" s="17">
        <f t="shared" si="179"/>
        <v>57203.38983050848</v>
      </c>
      <c r="AT32" s="17">
        <f t="shared" si="179"/>
        <v>57203.38983050848</v>
      </c>
      <c r="AU32" s="17">
        <f t="shared" si="179"/>
        <v>57203.38983050848</v>
      </c>
      <c r="AV32" s="17">
        <f t="shared" si="179"/>
        <v>57203.38983050848</v>
      </c>
      <c r="AW32" s="17">
        <f t="shared" si="179"/>
        <v>57203.38983050848</v>
      </c>
      <c r="AX32" s="17">
        <f t="shared" si="179"/>
        <v>57203.38983050848</v>
      </c>
      <c r="AY32" s="17">
        <f t="shared" si="179"/>
        <v>57203.38983050848</v>
      </c>
      <c r="AZ32" s="17">
        <f t="shared" si="179"/>
        <v>57203.38983050848</v>
      </c>
      <c r="BA32" s="17">
        <f t="shared" si="179"/>
        <v>57203.38983050848</v>
      </c>
      <c r="BB32" s="17">
        <f t="shared" si="179"/>
        <v>57203.38983050848</v>
      </c>
      <c r="BC32" s="17">
        <f t="shared" si="179"/>
        <v>57203.38983050848</v>
      </c>
      <c r="BD32" s="17">
        <f t="shared" si="179"/>
        <v>57203.38983050848</v>
      </c>
      <c r="BE32" s="17">
        <f t="shared" si="179"/>
        <v>57203.38983050848</v>
      </c>
      <c r="BF32" s="17">
        <f t="shared" si="179"/>
        <v>57203.38983050848</v>
      </c>
      <c r="BG32" s="17">
        <f t="shared" si="179"/>
        <v>57203.38983050848</v>
      </c>
      <c r="BH32" s="17">
        <f t="shared" si="179"/>
        <v>57203.38983050848</v>
      </c>
      <c r="BI32" s="17">
        <f t="shared" si="179"/>
        <v>57203.38983050848</v>
      </c>
      <c r="BJ32" s="17">
        <f t="shared" si="179"/>
        <v>57203.38983050848</v>
      </c>
      <c r="BK32" s="17">
        <f t="shared" si="179"/>
        <v>57203.38983050848</v>
      </c>
      <c r="BL32" s="17">
        <f t="shared" si="179"/>
        <v>57203.38983050848</v>
      </c>
      <c r="BM32" s="17">
        <f t="shared" si="179"/>
        <v>57203.38983050848</v>
      </c>
      <c r="BN32" s="17">
        <f t="shared" si="179"/>
        <v>57203.38983050848</v>
      </c>
      <c r="BO32" s="17">
        <f t="shared" si="179"/>
        <v>57203.38983050848</v>
      </c>
      <c r="BP32" s="17">
        <f t="shared" ref="BP32:CU32" si="180">BP23*$B32/12</f>
        <v>57203.38983050848</v>
      </c>
      <c r="BQ32" s="17">
        <f t="shared" si="180"/>
        <v>57203.38983050848</v>
      </c>
      <c r="BR32" s="17">
        <f t="shared" si="180"/>
        <v>57203.38983050848</v>
      </c>
      <c r="BS32" s="17">
        <f t="shared" si="180"/>
        <v>57203.38983050848</v>
      </c>
      <c r="BT32" s="17">
        <f t="shared" si="180"/>
        <v>57203.38983050848</v>
      </c>
      <c r="BU32" s="17">
        <f t="shared" si="180"/>
        <v>57203.38983050848</v>
      </c>
      <c r="BV32" s="17">
        <f t="shared" si="180"/>
        <v>57203.38983050848</v>
      </c>
      <c r="BW32" s="17">
        <f t="shared" si="180"/>
        <v>57203.38983050848</v>
      </c>
      <c r="BX32" s="17">
        <f t="shared" si="180"/>
        <v>57203.38983050848</v>
      </c>
      <c r="BY32" s="17">
        <f t="shared" si="180"/>
        <v>57203.38983050848</v>
      </c>
      <c r="BZ32" s="17">
        <f t="shared" si="180"/>
        <v>57203.38983050848</v>
      </c>
      <c r="CA32" s="17">
        <f t="shared" si="180"/>
        <v>57203.38983050848</v>
      </c>
      <c r="CB32" s="17">
        <f t="shared" si="180"/>
        <v>57203.38983050848</v>
      </c>
      <c r="CC32" s="17">
        <f t="shared" si="180"/>
        <v>57203.38983050848</v>
      </c>
      <c r="CD32" s="17">
        <f t="shared" si="180"/>
        <v>57203.38983050848</v>
      </c>
      <c r="CE32" s="17">
        <f t="shared" si="180"/>
        <v>57203.38983050848</v>
      </c>
      <c r="CF32" s="17">
        <f t="shared" si="180"/>
        <v>57203.38983050848</v>
      </c>
      <c r="CG32" s="17">
        <f t="shared" si="180"/>
        <v>57203.38983050848</v>
      </c>
      <c r="CH32" s="17">
        <f t="shared" si="180"/>
        <v>57203.38983050848</v>
      </c>
      <c r="CI32" s="17">
        <f t="shared" si="180"/>
        <v>57203.38983050848</v>
      </c>
      <c r="CJ32" s="17">
        <f t="shared" si="180"/>
        <v>57203.38983050848</v>
      </c>
      <c r="CK32" s="17">
        <f t="shared" si="180"/>
        <v>57203.38983050848</v>
      </c>
      <c r="CL32" s="17">
        <f t="shared" si="180"/>
        <v>57203.38983050848</v>
      </c>
      <c r="CM32" s="17">
        <f t="shared" si="180"/>
        <v>57203.38983050848</v>
      </c>
      <c r="CN32" s="17">
        <f t="shared" si="180"/>
        <v>57203.38983050848</v>
      </c>
      <c r="CO32" s="17">
        <f t="shared" si="180"/>
        <v>57203.38983050848</v>
      </c>
      <c r="CP32" s="17">
        <f t="shared" si="180"/>
        <v>57203.38983050848</v>
      </c>
      <c r="CQ32" s="17">
        <f t="shared" si="180"/>
        <v>57203.38983050848</v>
      </c>
      <c r="CR32" s="17">
        <f t="shared" si="180"/>
        <v>57203.38983050848</v>
      </c>
      <c r="CS32" s="17">
        <f t="shared" si="180"/>
        <v>57203.38983050848</v>
      </c>
      <c r="CT32" s="17">
        <f t="shared" si="180"/>
        <v>57203.38983050848</v>
      </c>
      <c r="CU32" s="17">
        <f t="shared" si="180"/>
        <v>57203.38983050848</v>
      </c>
      <c r="CV32" s="17">
        <f t="shared" ref="CV32:DU32" si="181">CV23*$B32/12</f>
        <v>57203.38983050848</v>
      </c>
      <c r="CW32" s="17">
        <f t="shared" si="181"/>
        <v>57203.38983050848</v>
      </c>
      <c r="CX32" s="17">
        <f t="shared" si="181"/>
        <v>57203.38983050848</v>
      </c>
      <c r="CY32" s="17">
        <f t="shared" si="181"/>
        <v>57203.38983050848</v>
      </c>
      <c r="CZ32" s="17">
        <f t="shared" si="181"/>
        <v>57203.38983050848</v>
      </c>
      <c r="DA32" s="17">
        <f t="shared" si="181"/>
        <v>57203.38983050848</v>
      </c>
      <c r="DB32" s="17">
        <f t="shared" si="181"/>
        <v>57203.38983050848</v>
      </c>
      <c r="DC32" s="17">
        <f t="shared" si="181"/>
        <v>57203.38983050848</v>
      </c>
      <c r="DD32" s="17">
        <f t="shared" si="181"/>
        <v>57203.38983050848</v>
      </c>
      <c r="DE32" s="17">
        <f t="shared" si="181"/>
        <v>57203.38983050848</v>
      </c>
      <c r="DF32" s="17">
        <f t="shared" si="181"/>
        <v>57203.38983050848</v>
      </c>
      <c r="DG32" s="17">
        <f t="shared" si="181"/>
        <v>57203.38983050848</v>
      </c>
      <c r="DH32" s="17">
        <f t="shared" si="181"/>
        <v>57203.38983050848</v>
      </c>
      <c r="DI32" s="17">
        <f t="shared" si="181"/>
        <v>57203.38983050848</v>
      </c>
      <c r="DJ32" s="17">
        <f t="shared" si="181"/>
        <v>57203.38983050848</v>
      </c>
      <c r="DK32" s="17">
        <f t="shared" si="181"/>
        <v>57203.38983050848</v>
      </c>
      <c r="DL32" s="17">
        <f t="shared" si="181"/>
        <v>57203.38983050848</v>
      </c>
      <c r="DM32" s="17">
        <f t="shared" si="181"/>
        <v>57203.38983050848</v>
      </c>
      <c r="DN32" s="17">
        <f t="shared" si="181"/>
        <v>57203.38983050848</v>
      </c>
      <c r="DO32" s="17">
        <f t="shared" si="181"/>
        <v>57203.38983050848</v>
      </c>
      <c r="DP32" s="17">
        <f t="shared" si="181"/>
        <v>57203.38983050848</v>
      </c>
      <c r="DQ32" s="17">
        <f t="shared" si="181"/>
        <v>57203.38983050848</v>
      </c>
      <c r="DR32" s="17">
        <f t="shared" si="181"/>
        <v>57203.38983050848</v>
      </c>
      <c r="DS32" s="17">
        <f t="shared" si="181"/>
        <v>57203.38983050848</v>
      </c>
      <c r="DT32" s="17">
        <f t="shared" si="181"/>
        <v>57203.38983050848</v>
      </c>
      <c r="DU32" s="17">
        <f t="shared" si="181"/>
        <v>57203.38983050848</v>
      </c>
    </row>
    <row r="33" spans="1:135" outlineLevel="1" x14ac:dyDescent="0.3">
      <c r="A33" s="18" t="str">
        <f>A10</f>
        <v>capex 7</v>
      </c>
      <c r="B33" s="76">
        <f>1/10</f>
        <v>0.1</v>
      </c>
      <c r="C33" s="12"/>
      <c r="D33" s="17">
        <f t="shared" ref="D33:AI33" si="182">D24*$B33/12</f>
        <v>0</v>
      </c>
      <c r="E33" s="17">
        <f t="shared" si="182"/>
        <v>0</v>
      </c>
      <c r="F33" s="17">
        <f t="shared" si="182"/>
        <v>0</v>
      </c>
      <c r="G33" s="17">
        <f t="shared" si="182"/>
        <v>0</v>
      </c>
      <c r="H33" s="17">
        <f t="shared" si="182"/>
        <v>0</v>
      </c>
      <c r="I33" s="17">
        <f t="shared" si="182"/>
        <v>17655.367231638422</v>
      </c>
      <c r="J33" s="17">
        <f t="shared" si="182"/>
        <v>17655.367231638422</v>
      </c>
      <c r="K33" s="17">
        <f t="shared" si="182"/>
        <v>17655.367231638422</v>
      </c>
      <c r="L33" s="17">
        <f t="shared" si="182"/>
        <v>17655.367231638422</v>
      </c>
      <c r="M33" s="17">
        <f t="shared" si="182"/>
        <v>17655.367231638422</v>
      </c>
      <c r="N33" s="17">
        <f t="shared" si="182"/>
        <v>17655.367231638422</v>
      </c>
      <c r="O33" s="17">
        <f t="shared" si="182"/>
        <v>17655.367231638422</v>
      </c>
      <c r="P33" s="17">
        <f t="shared" si="182"/>
        <v>17655.367231638422</v>
      </c>
      <c r="Q33" s="17">
        <f t="shared" si="182"/>
        <v>17655.367231638422</v>
      </c>
      <c r="R33" s="17">
        <f t="shared" si="182"/>
        <v>17655.367231638422</v>
      </c>
      <c r="S33" s="17">
        <f t="shared" si="182"/>
        <v>17655.367231638422</v>
      </c>
      <c r="T33" s="17">
        <f t="shared" si="182"/>
        <v>17655.367231638422</v>
      </c>
      <c r="U33" s="17">
        <f t="shared" si="182"/>
        <v>17655.367231638422</v>
      </c>
      <c r="V33" s="17">
        <f t="shared" si="182"/>
        <v>17655.367231638422</v>
      </c>
      <c r="W33" s="17">
        <f t="shared" si="182"/>
        <v>17655.367231638422</v>
      </c>
      <c r="X33" s="17">
        <f t="shared" si="182"/>
        <v>17655.367231638422</v>
      </c>
      <c r="Y33" s="17">
        <f t="shared" si="182"/>
        <v>17655.367231638422</v>
      </c>
      <c r="Z33" s="17">
        <f t="shared" si="182"/>
        <v>17655.367231638422</v>
      </c>
      <c r="AA33" s="17">
        <f t="shared" si="182"/>
        <v>17655.367231638422</v>
      </c>
      <c r="AB33" s="17">
        <f t="shared" si="182"/>
        <v>17655.367231638422</v>
      </c>
      <c r="AC33" s="17">
        <f t="shared" si="182"/>
        <v>17655.367231638422</v>
      </c>
      <c r="AD33" s="17">
        <f t="shared" si="182"/>
        <v>17655.367231638422</v>
      </c>
      <c r="AE33" s="17">
        <f t="shared" si="182"/>
        <v>17655.367231638422</v>
      </c>
      <c r="AF33" s="17">
        <f t="shared" si="182"/>
        <v>17655.367231638422</v>
      </c>
      <c r="AG33" s="17">
        <f t="shared" si="182"/>
        <v>17655.367231638422</v>
      </c>
      <c r="AH33" s="17">
        <f t="shared" si="182"/>
        <v>17655.367231638422</v>
      </c>
      <c r="AI33" s="17">
        <f t="shared" si="182"/>
        <v>17655.367231638422</v>
      </c>
      <c r="AJ33" s="17">
        <f t="shared" ref="AJ33:BO33" si="183">AJ24*$B33/12</f>
        <v>17655.367231638422</v>
      </c>
      <c r="AK33" s="17">
        <f t="shared" si="183"/>
        <v>17655.367231638422</v>
      </c>
      <c r="AL33" s="17">
        <f t="shared" si="183"/>
        <v>17655.367231638422</v>
      </c>
      <c r="AM33" s="17">
        <f t="shared" si="183"/>
        <v>17655.367231638422</v>
      </c>
      <c r="AN33" s="17">
        <f t="shared" si="183"/>
        <v>17655.367231638422</v>
      </c>
      <c r="AO33" s="17">
        <f t="shared" si="183"/>
        <v>17655.367231638422</v>
      </c>
      <c r="AP33" s="17">
        <f t="shared" si="183"/>
        <v>17655.367231638422</v>
      </c>
      <c r="AQ33" s="17">
        <f t="shared" si="183"/>
        <v>17655.367231638422</v>
      </c>
      <c r="AR33" s="17">
        <f t="shared" si="183"/>
        <v>17655.367231638422</v>
      </c>
      <c r="AS33" s="17">
        <f t="shared" si="183"/>
        <v>17655.367231638422</v>
      </c>
      <c r="AT33" s="17">
        <f t="shared" si="183"/>
        <v>17655.367231638422</v>
      </c>
      <c r="AU33" s="17">
        <f t="shared" si="183"/>
        <v>17655.367231638422</v>
      </c>
      <c r="AV33" s="17">
        <f t="shared" si="183"/>
        <v>17655.367231638422</v>
      </c>
      <c r="AW33" s="17">
        <f t="shared" si="183"/>
        <v>17655.367231638422</v>
      </c>
      <c r="AX33" s="17">
        <f t="shared" si="183"/>
        <v>17655.367231638422</v>
      </c>
      <c r="AY33" s="17">
        <f t="shared" si="183"/>
        <v>17655.367231638422</v>
      </c>
      <c r="AZ33" s="17">
        <f t="shared" si="183"/>
        <v>17655.367231638422</v>
      </c>
      <c r="BA33" s="17">
        <f t="shared" si="183"/>
        <v>17655.367231638422</v>
      </c>
      <c r="BB33" s="17">
        <f t="shared" si="183"/>
        <v>17655.367231638422</v>
      </c>
      <c r="BC33" s="17">
        <f t="shared" si="183"/>
        <v>17655.367231638422</v>
      </c>
      <c r="BD33" s="17">
        <f t="shared" si="183"/>
        <v>17655.367231638422</v>
      </c>
      <c r="BE33" s="17">
        <f t="shared" si="183"/>
        <v>17655.367231638422</v>
      </c>
      <c r="BF33" s="17">
        <f t="shared" si="183"/>
        <v>17655.367231638422</v>
      </c>
      <c r="BG33" s="17">
        <f t="shared" si="183"/>
        <v>17655.367231638422</v>
      </c>
      <c r="BH33" s="17">
        <f t="shared" si="183"/>
        <v>17655.367231638422</v>
      </c>
      <c r="BI33" s="17">
        <f t="shared" si="183"/>
        <v>17655.367231638422</v>
      </c>
      <c r="BJ33" s="17">
        <f t="shared" si="183"/>
        <v>17655.367231638422</v>
      </c>
      <c r="BK33" s="17">
        <f t="shared" si="183"/>
        <v>17655.367231638422</v>
      </c>
      <c r="BL33" s="17">
        <f t="shared" si="183"/>
        <v>17655.367231638422</v>
      </c>
      <c r="BM33" s="17">
        <f t="shared" si="183"/>
        <v>17655.367231638422</v>
      </c>
      <c r="BN33" s="17">
        <f t="shared" si="183"/>
        <v>17655.367231638422</v>
      </c>
      <c r="BO33" s="17">
        <f t="shared" si="183"/>
        <v>17655.367231638422</v>
      </c>
      <c r="BP33" s="17">
        <f t="shared" ref="BP33:CU33" si="184">BP24*$B33/12</f>
        <v>17655.367231638422</v>
      </c>
      <c r="BQ33" s="17">
        <f t="shared" si="184"/>
        <v>17655.367231638422</v>
      </c>
      <c r="BR33" s="17">
        <f t="shared" si="184"/>
        <v>17655.367231638422</v>
      </c>
      <c r="BS33" s="17">
        <f t="shared" si="184"/>
        <v>17655.367231638422</v>
      </c>
      <c r="BT33" s="17">
        <f t="shared" si="184"/>
        <v>17655.367231638422</v>
      </c>
      <c r="BU33" s="17">
        <f t="shared" si="184"/>
        <v>17655.367231638422</v>
      </c>
      <c r="BV33" s="17">
        <f t="shared" si="184"/>
        <v>17655.367231638422</v>
      </c>
      <c r="BW33" s="17">
        <f t="shared" si="184"/>
        <v>17655.367231638422</v>
      </c>
      <c r="BX33" s="17">
        <f t="shared" si="184"/>
        <v>17655.367231638422</v>
      </c>
      <c r="BY33" s="17">
        <f t="shared" si="184"/>
        <v>17655.367231638422</v>
      </c>
      <c r="BZ33" s="17">
        <f t="shared" si="184"/>
        <v>17655.367231638422</v>
      </c>
      <c r="CA33" s="17">
        <f t="shared" si="184"/>
        <v>17655.367231638422</v>
      </c>
      <c r="CB33" s="17">
        <f t="shared" si="184"/>
        <v>17655.367231638422</v>
      </c>
      <c r="CC33" s="17">
        <f t="shared" si="184"/>
        <v>17655.367231638422</v>
      </c>
      <c r="CD33" s="17">
        <f t="shared" si="184"/>
        <v>17655.367231638422</v>
      </c>
      <c r="CE33" s="17">
        <f t="shared" si="184"/>
        <v>17655.367231638422</v>
      </c>
      <c r="CF33" s="17">
        <f t="shared" si="184"/>
        <v>17655.367231638422</v>
      </c>
      <c r="CG33" s="17">
        <f t="shared" si="184"/>
        <v>17655.367231638422</v>
      </c>
      <c r="CH33" s="17">
        <f t="shared" si="184"/>
        <v>17655.367231638422</v>
      </c>
      <c r="CI33" s="17">
        <f t="shared" si="184"/>
        <v>17655.367231638422</v>
      </c>
      <c r="CJ33" s="17">
        <f t="shared" si="184"/>
        <v>17655.367231638422</v>
      </c>
      <c r="CK33" s="17">
        <f t="shared" si="184"/>
        <v>17655.367231638422</v>
      </c>
      <c r="CL33" s="17">
        <f t="shared" si="184"/>
        <v>17655.367231638422</v>
      </c>
      <c r="CM33" s="17">
        <f t="shared" si="184"/>
        <v>17655.367231638422</v>
      </c>
      <c r="CN33" s="17">
        <f t="shared" si="184"/>
        <v>17655.367231638422</v>
      </c>
      <c r="CO33" s="17">
        <f t="shared" si="184"/>
        <v>17655.367231638422</v>
      </c>
      <c r="CP33" s="17">
        <f t="shared" si="184"/>
        <v>17655.367231638422</v>
      </c>
      <c r="CQ33" s="17">
        <f t="shared" si="184"/>
        <v>17655.367231638422</v>
      </c>
      <c r="CR33" s="17">
        <f t="shared" si="184"/>
        <v>17655.367231638422</v>
      </c>
      <c r="CS33" s="17">
        <f t="shared" si="184"/>
        <v>17655.367231638422</v>
      </c>
      <c r="CT33" s="17">
        <f t="shared" si="184"/>
        <v>17655.367231638422</v>
      </c>
      <c r="CU33" s="17">
        <f t="shared" si="184"/>
        <v>17655.367231638422</v>
      </c>
      <c r="CV33" s="17">
        <f t="shared" ref="CV33:DU33" si="185">CV24*$B33/12</f>
        <v>17655.367231638422</v>
      </c>
      <c r="CW33" s="17">
        <f t="shared" si="185"/>
        <v>17655.367231638422</v>
      </c>
      <c r="CX33" s="17">
        <f t="shared" si="185"/>
        <v>17655.367231638422</v>
      </c>
      <c r="CY33" s="17">
        <f t="shared" si="185"/>
        <v>17655.367231638422</v>
      </c>
      <c r="CZ33" s="17">
        <f t="shared" si="185"/>
        <v>17655.367231638422</v>
      </c>
      <c r="DA33" s="17">
        <f t="shared" si="185"/>
        <v>17655.367231638422</v>
      </c>
      <c r="DB33" s="17">
        <f t="shared" si="185"/>
        <v>17655.367231638422</v>
      </c>
      <c r="DC33" s="17">
        <f t="shared" si="185"/>
        <v>17655.367231638422</v>
      </c>
      <c r="DD33" s="17">
        <f t="shared" si="185"/>
        <v>17655.367231638422</v>
      </c>
      <c r="DE33" s="17">
        <f t="shared" si="185"/>
        <v>17655.367231638422</v>
      </c>
      <c r="DF33" s="17">
        <f t="shared" si="185"/>
        <v>17655.367231638422</v>
      </c>
      <c r="DG33" s="17">
        <f t="shared" si="185"/>
        <v>17655.367231638422</v>
      </c>
      <c r="DH33" s="17">
        <f t="shared" si="185"/>
        <v>17655.367231638422</v>
      </c>
      <c r="DI33" s="17">
        <f t="shared" si="185"/>
        <v>17655.367231638422</v>
      </c>
      <c r="DJ33" s="17">
        <f t="shared" si="185"/>
        <v>17655.367231638422</v>
      </c>
      <c r="DK33" s="17">
        <f t="shared" si="185"/>
        <v>17655.367231638422</v>
      </c>
      <c r="DL33" s="17">
        <f t="shared" si="185"/>
        <v>17655.367231638422</v>
      </c>
      <c r="DM33" s="17">
        <f t="shared" si="185"/>
        <v>17655.367231638422</v>
      </c>
      <c r="DN33" s="17">
        <f t="shared" si="185"/>
        <v>17655.367231638422</v>
      </c>
      <c r="DO33" s="17">
        <f t="shared" si="185"/>
        <v>17655.367231638422</v>
      </c>
      <c r="DP33" s="17">
        <f t="shared" si="185"/>
        <v>17655.367231638422</v>
      </c>
      <c r="DQ33" s="17">
        <f t="shared" si="185"/>
        <v>17655.367231638422</v>
      </c>
      <c r="DR33" s="17">
        <f t="shared" si="185"/>
        <v>17655.367231638422</v>
      </c>
      <c r="DS33" s="17">
        <f t="shared" si="185"/>
        <v>17655.367231638422</v>
      </c>
      <c r="DT33" s="17">
        <f t="shared" si="185"/>
        <v>17655.367231638422</v>
      </c>
      <c r="DU33" s="17">
        <f t="shared" si="185"/>
        <v>17655.367231638422</v>
      </c>
    </row>
    <row r="34" spans="1:135" outlineLevel="1" x14ac:dyDescent="0.3">
      <c r="A34" s="18" t="str">
        <f>A11</f>
        <v>capex 8</v>
      </c>
      <c r="B34" s="76">
        <f>1/25</f>
        <v>0.04</v>
      </c>
      <c r="C34" s="12"/>
      <c r="D34" s="17">
        <f t="shared" ref="D34:AI34" si="186">D25*$B34/12</f>
        <v>0</v>
      </c>
      <c r="E34" s="17">
        <f t="shared" si="186"/>
        <v>0</v>
      </c>
      <c r="F34" s="17">
        <f t="shared" si="186"/>
        <v>0</v>
      </c>
      <c r="G34" s="17">
        <f t="shared" si="186"/>
        <v>0</v>
      </c>
      <c r="H34" s="17">
        <f t="shared" si="186"/>
        <v>0</v>
      </c>
      <c r="I34" s="17">
        <f t="shared" si="186"/>
        <v>6214.6892655367237</v>
      </c>
      <c r="J34" s="17">
        <f t="shared" si="186"/>
        <v>6214.6892655367237</v>
      </c>
      <c r="K34" s="17">
        <f t="shared" si="186"/>
        <v>6214.6892655367237</v>
      </c>
      <c r="L34" s="17">
        <f t="shared" si="186"/>
        <v>6214.6892655367237</v>
      </c>
      <c r="M34" s="17">
        <f t="shared" si="186"/>
        <v>6214.6892655367237</v>
      </c>
      <c r="N34" s="17">
        <f t="shared" si="186"/>
        <v>6214.6892655367237</v>
      </c>
      <c r="O34" s="17">
        <f t="shared" si="186"/>
        <v>6214.6892655367237</v>
      </c>
      <c r="P34" s="17">
        <f t="shared" si="186"/>
        <v>6214.6892655367237</v>
      </c>
      <c r="Q34" s="17">
        <f t="shared" si="186"/>
        <v>6214.6892655367237</v>
      </c>
      <c r="R34" s="17">
        <f t="shared" si="186"/>
        <v>6214.6892655367237</v>
      </c>
      <c r="S34" s="17">
        <f t="shared" si="186"/>
        <v>6214.6892655367237</v>
      </c>
      <c r="T34" s="17">
        <f t="shared" si="186"/>
        <v>6214.6892655367237</v>
      </c>
      <c r="U34" s="17">
        <f t="shared" si="186"/>
        <v>6214.6892655367237</v>
      </c>
      <c r="V34" s="17">
        <f t="shared" si="186"/>
        <v>6214.6892655367237</v>
      </c>
      <c r="W34" s="17">
        <f t="shared" si="186"/>
        <v>6214.6892655367237</v>
      </c>
      <c r="X34" s="17">
        <f t="shared" si="186"/>
        <v>6214.6892655367237</v>
      </c>
      <c r="Y34" s="17">
        <f t="shared" si="186"/>
        <v>6214.6892655367237</v>
      </c>
      <c r="Z34" s="17">
        <f t="shared" si="186"/>
        <v>6214.6892655367237</v>
      </c>
      <c r="AA34" s="17">
        <f t="shared" si="186"/>
        <v>6214.6892655367237</v>
      </c>
      <c r="AB34" s="17">
        <f t="shared" si="186"/>
        <v>6214.6892655367237</v>
      </c>
      <c r="AC34" s="17">
        <f t="shared" si="186"/>
        <v>6214.6892655367237</v>
      </c>
      <c r="AD34" s="17">
        <f t="shared" si="186"/>
        <v>6214.6892655367237</v>
      </c>
      <c r="AE34" s="17">
        <f t="shared" si="186"/>
        <v>6214.6892655367237</v>
      </c>
      <c r="AF34" s="17">
        <f t="shared" si="186"/>
        <v>6214.6892655367237</v>
      </c>
      <c r="AG34" s="17">
        <f t="shared" si="186"/>
        <v>6214.6892655367237</v>
      </c>
      <c r="AH34" s="17">
        <f t="shared" si="186"/>
        <v>6214.6892655367237</v>
      </c>
      <c r="AI34" s="17">
        <f t="shared" si="186"/>
        <v>6214.6892655367237</v>
      </c>
      <c r="AJ34" s="17">
        <f t="shared" ref="AJ34:BO34" si="187">AJ25*$B34/12</f>
        <v>6214.6892655367237</v>
      </c>
      <c r="AK34" s="17">
        <f t="shared" si="187"/>
        <v>6214.6892655367237</v>
      </c>
      <c r="AL34" s="17">
        <f t="shared" si="187"/>
        <v>6214.6892655367237</v>
      </c>
      <c r="AM34" s="17">
        <f t="shared" si="187"/>
        <v>6214.6892655367237</v>
      </c>
      <c r="AN34" s="17">
        <f t="shared" si="187"/>
        <v>6214.6892655367237</v>
      </c>
      <c r="AO34" s="17">
        <f t="shared" si="187"/>
        <v>6214.6892655367237</v>
      </c>
      <c r="AP34" s="17">
        <f t="shared" si="187"/>
        <v>6214.6892655367237</v>
      </c>
      <c r="AQ34" s="17">
        <f t="shared" si="187"/>
        <v>6214.6892655367237</v>
      </c>
      <c r="AR34" s="17">
        <f t="shared" si="187"/>
        <v>6214.6892655367237</v>
      </c>
      <c r="AS34" s="17">
        <f t="shared" si="187"/>
        <v>6214.6892655367237</v>
      </c>
      <c r="AT34" s="17">
        <f t="shared" si="187"/>
        <v>6214.6892655367237</v>
      </c>
      <c r="AU34" s="17">
        <f t="shared" si="187"/>
        <v>6214.6892655367237</v>
      </c>
      <c r="AV34" s="17">
        <f t="shared" si="187"/>
        <v>6214.6892655367237</v>
      </c>
      <c r="AW34" s="17">
        <f t="shared" si="187"/>
        <v>6214.6892655367237</v>
      </c>
      <c r="AX34" s="17">
        <f t="shared" si="187"/>
        <v>6214.6892655367237</v>
      </c>
      <c r="AY34" s="17">
        <f t="shared" si="187"/>
        <v>6214.6892655367237</v>
      </c>
      <c r="AZ34" s="17">
        <f t="shared" si="187"/>
        <v>6214.6892655367237</v>
      </c>
      <c r="BA34" s="17">
        <f t="shared" si="187"/>
        <v>6214.6892655367237</v>
      </c>
      <c r="BB34" s="17">
        <f t="shared" si="187"/>
        <v>6214.6892655367237</v>
      </c>
      <c r="BC34" s="17">
        <f t="shared" si="187"/>
        <v>6214.6892655367237</v>
      </c>
      <c r="BD34" s="17">
        <f t="shared" si="187"/>
        <v>6214.6892655367237</v>
      </c>
      <c r="BE34" s="17">
        <f t="shared" si="187"/>
        <v>6214.6892655367237</v>
      </c>
      <c r="BF34" s="17">
        <f t="shared" si="187"/>
        <v>6214.6892655367237</v>
      </c>
      <c r="BG34" s="17">
        <f t="shared" si="187"/>
        <v>6214.6892655367237</v>
      </c>
      <c r="BH34" s="17">
        <f t="shared" si="187"/>
        <v>6214.6892655367237</v>
      </c>
      <c r="BI34" s="17">
        <f t="shared" si="187"/>
        <v>6214.6892655367237</v>
      </c>
      <c r="BJ34" s="17">
        <f t="shared" si="187"/>
        <v>6214.6892655367237</v>
      </c>
      <c r="BK34" s="17">
        <f t="shared" si="187"/>
        <v>6214.6892655367237</v>
      </c>
      <c r="BL34" s="17">
        <f t="shared" si="187"/>
        <v>6214.6892655367237</v>
      </c>
      <c r="BM34" s="17">
        <f t="shared" si="187"/>
        <v>6214.6892655367237</v>
      </c>
      <c r="BN34" s="17">
        <f t="shared" si="187"/>
        <v>6214.6892655367237</v>
      </c>
      <c r="BO34" s="17">
        <f t="shared" si="187"/>
        <v>6214.6892655367237</v>
      </c>
      <c r="BP34" s="17">
        <f t="shared" ref="BP34:CU34" si="188">BP25*$B34/12</f>
        <v>6214.6892655367237</v>
      </c>
      <c r="BQ34" s="17">
        <f t="shared" si="188"/>
        <v>6214.6892655367237</v>
      </c>
      <c r="BR34" s="17">
        <f t="shared" si="188"/>
        <v>6214.6892655367237</v>
      </c>
      <c r="BS34" s="17">
        <f t="shared" si="188"/>
        <v>6214.6892655367237</v>
      </c>
      <c r="BT34" s="17">
        <f t="shared" si="188"/>
        <v>6214.6892655367237</v>
      </c>
      <c r="BU34" s="17">
        <f t="shared" si="188"/>
        <v>6214.6892655367237</v>
      </c>
      <c r="BV34" s="17">
        <f t="shared" si="188"/>
        <v>6214.6892655367237</v>
      </c>
      <c r="BW34" s="17">
        <f t="shared" si="188"/>
        <v>6214.6892655367237</v>
      </c>
      <c r="BX34" s="17">
        <f t="shared" si="188"/>
        <v>6214.6892655367237</v>
      </c>
      <c r="BY34" s="17">
        <f t="shared" si="188"/>
        <v>6214.6892655367237</v>
      </c>
      <c r="BZ34" s="17">
        <f t="shared" si="188"/>
        <v>6214.6892655367237</v>
      </c>
      <c r="CA34" s="17">
        <f t="shared" si="188"/>
        <v>6214.6892655367237</v>
      </c>
      <c r="CB34" s="17">
        <f t="shared" si="188"/>
        <v>6214.6892655367237</v>
      </c>
      <c r="CC34" s="17">
        <f t="shared" si="188"/>
        <v>6214.6892655367237</v>
      </c>
      <c r="CD34" s="17">
        <f t="shared" si="188"/>
        <v>6214.6892655367237</v>
      </c>
      <c r="CE34" s="17">
        <f t="shared" si="188"/>
        <v>6214.6892655367237</v>
      </c>
      <c r="CF34" s="17">
        <f t="shared" si="188"/>
        <v>6214.6892655367237</v>
      </c>
      <c r="CG34" s="17">
        <f t="shared" si="188"/>
        <v>6214.6892655367237</v>
      </c>
      <c r="CH34" s="17">
        <f t="shared" si="188"/>
        <v>6214.6892655367237</v>
      </c>
      <c r="CI34" s="17">
        <f t="shared" si="188"/>
        <v>6214.6892655367237</v>
      </c>
      <c r="CJ34" s="17">
        <f t="shared" si="188"/>
        <v>6214.6892655367237</v>
      </c>
      <c r="CK34" s="17">
        <f t="shared" si="188"/>
        <v>6214.6892655367237</v>
      </c>
      <c r="CL34" s="17">
        <f t="shared" si="188"/>
        <v>6214.6892655367237</v>
      </c>
      <c r="CM34" s="17">
        <f t="shared" si="188"/>
        <v>6214.6892655367237</v>
      </c>
      <c r="CN34" s="17">
        <f t="shared" si="188"/>
        <v>6214.6892655367237</v>
      </c>
      <c r="CO34" s="17">
        <f t="shared" si="188"/>
        <v>6214.6892655367237</v>
      </c>
      <c r="CP34" s="17">
        <f t="shared" si="188"/>
        <v>6214.6892655367237</v>
      </c>
      <c r="CQ34" s="17">
        <f t="shared" si="188"/>
        <v>6214.6892655367237</v>
      </c>
      <c r="CR34" s="17">
        <f t="shared" si="188"/>
        <v>6214.6892655367237</v>
      </c>
      <c r="CS34" s="17">
        <f t="shared" si="188"/>
        <v>6214.6892655367237</v>
      </c>
      <c r="CT34" s="17">
        <f t="shared" si="188"/>
        <v>6214.6892655367237</v>
      </c>
      <c r="CU34" s="17">
        <f t="shared" si="188"/>
        <v>6214.6892655367237</v>
      </c>
      <c r="CV34" s="17">
        <f t="shared" ref="CV34:DU34" si="189">CV25*$B34/12</f>
        <v>6214.6892655367237</v>
      </c>
      <c r="CW34" s="17">
        <f t="shared" si="189"/>
        <v>6214.6892655367237</v>
      </c>
      <c r="CX34" s="17">
        <f t="shared" si="189"/>
        <v>6214.6892655367237</v>
      </c>
      <c r="CY34" s="17">
        <f t="shared" si="189"/>
        <v>6214.6892655367237</v>
      </c>
      <c r="CZ34" s="17">
        <f t="shared" si="189"/>
        <v>6214.6892655367237</v>
      </c>
      <c r="DA34" s="17">
        <f t="shared" si="189"/>
        <v>6214.6892655367237</v>
      </c>
      <c r="DB34" s="17">
        <f t="shared" si="189"/>
        <v>6214.6892655367237</v>
      </c>
      <c r="DC34" s="17">
        <f t="shared" si="189"/>
        <v>6214.6892655367237</v>
      </c>
      <c r="DD34" s="17">
        <f t="shared" si="189"/>
        <v>6214.6892655367237</v>
      </c>
      <c r="DE34" s="17">
        <f t="shared" si="189"/>
        <v>6214.6892655367237</v>
      </c>
      <c r="DF34" s="17">
        <f t="shared" si="189"/>
        <v>6214.6892655367237</v>
      </c>
      <c r="DG34" s="17">
        <f t="shared" si="189"/>
        <v>6214.6892655367237</v>
      </c>
      <c r="DH34" s="17">
        <f t="shared" si="189"/>
        <v>6214.6892655367237</v>
      </c>
      <c r="DI34" s="17">
        <f t="shared" si="189"/>
        <v>6214.6892655367237</v>
      </c>
      <c r="DJ34" s="17">
        <f t="shared" si="189"/>
        <v>6214.6892655367237</v>
      </c>
      <c r="DK34" s="17">
        <f t="shared" si="189"/>
        <v>6214.6892655367237</v>
      </c>
      <c r="DL34" s="17">
        <f t="shared" si="189"/>
        <v>6214.6892655367237</v>
      </c>
      <c r="DM34" s="17">
        <f t="shared" si="189"/>
        <v>6214.6892655367237</v>
      </c>
      <c r="DN34" s="17">
        <f t="shared" si="189"/>
        <v>6214.6892655367237</v>
      </c>
      <c r="DO34" s="17">
        <f t="shared" si="189"/>
        <v>6214.6892655367237</v>
      </c>
      <c r="DP34" s="17">
        <f t="shared" si="189"/>
        <v>6214.6892655367237</v>
      </c>
      <c r="DQ34" s="17">
        <f t="shared" si="189"/>
        <v>6214.6892655367237</v>
      </c>
      <c r="DR34" s="17">
        <f t="shared" si="189"/>
        <v>6214.6892655367237</v>
      </c>
      <c r="DS34" s="17">
        <f t="shared" si="189"/>
        <v>6214.6892655367237</v>
      </c>
      <c r="DT34" s="17">
        <f t="shared" si="189"/>
        <v>6214.6892655367237</v>
      </c>
      <c r="DU34" s="17">
        <f t="shared" si="189"/>
        <v>6214.6892655367237</v>
      </c>
    </row>
    <row r="35" spans="1:135" outlineLevel="1" x14ac:dyDescent="0.3">
      <c r="A35" s="18" t="str">
        <f>A12</f>
        <v>capex 9</v>
      </c>
      <c r="B35" s="76">
        <f>1/10</f>
        <v>0.1</v>
      </c>
      <c r="C35" s="12"/>
      <c r="D35" s="17">
        <f t="shared" ref="D35:AI35" si="190">D26*$B35/12</f>
        <v>0</v>
      </c>
      <c r="E35" s="17">
        <f t="shared" si="190"/>
        <v>0</v>
      </c>
      <c r="F35" s="17">
        <f t="shared" si="190"/>
        <v>0</v>
      </c>
      <c r="G35" s="17">
        <f t="shared" si="190"/>
        <v>0</v>
      </c>
      <c r="H35" s="17">
        <f t="shared" si="190"/>
        <v>0</v>
      </c>
      <c r="I35" s="17">
        <f t="shared" si="190"/>
        <v>0</v>
      </c>
      <c r="J35" s="17">
        <f t="shared" si="190"/>
        <v>0</v>
      </c>
      <c r="K35" s="17">
        <f t="shared" si="190"/>
        <v>0</v>
      </c>
      <c r="L35" s="17">
        <f t="shared" si="190"/>
        <v>0</v>
      </c>
      <c r="M35" s="17">
        <f t="shared" si="190"/>
        <v>3177.9661016949158</v>
      </c>
      <c r="N35" s="17">
        <f t="shared" si="190"/>
        <v>3177.9661016949158</v>
      </c>
      <c r="O35" s="17">
        <f t="shared" si="190"/>
        <v>3177.9661016949158</v>
      </c>
      <c r="P35" s="17">
        <f t="shared" si="190"/>
        <v>3177.9661016949158</v>
      </c>
      <c r="Q35" s="17">
        <f t="shared" si="190"/>
        <v>3177.9661016949158</v>
      </c>
      <c r="R35" s="17">
        <f t="shared" si="190"/>
        <v>3177.9661016949158</v>
      </c>
      <c r="S35" s="17">
        <f t="shared" si="190"/>
        <v>3177.9661016949158</v>
      </c>
      <c r="T35" s="17">
        <f t="shared" si="190"/>
        <v>3177.9661016949158</v>
      </c>
      <c r="U35" s="17">
        <f t="shared" si="190"/>
        <v>3177.9661016949158</v>
      </c>
      <c r="V35" s="17">
        <f t="shared" si="190"/>
        <v>3177.9661016949158</v>
      </c>
      <c r="W35" s="17">
        <f t="shared" si="190"/>
        <v>3177.9661016949158</v>
      </c>
      <c r="X35" s="17">
        <f t="shared" si="190"/>
        <v>3177.9661016949158</v>
      </c>
      <c r="Y35" s="17">
        <f t="shared" si="190"/>
        <v>3177.9661016949158</v>
      </c>
      <c r="Z35" s="17">
        <f t="shared" si="190"/>
        <v>3177.9661016949158</v>
      </c>
      <c r="AA35" s="17">
        <f t="shared" si="190"/>
        <v>3177.9661016949158</v>
      </c>
      <c r="AB35" s="17">
        <f t="shared" si="190"/>
        <v>3177.9661016949158</v>
      </c>
      <c r="AC35" s="17">
        <f t="shared" si="190"/>
        <v>3177.9661016949158</v>
      </c>
      <c r="AD35" s="17">
        <f t="shared" si="190"/>
        <v>3177.9661016949158</v>
      </c>
      <c r="AE35" s="17">
        <f t="shared" si="190"/>
        <v>3177.9661016949158</v>
      </c>
      <c r="AF35" s="17">
        <f t="shared" si="190"/>
        <v>3177.9661016949158</v>
      </c>
      <c r="AG35" s="17">
        <f t="shared" si="190"/>
        <v>3177.9661016949158</v>
      </c>
      <c r="AH35" s="17">
        <f t="shared" si="190"/>
        <v>3177.9661016949158</v>
      </c>
      <c r="AI35" s="17">
        <f t="shared" si="190"/>
        <v>3177.9661016949158</v>
      </c>
      <c r="AJ35" s="17">
        <f t="shared" ref="AJ35:BO35" si="191">AJ26*$B35/12</f>
        <v>3177.9661016949158</v>
      </c>
      <c r="AK35" s="17">
        <f t="shared" si="191"/>
        <v>3177.9661016949158</v>
      </c>
      <c r="AL35" s="17">
        <f t="shared" si="191"/>
        <v>3177.9661016949158</v>
      </c>
      <c r="AM35" s="17">
        <f t="shared" si="191"/>
        <v>3177.9661016949158</v>
      </c>
      <c r="AN35" s="17">
        <f t="shared" si="191"/>
        <v>3177.9661016949158</v>
      </c>
      <c r="AO35" s="17">
        <f t="shared" si="191"/>
        <v>3177.9661016949158</v>
      </c>
      <c r="AP35" s="17">
        <f t="shared" si="191"/>
        <v>3177.9661016949158</v>
      </c>
      <c r="AQ35" s="17">
        <f t="shared" si="191"/>
        <v>3177.9661016949158</v>
      </c>
      <c r="AR35" s="17">
        <f t="shared" si="191"/>
        <v>3177.9661016949158</v>
      </c>
      <c r="AS35" s="17">
        <f t="shared" si="191"/>
        <v>3177.9661016949158</v>
      </c>
      <c r="AT35" s="17">
        <f t="shared" si="191"/>
        <v>3177.9661016949158</v>
      </c>
      <c r="AU35" s="17">
        <f t="shared" si="191"/>
        <v>3177.9661016949158</v>
      </c>
      <c r="AV35" s="17">
        <f t="shared" si="191"/>
        <v>3177.9661016949158</v>
      </c>
      <c r="AW35" s="17">
        <f t="shared" si="191"/>
        <v>3177.9661016949158</v>
      </c>
      <c r="AX35" s="17">
        <f t="shared" si="191"/>
        <v>3177.9661016949158</v>
      </c>
      <c r="AY35" s="17">
        <f t="shared" si="191"/>
        <v>3177.9661016949158</v>
      </c>
      <c r="AZ35" s="17">
        <f t="shared" si="191"/>
        <v>3177.9661016949158</v>
      </c>
      <c r="BA35" s="17">
        <f t="shared" si="191"/>
        <v>3177.9661016949158</v>
      </c>
      <c r="BB35" s="17">
        <f t="shared" si="191"/>
        <v>3177.9661016949158</v>
      </c>
      <c r="BC35" s="17">
        <f t="shared" si="191"/>
        <v>3177.9661016949158</v>
      </c>
      <c r="BD35" s="17">
        <f t="shared" si="191"/>
        <v>3177.9661016949158</v>
      </c>
      <c r="BE35" s="17">
        <f t="shared" si="191"/>
        <v>3177.9661016949158</v>
      </c>
      <c r="BF35" s="17">
        <f t="shared" si="191"/>
        <v>3177.9661016949158</v>
      </c>
      <c r="BG35" s="17">
        <f t="shared" si="191"/>
        <v>3177.9661016949158</v>
      </c>
      <c r="BH35" s="17">
        <f t="shared" si="191"/>
        <v>3177.9661016949158</v>
      </c>
      <c r="BI35" s="17">
        <f t="shared" si="191"/>
        <v>3177.9661016949158</v>
      </c>
      <c r="BJ35" s="17">
        <f t="shared" si="191"/>
        <v>3177.9661016949158</v>
      </c>
      <c r="BK35" s="17">
        <f t="shared" si="191"/>
        <v>3177.9661016949158</v>
      </c>
      <c r="BL35" s="17">
        <f t="shared" si="191"/>
        <v>3177.9661016949158</v>
      </c>
      <c r="BM35" s="17">
        <f t="shared" si="191"/>
        <v>3177.9661016949158</v>
      </c>
      <c r="BN35" s="17">
        <f t="shared" si="191"/>
        <v>3177.9661016949158</v>
      </c>
      <c r="BO35" s="17">
        <f t="shared" si="191"/>
        <v>3177.9661016949158</v>
      </c>
      <c r="BP35" s="17">
        <f t="shared" ref="BP35:CU35" si="192">BP26*$B35/12</f>
        <v>3177.9661016949158</v>
      </c>
      <c r="BQ35" s="17">
        <f t="shared" si="192"/>
        <v>3177.9661016949158</v>
      </c>
      <c r="BR35" s="17">
        <f t="shared" si="192"/>
        <v>3177.9661016949158</v>
      </c>
      <c r="BS35" s="17">
        <f t="shared" si="192"/>
        <v>3177.9661016949158</v>
      </c>
      <c r="BT35" s="17">
        <f t="shared" si="192"/>
        <v>3177.9661016949158</v>
      </c>
      <c r="BU35" s="17">
        <f t="shared" si="192"/>
        <v>3177.9661016949158</v>
      </c>
      <c r="BV35" s="17">
        <f t="shared" si="192"/>
        <v>3177.9661016949158</v>
      </c>
      <c r="BW35" s="17">
        <f t="shared" si="192"/>
        <v>3177.9661016949158</v>
      </c>
      <c r="BX35" s="17">
        <f t="shared" si="192"/>
        <v>3177.9661016949158</v>
      </c>
      <c r="BY35" s="17">
        <f t="shared" si="192"/>
        <v>3177.9661016949158</v>
      </c>
      <c r="BZ35" s="17">
        <f t="shared" si="192"/>
        <v>3177.9661016949158</v>
      </c>
      <c r="CA35" s="17">
        <f t="shared" si="192"/>
        <v>3177.9661016949158</v>
      </c>
      <c r="CB35" s="17">
        <f t="shared" si="192"/>
        <v>3177.9661016949158</v>
      </c>
      <c r="CC35" s="17">
        <f t="shared" si="192"/>
        <v>3177.9661016949158</v>
      </c>
      <c r="CD35" s="17">
        <f t="shared" si="192"/>
        <v>3177.9661016949158</v>
      </c>
      <c r="CE35" s="17">
        <f t="shared" si="192"/>
        <v>3177.9661016949158</v>
      </c>
      <c r="CF35" s="17">
        <f t="shared" si="192"/>
        <v>3177.9661016949158</v>
      </c>
      <c r="CG35" s="17">
        <f t="shared" si="192"/>
        <v>3177.9661016949158</v>
      </c>
      <c r="CH35" s="17">
        <f t="shared" si="192"/>
        <v>3177.9661016949158</v>
      </c>
      <c r="CI35" s="17">
        <f t="shared" si="192"/>
        <v>3177.9661016949158</v>
      </c>
      <c r="CJ35" s="17">
        <f t="shared" si="192"/>
        <v>3177.9661016949158</v>
      </c>
      <c r="CK35" s="17">
        <f t="shared" si="192"/>
        <v>3177.9661016949158</v>
      </c>
      <c r="CL35" s="17">
        <f t="shared" si="192"/>
        <v>3177.9661016949158</v>
      </c>
      <c r="CM35" s="17">
        <f t="shared" si="192"/>
        <v>3177.9661016949158</v>
      </c>
      <c r="CN35" s="17">
        <f t="shared" si="192"/>
        <v>3177.9661016949158</v>
      </c>
      <c r="CO35" s="17">
        <f t="shared" si="192"/>
        <v>3177.9661016949158</v>
      </c>
      <c r="CP35" s="17">
        <f t="shared" si="192"/>
        <v>3177.9661016949158</v>
      </c>
      <c r="CQ35" s="17">
        <f t="shared" si="192"/>
        <v>3177.9661016949158</v>
      </c>
      <c r="CR35" s="17">
        <f t="shared" si="192"/>
        <v>3177.9661016949158</v>
      </c>
      <c r="CS35" s="17">
        <f t="shared" si="192"/>
        <v>3177.9661016949158</v>
      </c>
      <c r="CT35" s="17">
        <f t="shared" si="192"/>
        <v>3177.9661016949158</v>
      </c>
      <c r="CU35" s="17">
        <f t="shared" si="192"/>
        <v>3177.9661016949158</v>
      </c>
      <c r="CV35" s="17">
        <f t="shared" ref="CV35:DU35" si="193">CV26*$B35/12</f>
        <v>3177.9661016949158</v>
      </c>
      <c r="CW35" s="17">
        <f t="shared" si="193"/>
        <v>3177.9661016949158</v>
      </c>
      <c r="CX35" s="17">
        <f t="shared" si="193"/>
        <v>3177.9661016949158</v>
      </c>
      <c r="CY35" s="17">
        <f t="shared" si="193"/>
        <v>3177.9661016949158</v>
      </c>
      <c r="CZ35" s="17">
        <f t="shared" si="193"/>
        <v>3177.9661016949158</v>
      </c>
      <c r="DA35" s="17">
        <f t="shared" si="193"/>
        <v>3177.9661016949158</v>
      </c>
      <c r="DB35" s="17">
        <f t="shared" si="193"/>
        <v>3177.9661016949158</v>
      </c>
      <c r="DC35" s="17">
        <f t="shared" si="193"/>
        <v>3177.9661016949158</v>
      </c>
      <c r="DD35" s="17">
        <f t="shared" si="193"/>
        <v>3177.9661016949158</v>
      </c>
      <c r="DE35" s="17">
        <f t="shared" si="193"/>
        <v>3177.9661016949158</v>
      </c>
      <c r="DF35" s="17">
        <f t="shared" si="193"/>
        <v>3177.9661016949158</v>
      </c>
      <c r="DG35" s="17">
        <f t="shared" si="193"/>
        <v>3177.9661016949158</v>
      </c>
      <c r="DH35" s="17">
        <f t="shared" si="193"/>
        <v>3177.9661016949158</v>
      </c>
      <c r="DI35" s="17">
        <f t="shared" si="193"/>
        <v>3177.9661016949158</v>
      </c>
      <c r="DJ35" s="17">
        <f t="shared" si="193"/>
        <v>3177.9661016949158</v>
      </c>
      <c r="DK35" s="17">
        <f t="shared" si="193"/>
        <v>3177.9661016949158</v>
      </c>
      <c r="DL35" s="17">
        <f t="shared" si="193"/>
        <v>3177.9661016949158</v>
      </c>
      <c r="DM35" s="17">
        <f t="shared" si="193"/>
        <v>3177.9661016949158</v>
      </c>
      <c r="DN35" s="17">
        <f t="shared" si="193"/>
        <v>3177.9661016949158</v>
      </c>
      <c r="DO35" s="17">
        <f t="shared" si="193"/>
        <v>3177.9661016949158</v>
      </c>
      <c r="DP35" s="17">
        <f t="shared" si="193"/>
        <v>3177.9661016949158</v>
      </c>
      <c r="DQ35" s="17">
        <f t="shared" si="193"/>
        <v>3177.9661016949158</v>
      </c>
      <c r="DR35" s="17">
        <f t="shared" si="193"/>
        <v>3177.9661016949158</v>
      </c>
      <c r="DS35" s="17">
        <f t="shared" si="193"/>
        <v>3177.9661016949158</v>
      </c>
      <c r="DT35" s="17">
        <f t="shared" si="193"/>
        <v>3177.9661016949158</v>
      </c>
      <c r="DU35" s="17">
        <f t="shared" si="193"/>
        <v>3177.9661016949158</v>
      </c>
    </row>
    <row r="36" spans="1:135" x14ac:dyDescent="0.3">
      <c r="A36" s="4" t="s">
        <v>6</v>
      </c>
      <c r="B36" s="5"/>
      <c r="C36" s="30"/>
      <c r="D36" s="33">
        <f>D17-D28</f>
        <v>0</v>
      </c>
      <c r="E36" s="33">
        <f>E17-SUM($D$28:E28)</f>
        <v>0</v>
      </c>
      <c r="F36" s="33">
        <f>F17-SUM($D$28:F28)</f>
        <v>0</v>
      </c>
      <c r="G36" s="33">
        <f>G17-SUM($D$28:G28)</f>
        <v>0</v>
      </c>
      <c r="H36" s="33">
        <f>H17-SUM($D$28:H28)</f>
        <v>0</v>
      </c>
      <c r="I36" s="33">
        <f>I17-SUM($D$28:I28)</f>
        <v>4470477.4011299433</v>
      </c>
      <c r="J36" s="33">
        <f>J17-SUM($D$28:J28)</f>
        <v>4442310.7344632773</v>
      </c>
      <c r="K36" s="33">
        <f>K17-SUM($D$28:K28)</f>
        <v>4414144.0677966103</v>
      </c>
      <c r="L36" s="33">
        <f>L17-SUM($D$28:L28)</f>
        <v>4385977.4011299433</v>
      </c>
      <c r="M36" s="33">
        <f>M17-SUM($D$28:M28)</f>
        <v>68963684.086629018</v>
      </c>
      <c r="N36" s="33">
        <f>N17-SUM($D$28:N28)</f>
        <v>68473594.16195859</v>
      </c>
      <c r="O36" s="33">
        <f>O17-SUM($D$28:O28)</f>
        <v>67983504.237288147</v>
      </c>
      <c r="P36" s="33">
        <f>P17-SUM($D$28:P28)</f>
        <v>67493414.312617719</v>
      </c>
      <c r="Q36" s="33">
        <f>Q17-SUM($D$28:Q28)</f>
        <v>67003324.387947284</v>
      </c>
      <c r="R36" s="33">
        <f>R17-SUM($D$28:R28)</f>
        <v>66513234.463276856</v>
      </c>
      <c r="S36" s="33">
        <f>S17-SUM($D$28:S28)</f>
        <v>66023144.53860642</v>
      </c>
      <c r="T36" s="33">
        <f>T17-SUM($D$28:T28)</f>
        <v>65533054.613935985</v>
      </c>
      <c r="U36" s="33">
        <f>U17-SUM($D$28:U28)</f>
        <v>65042964.689265549</v>
      </c>
      <c r="V36" s="33">
        <f>V17-SUM($D$28:V28)</f>
        <v>64552874.764595121</v>
      </c>
      <c r="W36" s="33">
        <f>W17-SUM($D$28:W28)</f>
        <v>64062784.839924686</v>
      </c>
      <c r="X36" s="33">
        <f>X17-SUM($D$28:X28)</f>
        <v>63572694.915254258</v>
      </c>
      <c r="Y36" s="33">
        <f>Y17-SUM($D$28:Y28)</f>
        <v>63082604.990583822</v>
      </c>
      <c r="Z36" s="33">
        <f>Z17-SUM($D$28:Z28)</f>
        <v>62592515.065913387</v>
      </c>
      <c r="AA36" s="33">
        <f>AA17-SUM($D$28:AA28)</f>
        <v>62102425.141242959</v>
      </c>
      <c r="AB36" s="33">
        <f>AB17-SUM($D$28:AB28)</f>
        <v>61612335.216572523</v>
      </c>
      <c r="AC36" s="33">
        <f>AC17-SUM($D$28:AC28)</f>
        <v>61122245.291902095</v>
      </c>
      <c r="AD36" s="33">
        <f>AD17-SUM($D$28:AD28)</f>
        <v>60632155.36723166</v>
      </c>
      <c r="AE36" s="33">
        <f>AE17-SUM($D$28:AE28)</f>
        <v>60142065.442561224</v>
      </c>
      <c r="AF36" s="33">
        <f>AF17-SUM($D$28:AF28)</f>
        <v>59651975.517890789</v>
      </c>
      <c r="AG36" s="33">
        <f>AG17-SUM($D$28:AG28)</f>
        <v>59161885.593220353</v>
      </c>
      <c r="AH36" s="33">
        <f>AH17-SUM($D$28:AH28)</f>
        <v>58671795.668549925</v>
      </c>
      <c r="AI36" s="33">
        <f>AI17-SUM($D$28:AI28)</f>
        <v>58181705.74387949</v>
      </c>
      <c r="AJ36" s="33">
        <f>AJ17-SUM($D$28:AJ28)</f>
        <v>57691615.819209054</v>
      </c>
      <c r="AK36" s="33">
        <f>AK17-SUM($D$28:AK28)</f>
        <v>57201525.894538626</v>
      </c>
      <c r="AL36" s="33">
        <f>AL17-SUM($D$28:AL28)</f>
        <v>56711435.969868191</v>
      </c>
      <c r="AM36" s="33">
        <f>AM17-SUM($D$28:AM28)</f>
        <v>56221346.045197755</v>
      </c>
      <c r="AN36" s="33">
        <f>AN17-SUM($D$28:AN28)</f>
        <v>55731256.12052732</v>
      </c>
      <c r="AO36" s="33">
        <f>AO17-SUM($D$28:AO28)</f>
        <v>55241166.195856884</v>
      </c>
      <c r="AP36" s="33">
        <f>AP17-SUM($D$28:AP28)</f>
        <v>54751076.271186456</v>
      </c>
      <c r="AQ36" s="33">
        <f>AQ17-SUM($D$28:AQ28)</f>
        <v>54260986.346516021</v>
      </c>
      <c r="AR36" s="33">
        <f>AR17-SUM($D$28:AR28)</f>
        <v>53770896.421845585</v>
      </c>
      <c r="AS36" s="33">
        <f>AS17-SUM($D$28:AS28)</f>
        <v>53280806.497175157</v>
      </c>
      <c r="AT36" s="33">
        <f>AT17-SUM($D$28:AT28)</f>
        <v>52790716.572504722</v>
      </c>
      <c r="AU36" s="33">
        <f>AU17-SUM($D$28:AU28)</f>
        <v>52300626.647834286</v>
      </c>
      <c r="AV36" s="33">
        <f>AV17-SUM($D$28:AV28)</f>
        <v>51810536.723163858</v>
      </c>
      <c r="AW36" s="33">
        <f>AW17-SUM($D$28:AW28)</f>
        <v>51320446.798493423</v>
      </c>
      <c r="AX36" s="33">
        <f>AX17-SUM($D$28:AX28)</f>
        <v>50830356.873822987</v>
      </c>
      <c r="AY36" s="33">
        <f>AY17-SUM($D$28:AY28)</f>
        <v>50340266.949152559</v>
      </c>
      <c r="AZ36" s="33">
        <f>AZ17-SUM($D$28:AZ28)</f>
        <v>49850177.024482131</v>
      </c>
      <c r="BA36" s="33">
        <f>BA17-SUM($D$28:BA28)</f>
        <v>49360087.099811696</v>
      </c>
      <c r="BB36" s="33">
        <f>BB17-SUM($D$28:BB28)</f>
        <v>48869997.17514126</v>
      </c>
      <c r="BC36" s="33">
        <f>BC17-SUM($D$28:BC28)</f>
        <v>48379907.250470832</v>
      </c>
      <c r="BD36" s="33">
        <f>BD17-SUM($D$28:BD28)</f>
        <v>47889817.325800404</v>
      </c>
      <c r="BE36" s="33">
        <f>BE17-SUM($D$28:BE28)</f>
        <v>47399727.401129968</v>
      </c>
      <c r="BF36" s="33">
        <f>BF17-SUM($D$28:BF28)</f>
        <v>46909637.476459533</v>
      </c>
      <c r="BG36" s="33">
        <f>BG17-SUM($D$28:BG28)</f>
        <v>46419547.551789105</v>
      </c>
      <c r="BH36" s="33">
        <f>BH17-SUM($D$28:BH28)</f>
        <v>45929457.627118677</v>
      </c>
      <c r="BI36" s="33">
        <f>BI17-SUM($D$28:BI28)</f>
        <v>45439367.702448241</v>
      </c>
      <c r="BJ36" s="33">
        <f>BJ17-SUM($D$28:BJ28)</f>
        <v>44949277.777777806</v>
      </c>
      <c r="BK36" s="33">
        <f>BK17-SUM($D$28:BK28)</f>
        <v>44459187.853107378</v>
      </c>
      <c r="BL36" s="33">
        <f>BL17-SUM($D$28:BL28)</f>
        <v>43969097.92843695</v>
      </c>
      <c r="BM36" s="33">
        <f>BM17-SUM($D$28:BM28)</f>
        <v>43479008.003766514</v>
      </c>
      <c r="BN36" s="33">
        <f>BN17-SUM($D$28:BN28)</f>
        <v>42988918.079096079</v>
      </c>
      <c r="BO36" s="33">
        <f>BO17-SUM($D$28:BO28)</f>
        <v>42498828.154425651</v>
      </c>
      <c r="BP36" s="33">
        <f>BP17-SUM($D$28:BP28)</f>
        <v>42008738.229755223</v>
      </c>
      <c r="BQ36" s="33">
        <f>BQ17-SUM($D$28:BQ28)</f>
        <v>41518648.305084787</v>
      </c>
      <c r="BR36" s="33">
        <f>BR17-SUM($D$28:BR28)</f>
        <v>41028558.380414352</v>
      </c>
      <c r="BS36" s="33">
        <f>BS17-SUM($D$28:BS28)</f>
        <v>40538468.455743924</v>
      </c>
      <c r="BT36" s="33">
        <f>BT17-SUM($D$28:BT28)</f>
        <v>40048378.531073496</v>
      </c>
      <c r="BU36" s="33">
        <f>BU17-SUM($D$28:BU28)</f>
        <v>39558288.60640306</v>
      </c>
      <c r="BV36" s="33">
        <f>BV17-SUM($D$28:BV28)</f>
        <v>39068198.681732625</v>
      </c>
      <c r="BW36" s="33">
        <f>BW17-SUM($D$28:BW28)</f>
        <v>38578108.757062197</v>
      </c>
      <c r="BX36" s="33">
        <f>BX17-SUM($D$28:BX28)</f>
        <v>38088018.832391769</v>
      </c>
      <c r="BY36" s="33">
        <f>BY17-SUM($D$28:BY28)</f>
        <v>37597928.907721333</v>
      </c>
      <c r="BZ36" s="33">
        <f>BZ17-SUM($D$28:BZ28)</f>
        <v>37107838.983050898</v>
      </c>
      <c r="CA36" s="33">
        <f>CA17-SUM($D$28:CA28)</f>
        <v>36617749.05838047</v>
      </c>
      <c r="CB36" s="33">
        <f>CB17-SUM($D$28:CB28)</f>
        <v>36127659.133710042</v>
      </c>
      <c r="CC36" s="33">
        <f>CC17-SUM($D$28:CC28)</f>
        <v>35637569.209039606</v>
      </c>
      <c r="CD36" s="33">
        <f>CD17-SUM($D$28:CD28)</f>
        <v>35147479.284369171</v>
      </c>
      <c r="CE36" s="33">
        <f>CE17-SUM($D$28:CE28)</f>
        <v>34657389.359698735</v>
      </c>
      <c r="CF36" s="33">
        <f>CF17-SUM($D$28:CF28)</f>
        <v>34167299.4350283</v>
      </c>
      <c r="CG36" s="33">
        <f>CG17-SUM($D$28:CG28)</f>
        <v>33677209.510357864</v>
      </c>
      <c r="CH36" s="33">
        <f>CH17-SUM($D$28:CH28)</f>
        <v>33187119.585687429</v>
      </c>
      <c r="CI36" s="33">
        <f>CI17-SUM($D$28:CI28)</f>
        <v>32697029.661016993</v>
      </c>
      <c r="CJ36" s="33">
        <f>CJ17-SUM($D$28:CJ28)</f>
        <v>32206939.736346558</v>
      </c>
      <c r="CK36" s="33">
        <f>CK17-SUM($D$28:CK28)</f>
        <v>31716849.811676122</v>
      </c>
      <c r="CL36" s="33">
        <f>CL17-SUM($D$28:CL28)</f>
        <v>31226759.887005687</v>
      </c>
      <c r="CM36" s="33">
        <f>CM17-SUM($D$28:CM28)</f>
        <v>30736669.962335251</v>
      </c>
      <c r="CN36" s="33">
        <f>CN17-SUM($D$28:CN28)</f>
        <v>30246580.037664816</v>
      </c>
      <c r="CO36" s="33">
        <f>CO17-SUM($D$28:CO28)</f>
        <v>29756490.11299438</v>
      </c>
      <c r="CP36" s="33">
        <f>CP17-SUM($D$28:CP28)</f>
        <v>29266400.188323945</v>
      </c>
      <c r="CQ36" s="33">
        <f>CQ17-SUM($D$28:CQ28)</f>
        <v>28776310.263653509</v>
      </c>
      <c r="CR36" s="33">
        <f>CR17-SUM($D$28:CR28)</f>
        <v>28286220.338983074</v>
      </c>
      <c r="CS36" s="33">
        <f>CS17-SUM($D$28:CS28)</f>
        <v>27796130.414312638</v>
      </c>
      <c r="CT36" s="33">
        <f>CT17-SUM($D$28:CT28)</f>
        <v>27306040.489642203</v>
      </c>
      <c r="CU36" s="33">
        <f>CU17-SUM($D$28:CU28)</f>
        <v>26815950.564971767</v>
      </c>
      <c r="CV36" s="33">
        <f>CV17-SUM($D$28:CV28)</f>
        <v>26325860.640301332</v>
      </c>
      <c r="CW36" s="33">
        <f>CW17-SUM($D$28:CW28)</f>
        <v>25835770.715630896</v>
      </c>
      <c r="CX36" s="33">
        <f>CX17-SUM($D$28:CX28)</f>
        <v>25345680.790960461</v>
      </c>
      <c r="CY36" s="33">
        <f>CY17-SUM($D$28:CY28)</f>
        <v>24855590.866290025</v>
      </c>
      <c r="CZ36" s="33">
        <f>CZ17-SUM($D$28:CZ28)</f>
        <v>24365500.94161959</v>
      </c>
      <c r="DA36" s="33">
        <f>DA17-SUM($D$28:DA28)</f>
        <v>23875411.016949154</v>
      </c>
      <c r="DB36" s="33">
        <f>DB17-SUM($D$28:DB28)</f>
        <v>23385321.092278719</v>
      </c>
      <c r="DC36" s="33">
        <f>DC17-SUM($D$28:DC28)</f>
        <v>22895231.167608283</v>
      </c>
      <c r="DD36" s="33">
        <f>DD17-SUM($D$28:DD28)</f>
        <v>22405141.242937848</v>
      </c>
      <c r="DE36" s="33">
        <f>DE17-SUM($D$28:DE28)</f>
        <v>21915051.318267412</v>
      </c>
      <c r="DF36" s="33">
        <f>DF17-SUM($D$28:DF28)</f>
        <v>21424961.393596977</v>
      </c>
      <c r="DG36" s="33">
        <f>DG17-SUM($D$28:DG28)</f>
        <v>20934871.468926542</v>
      </c>
      <c r="DH36" s="33">
        <f>DH17-SUM($D$28:DH28)</f>
        <v>20444781.544256106</v>
      </c>
      <c r="DI36" s="33">
        <f>DI17-SUM($D$28:DI28)</f>
        <v>19954691.619585671</v>
      </c>
      <c r="DJ36" s="33">
        <f>DJ17-SUM($D$28:DJ28)</f>
        <v>19464601.694915235</v>
      </c>
      <c r="DK36" s="33">
        <f>DK17-SUM($D$28:DK28)</f>
        <v>18974511.7702448</v>
      </c>
      <c r="DL36" s="33">
        <f>DL17-SUM($D$28:DL28)</f>
        <v>18484421.845574364</v>
      </c>
      <c r="DM36" s="33">
        <f>DM17-SUM($D$28:DM28)</f>
        <v>17994331.920903929</v>
      </c>
      <c r="DN36" s="33">
        <f>DN17-SUM($D$28:DN28)</f>
        <v>17504241.996233493</v>
      </c>
      <c r="DO36" s="33">
        <f>DO17-SUM($D$28:DO28)</f>
        <v>17014152.071563058</v>
      </c>
      <c r="DP36" s="33">
        <f>DP17-SUM($D$28:DP28)</f>
        <v>16524062.146892622</v>
      </c>
      <c r="DQ36" s="33">
        <f>DQ17-SUM($D$28:DQ28)</f>
        <v>16033972.222222187</v>
      </c>
      <c r="DR36" s="33">
        <f>DR17-SUM($D$28:DR28)</f>
        <v>15543882.297551751</v>
      </c>
      <c r="DS36" s="33">
        <f>DS17-SUM($D$28:DS28)</f>
        <v>15053792.372881316</v>
      </c>
      <c r="DT36" s="33">
        <f>DT17-SUM($D$28:DT28)</f>
        <v>14563702.44821088</v>
      </c>
      <c r="DU36" s="33">
        <f>DU17-SUM($D$28:DU28)</f>
        <v>14073612.523540445</v>
      </c>
    </row>
    <row r="37" spans="1:135" s="41" customFormat="1" ht="13.8" x14ac:dyDescent="0.3">
      <c r="A37" s="138" t="s">
        <v>164</v>
      </c>
      <c r="C37" s="132"/>
      <c r="D37" s="137">
        <f>-MIN(0,SUM($D$4:D5,$D$7:D7,$D$9:D12)/(1+vat)-D17)</f>
        <v>0</v>
      </c>
      <c r="E37" s="137">
        <f>-MIN(0,SUM($D$4:E5,$D$7:E7,$D$9:E12)/(1+vat)-E17)</f>
        <v>0</v>
      </c>
      <c r="F37" s="137">
        <f>-MIN(0,SUM($D$4:F5,$D$7:F7,$D$9:F12)/(1+vat)-F17)</f>
        <v>0</v>
      </c>
      <c r="G37" s="137">
        <f>-MIN(0,SUM($D$4:G5,$D$7:G7,$D$9:G12)/(1+vat)-G17)</f>
        <v>0</v>
      </c>
      <c r="H37" s="137">
        <f>-MIN(0,SUM($D$4:H5,$D$7:H7,$D$9:H12)/(1+vat)-H17)</f>
        <v>0</v>
      </c>
      <c r="I37" s="137">
        <f>-MIN(0,SUM($D$4:I5,$D$7:I7,$D$9:I12)/(1+vat)-I17)</f>
        <v>0</v>
      </c>
      <c r="J37" s="137">
        <f>-MIN(0,SUM($D$4:J5,$D$7:J7,$D$9:J12)/(1+vat)-J17)</f>
        <v>0</v>
      </c>
      <c r="K37" s="137">
        <f>-MIN(0,SUM($D$4:K5,$D$7:K7,$D$9:K12)/(1+vat)-K17)</f>
        <v>0</v>
      </c>
      <c r="L37" s="137">
        <f>-MIN(0,SUM($D$4:L5,$D$7:L7,$D$9:L12)/(1+vat)-L17)</f>
        <v>0</v>
      </c>
      <c r="M37" s="137">
        <f>-MIN(0,SUM($D$4:M5,$D$7:M7,$D$9:M12)/(1+vat)-M17)</f>
        <v>1.4901161193847656E-8</v>
      </c>
      <c r="N37" s="137">
        <f>-MIN(0,SUM($D$4:N5,$D$7:N7,$D$9:N12)/(1+vat)-N17)</f>
        <v>1.4901161193847656E-8</v>
      </c>
      <c r="O37" s="137">
        <f>-MIN(0,SUM($D$4:O5,$D$7:O7,$D$9:O12)/(1+vat)-O17)</f>
        <v>1.4901161193847656E-8</v>
      </c>
      <c r="P37" s="137">
        <f>-MIN(0,SUM($D$4:P5,$D$7:P7,$D$9:P12)/(1+vat)-P17)</f>
        <v>1.4901161193847656E-8</v>
      </c>
      <c r="Q37" s="137">
        <f>-MIN(0,SUM($D$4:Q5,$D$7:Q7,$D$9:Q12)/(1+vat)-Q17)</f>
        <v>1.4901161193847656E-8</v>
      </c>
      <c r="R37" s="137">
        <f>-MIN(0,SUM($D$4:R5,$D$7:R7,$D$9:R12)/(1+vat)-R17)</f>
        <v>1.4901161193847656E-8</v>
      </c>
      <c r="S37" s="137">
        <f>-MIN(0,SUM($D$4:S5,$D$7:S7,$D$9:S12)/(1+vat)-S17)</f>
        <v>1.4901161193847656E-8</v>
      </c>
      <c r="T37" s="137">
        <f>-MIN(0,SUM($D$4:T5,$D$7:T7,$D$9:T12)/(1+vat)-T17)</f>
        <v>1.4901161193847656E-8</v>
      </c>
      <c r="U37" s="137">
        <f>-MIN(0,SUM($D$4:U5,$D$7:U7,$D$9:U12)/(1+vat)-U17)</f>
        <v>1.4901161193847656E-8</v>
      </c>
      <c r="V37" s="137">
        <f>-MIN(0,SUM($D$4:V5,$D$7:V7,$D$9:V12)/(1+vat)-V17)</f>
        <v>1.4901161193847656E-8</v>
      </c>
      <c r="W37" s="137">
        <f>-MIN(0,SUM($D$4:W5,$D$7:W7,$D$9:W12)/(1+vat)-W17)</f>
        <v>1.4901161193847656E-8</v>
      </c>
      <c r="X37" s="137">
        <f>-MIN(0,SUM($D$4:X5,$D$7:X7,$D$9:X12)/(1+vat)-X17)</f>
        <v>1.4901161193847656E-8</v>
      </c>
      <c r="Y37" s="137">
        <f>-MIN(0,SUM($D$4:Y5,$D$7:Y7,$D$9:Y12)/(1+vat)-Y17)</f>
        <v>1.4901161193847656E-8</v>
      </c>
      <c r="Z37" s="137">
        <f>-MIN(0,SUM($D$4:Z5,$D$7:Z7,$D$9:Z12)/(1+vat)-Z17)</f>
        <v>1.4901161193847656E-8</v>
      </c>
      <c r="AA37" s="137">
        <f>-MIN(0,SUM($D$4:AA5,$D$7:AA7,$D$9:AA12)/(1+vat)-AA17)</f>
        <v>1.4901161193847656E-8</v>
      </c>
      <c r="AB37" s="137">
        <f>-MIN(0,SUM($D$4:AB5,$D$7:AB7,$D$9:AB12)/(1+vat)-AB17)</f>
        <v>1.4901161193847656E-8</v>
      </c>
      <c r="AC37" s="137">
        <f>-MIN(0,SUM($D$4:AC5,$D$7:AC7,$D$9:AC12)/(1+vat)-AC17)</f>
        <v>1.4901161193847656E-8</v>
      </c>
      <c r="AD37" s="137">
        <f>-MIN(0,SUM($D$4:AD5,$D$7:AD7,$D$9:AD12)/(1+vat)-AD17)</f>
        <v>1.4901161193847656E-8</v>
      </c>
      <c r="AE37" s="137">
        <f>-MIN(0,SUM($D$4:AE5,$D$7:AE7,$D$9:AE12)/(1+vat)-AE17)</f>
        <v>1.4901161193847656E-8</v>
      </c>
      <c r="AF37" s="137">
        <f>-MIN(0,SUM($D$4:AF5,$D$7:AF7,$D$9:AF12)/(1+vat)-AF17)</f>
        <v>1.4901161193847656E-8</v>
      </c>
      <c r="AG37" s="137">
        <f>-MIN(0,SUM($D$4:AG5,$D$7:AG7,$D$9:AG12)/(1+vat)-AG17)</f>
        <v>1.4901161193847656E-8</v>
      </c>
      <c r="AH37" s="137">
        <f>-MIN(0,SUM($D$4:AH5,$D$7:AH7,$D$9:AH12)/(1+vat)-AH17)</f>
        <v>1.4901161193847656E-8</v>
      </c>
      <c r="AI37" s="137">
        <f>-MIN(0,SUM($D$4:AI5,$D$7:AI7,$D$9:AI12)/(1+vat)-AI17)</f>
        <v>1.4901161193847656E-8</v>
      </c>
      <c r="AJ37" s="137">
        <f>-MIN(0,SUM($D$4:AJ5,$D$7:AJ7,$D$9:AJ12)/(1+vat)-AJ17)</f>
        <v>1.4901161193847656E-8</v>
      </c>
      <c r="AK37" s="137">
        <f>-MIN(0,SUM($D$4:AK5,$D$7:AK7,$D$9:AK12)/(1+vat)-AK17)</f>
        <v>1.4901161193847656E-8</v>
      </c>
      <c r="AL37" s="137">
        <f>-MIN(0,SUM($D$4:AL5,$D$7:AL7,$D$9:AL12)/(1+vat)-AL17)</f>
        <v>1.4901161193847656E-8</v>
      </c>
      <c r="AM37" s="137">
        <f>-MIN(0,SUM($D$4:AM5,$D$7:AM7,$D$9:AM12)/(1+vat)-AM17)</f>
        <v>1.4901161193847656E-8</v>
      </c>
      <c r="AN37" s="137">
        <f>-MIN(0,SUM($D$4:AN5,$D$7:AN7,$D$9:AN12)/(1+vat)-AN17)</f>
        <v>1.4901161193847656E-8</v>
      </c>
      <c r="AO37" s="137">
        <f>-MIN(0,SUM($D$4:AO5,$D$7:AO7,$D$9:AO12)/(1+vat)-AO17)</f>
        <v>1.4901161193847656E-8</v>
      </c>
      <c r="AP37" s="137">
        <f>-MIN(0,SUM($D$4:AP5,$D$7:AP7,$D$9:AP12)/(1+vat)-AP17)</f>
        <v>1.4901161193847656E-8</v>
      </c>
      <c r="AQ37" s="137">
        <f>-MIN(0,SUM($D$4:AQ5,$D$7:AQ7,$D$9:AQ12)/(1+vat)-AQ17)</f>
        <v>1.4901161193847656E-8</v>
      </c>
      <c r="AR37" s="137">
        <f>-MIN(0,SUM($D$4:AR5,$D$7:AR7,$D$9:AR12)/(1+vat)-AR17)</f>
        <v>1.4901161193847656E-8</v>
      </c>
      <c r="AS37" s="137">
        <f>-MIN(0,SUM($D$4:AS5,$D$7:AS7,$D$9:AS12)/(1+vat)-AS17)</f>
        <v>1.4901161193847656E-8</v>
      </c>
      <c r="AT37" s="137">
        <f>-MIN(0,SUM($D$4:AT5,$D$7:AT7,$D$9:AT12)/(1+vat)-AT17)</f>
        <v>1.4901161193847656E-8</v>
      </c>
      <c r="AU37" s="137">
        <f>-MIN(0,SUM($D$4:AU5,$D$7:AU7,$D$9:AU12)/(1+vat)-AU17)</f>
        <v>1.4901161193847656E-8</v>
      </c>
      <c r="AV37" s="137">
        <f>-MIN(0,SUM($D$4:AV5,$D$7:AV7,$D$9:AV12)/(1+vat)-AV17)</f>
        <v>1.4901161193847656E-8</v>
      </c>
      <c r="AW37" s="137">
        <f>-MIN(0,SUM($D$4:AW5,$D$7:AW7,$D$9:AW12)/(1+vat)-AW17)</f>
        <v>1.4901161193847656E-8</v>
      </c>
      <c r="AX37" s="137">
        <f>-MIN(0,SUM($D$4:AX5,$D$7:AX7,$D$9:AX12)/(1+vat)-AX17)</f>
        <v>1.4901161193847656E-8</v>
      </c>
      <c r="AY37" s="137">
        <f>-MIN(0,SUM($D$4:AY5,$D$7:AY7,$D$9:AY12)/(1+vat)-AY17)</f>
        <v>1.4901161193847656E-8</v>
      </c>
      <c r="AZ37" s="137">
        <f>-MIN(0,SUM($D$4:AZ5,$D$7:AZ7,$D$9:AZ12)/(1+vat)-AZ17)</f>
        <v>1.4901161193847656E-8</v>
      </c>
      <c r="BA37" s="137">
        <f>-MIN(0,SUM($D$4:BA5,$D$7:BA7,$D$9:BA12)/(1+vat)-BA17)</f>
        <v>1.4901161193847656E-8</v>
      </c>
      <c r="BB37" s="137">
        <f>-MIN(0,SUM($D$4:BB5,$D$7:BB7,$D$9:BB12)/(1+vat)-BB17)</f>
        <v>1.4901161193847656E-8</v>
      </c>
      <c r="BC37" s="137">
        <f>-MIN(0,SUM($D$4:BC5,$D$7:BC7,$D$9:BC12)/(1+vat)-BC17)</f>
        <v>1.4901161193847656E-8</v>
      </c>
      <c r="BD37" s="137">
        <f>-MIN(0,SUM($D$4:BD5,$D$7:BD7,$D$9:BD12)/(1+vat)-BD17)</f>
        <v>1.4901161193847656E-8</v>
      </c>
      <c r="BE37" s="137">
        <f>-MIN(0,SUM($D$4:BE5,$D$7:BE7,$D$9:BE12)/(1+vat)-BE17)</f>
        <v>1.4901161193847656E-8</v>
      </c>
      <c r="BF37" s="137">
        <f>-MIN(0,SUM($D$4:BF5,$D$7:BF7,$D$9:BF12)/(1+vat)-BF17)</f>
        <v>1.4901161193847656E-8</v>
      </c>
      <c r="BG37" s="137">
        <f>-MIN(0,SUM($D$4:BG5,$D$7:BG7,$D$9:BG12)/(1+vat)-BG17)</f>
        <v>1.4901161193847656E-8</v>
      </c>
      <c r="BH37" s="137">
        <f>-MIN(0,SUM($D$4:BH5,$D$7:BH7,$D$9:BH12)/(1+vat)-BH17)</f>
        <v>1.4901161193847656E-8</v>
      </c>
      <c r="BI37" s="137">
        <f>-MIN(0,SUM($D$4:BI5,$D$7:BI7,$D$9:BI12)/(1+vat)-BI17)</f>
        <v>1.4901161193847656E-8</v>
      </c>
      <c r="BJ37" s="137">
        <f>-MIN(0,SUM($D$4:BJ5,$D$7:BJ7,$D$9:BJ12)/(1+vat)-BJ17)</f>
        <v>1.4901161193847656E-8</v>
      </c>
      <c r="BK37" s="137">
        <f>-MIN(0,SUM($D$4:BK5,$D$7:BK7,$D$9:BK12)/(1+vat)-BK17)</f>
        <v>1.4901161193847656E-8</v>
      </c>
      <c r="BL37" s="137">
        <f>-MIN(0,SUM($D$4:BL5,$D$7:BL7,$D$9:BL12)/(1+vat)-BL17)</f>
        <v>1.4901161193847656E-8</v>
      </c>
      <c r="BM37" s="137">
        <f>-MIN(0,SUM($D$4:BM5,$D$7:BM7,$D$9:BM12)/(1+vat)-BM17)</f>
        <v>1.4901161193847656E-8</v>
      </c>
      <c r="BN37" s="137">
        <f>-MIN(0,SUM($D$4:BN5,$D$7:BN7,$D$9:BN12)/(1+vat)-BN17)</f>
        <v>1.4901161193847656E-8</v>
      </c>
      <c r="BO37" s="137">
        <f>-MIN(0,SUM($D$4:BO5,$D$7:BO7,$D$9:BO12)/(1+vat)-BO17)</f>
        <v>1.4901161193847656E-8</v>
      </c>
      <c r="BP37" s="137">
        <f>-MIN(0,SUM($D$4:BP5,$D$7:BP7,$D$9:BP12)/(1+vat)-BP17)</f>
        <v>1.4901161193847656E-8</v>
      </c>
      <c r="BQ37" s="137">
        <f>-MIN(0,SUM($D$4:BQ5,$D$7:BQ7,$D$9:BQ12)/(1+vat)-BQ17)</f>
        <v>1.4901161193847656E-8</v>
      </c>
      <c r="BR37" s="137">
        <f>-MIN(0,SUM($D$4:BR5,$D$7:BR7,$D$9:BR12)/(1+vat)-BR17)</f>
        <v>1.4901161193847656E-8</v>
      </c>
      <c r="BS37" s="137">
        <f>-MIN(0,SUM($D$4:BS5,$D$7:BS7,$D$9:BS12)/(1+vat)-BS17)</f>
        <v>1.4901161193847656E-8</v>
      </c>
      <c r="BT37" s="137">
        <f>-MIN(0,SUM($D$4:BT5,$D$7:BT7,$D$9:BT12)/(1+vat)-BT17)</f>
        <v>1.4901161193847656E-8</v>
      </c>
      <c r="BU37" s="137">
        <f>-MIN(0,SUM($D$4:BU5,$D$7:BU7,$D$9:BU12)/(1+vat)-BU17)</f>
        <v>1.4901161193847656E-8</v>
      </c>
      <c r="BV37" s="137">
        <f>-MIN(0,SUM($D$4:BV5,$D$7:BV7,$D$9:BV12)/(1+vat)-BV17)</f>
        <v>1.4901161193847656E-8</v>
      </c>
      <c r="BW37" s="137">
        <f>-MIN(0,SUM($D$4:BW5,$D$7:BW7,$D$9:BW12)/(1+vat)-BW17)</f>
        <v>1.4901161193847656E-8</v>
      </c>
      <c r="BX37" s="137">
        <f>-MIN(0,SUM($D$4:BX5,$D$7:BX7,$D$9:BX12)/(1+vat)-BX17)</f>
        <v>1.4901161193847656E-8</v>
      </c>
      <c r="BY37" s="137">
        <f>-MIN(0,SUM($D$4:BY5,$D$7:BY7,$D$9:BY12)/(1+vat)-BY17)</f>
        <v>1.4901161193847656E-8</v>
      </c>
      <c r="BZ37" s="137">
        <f>-MIN(0,SUM($D$4:BZ5,$D$7:BZ7,$D$9:BZ12)/(1+vat)-BZ17)</f>
        <v>1.4901161193847656E-8</v>
      </c>
      <c r="CA37" s="137">
        <f>-MIN(0,SUM($D$4:CA5,$D$7:CA7,$D$9:CA12)/(1+vat)-CA17)</f>
        <v>1.4901161193847656E-8</v>
      </c>
      <c r="CB37" s="137">
        <f>-MIN(0,SUM($D$4:CB5,$D$7:CB7,$D$9:CB12)/(1+vat)-CB17)</f>
        <v>1.4901161193847656E-8</v>
      </c>
      <c r="CC37" s="137">
        <f>-MIN(0,SUM($D$4:CC5,$D$7:CC7,$D$9:CC12)/(1+vat)-CC17)</f>
        <v>1.4901161193847656E-8</v>
      </c>
      <c r="CD37" s="137">
        <f>-MIN(0,SUM($D$4:CD5,$D$7:CD7,$D$9:CD12)/(1+vat)-CD17)</f>
        <v>1.4901161193847656E-8</v>
      </c>
      <c r="CE37" s="137">
        <f>-MIN(0,SUM($D$4:CE5,$D$7:CE7,$D$9:CE12)/(1+vat)-CE17)</f>
        <v>1.4901161193847656E-8</v>
      </c>
      <c r="CF37" s="137">
        <f>-MIN(0,SUM($D$4:CF5,$D$7:CF7,$D$9:CF12)/(1+vat)-CF17)</f>
        <v>1.4901161193847656E-8</v>
      </c>
      <c r="CG37" s="137">
        <f>-MIN(0,SUM($D$4:CG5,$D$7:CG7,$D$9:CG12)/(1+vat)-CG17)</f>
        <v>1.4901161193847656E-8</v>
      </c>
      <c r="CH37" s="137">
        <f>-MIN(0,SUM($D$4:CH5,$D$7:CH7,$D$9:CH12)/(1+vat)-CH17)</f>
        <v>1.4901161193847656E-8</v>
      </c>
      <c r="CI37" s="137">
        <f>-MIN(0,SUM($D$4:CI5,$D$7:CI7,$D$9:CI12)/(1+vat)-CI17)</f>
        <v>1.4901161193847656E-8</v>
      </c>
      <c r="CJ37" s="137">
        <f>-MIN(0,SUM($D$4:CJ5,$D$7:CJ7,$D$9:CJ12)/(1+vat)-CJ17)</f>
        <v>1.4901161193847656E-8</v>
      </c>
      <c r="CK37" s="137">
        <f>-MIN(0,SUM($D$4:CK5,$D$7:CK7,$D$9:CK12)/(1+vat)-CK17)</f>
        <v>1.4901161193847656E-8</v>
      </c>
      <c r="CL37" s="137">
        <f>-MIN(0,SUM($D$4:CL5,$D$7:CL7,$D$9:CL12)/(1+vat)-CL17)</f>
        <v>1.4901161193847656E-8</v>
      </c>
      <c r="CM37" s="137">
        <f>-MIN(0,SUM($D$4:CM5,$D$7:CM7,$D$9:CM12)/(1+vat)-CM17)</f>
        <v>1.4901161193847656E-8</v>
      </c>
      <c r="CN37" s="137">
        <f>-MIN(0,SUM($D$4:CN5,$D$7:CN7,$D$9:CN12)/(1+vat)-CN17)</f>
        <v>1.4901161193847656E-8</v>
      </c>
      <c r="CO37" s="137">
        <f>-MIN(0,SUM($D$4:CO5,$D$7:CO7,$D$9:CO12)/(1+vat)-CO17)</f>
        <v>1.4901161193847656E-8</v>
      </c>
      <c r="CP37" s="137">
        <f>-MIN(0,SUM($D$4:CP5,$D$7:CP7,$D$9:CP12)/(1+vat)-CP17)</f>
        <v>1.4901161193847656E-8</v>
      </c>
      <c r="CQ37" s="137">
        <f>-MIN(0,SUM($D$4:CQ5,$D$7:CQ7,$D$9:CQ12)/(1+vat)-CQ17)</f>
        <v>1.4901161193847656E-8</v>
      </c>
      <c r="CR37" s="137">
        <f>-MIN(0,SUM($D$4:CR5,$D$7:CR7,$D$9:CR12)/(1+vat)-CR17)</f>
        <v>1.4901161193847656E-8</v>
      </c>
      <c r="CS37" s="137">
        <f>-MIN(0,SUM($D$4:CS5,$D$7:CS7,$D$9:CS12)/(1+vat)-CS17)</f>
        <v>1.4901161193847656E-8</v>
      </c>
      <c r="CT37" s="137">
        <f>-MIN(0,SUM($D$4:CT5,$D$7:CT7,$D$9:CT12)/(1+vat)-CT17)</f>
        <v>1.4901161193847656E-8</v>
      </c>
      <c r="CU37" s="137">
        <f>-MIN(0,SUM($D$4:CU5,$D$7:CU7,$D$9:CU12)/(1+vat)-CU17)</f>
        <v>1.4901161193847656E-8</v>
      </c>
      <c r="CV37" s="137">
        <f>-MIN(0,SUM($D$4:CV5,$D$7:CV7,$D$9:CV12)/(1+vat)-CV17)</f>
        <v>1.4901161193847656E-8</v>
      </c>
      <c r="CW37" s="137">
        <f>-MIN(0,SUM($D$4:CW5,$D$7:CW7,$D$9:CW12)/(1+vat)-CW17)</f>
        <v>1.4901161193847656E-8</v>
      </c>
      <c r="CX37" s="137">
        <f>-MIN(0,SUM($D$4:CX5,$D$7:CX7,$D$9:CX12)/(1+vat)-CX17)</f>
        <v>1.4901161193847656E-8</v>
      </c>
      <c r="CY37" s="137">
        <f>-MIN(0,SUM($D$4:CY5,$D$7:CY7,$D$9:CY12)/(1+vat)-CY17)</f>
        <v>1.4901161193847656E-8</v>
      </c>
      <c r="CZ37" s="137">
        <f>-MIN(0,SUM($D$4:CZ5,$D$7:CZ7,$D$9:CZ12)/(1+vat)-CZ17)</f>
        <v>1.4901161193847656E-8</v>
      </c>
      <c r="DA37" s="137">
        <f>-MIN(0,SUM($D$4:DA5,$D$7:DA7,$D$9:DA12)/(1+vat)-DA17)</f>
        <v>1.4901161193847656E-8</v>
      </c>
      <c r="DB37" s="137">
        <f>-MIN(0,SUM($D$4:DB5,$D$7:DB7,$D$9:DB12)/(1+vat)-DB17)</f>
        <v>1.4901161193847656E-8</v>
      </c>
      <c r="DC37" s="137">
        <f>-MIN(0,SUM($D$4:DC5,$D$7:DC7,$D$9:DC12)/(1+vat)-DC17)</f>
        <v>1.4901161193847656E-8</v>
      </c>
      <c r="DD37" s="137">
        <f>-MIN(0,SUM($D$4:DD5,$D$7:DD7,$D$9:DD12)/(1+vat)-DD17)</f>
        <v>1.4901161193847656E-8</v>
      </c>
      <c r="DE37" s="137">
        <f>-MIN(0,SUM($D$4:DE5,$D$7:DE7,$D$9:DE12)/(1+vat)-DE17)</f>
        <v>1.4901161193847656E-8</v>
      </c>
      <c r="DF37" s="137">
        <f>-MIN(0,SUM($D$4:DF5,$D$7:DF7,$D$9:DF12)/(1+vat)-DF17)</f>
        <v>1.4901161193847656E-8</v>
      </c>
      <c r="DG37" s="137">
        <f>-MIN(0,SUM($D$4:DG5,$D$7:DG7,$D$9:DG12)/(1+vat)-DG17)</f>
        <v>1.4901161193847656E-8</v>
      </c>
      <c r="DH37" s="137">
        <f>-MIN(0,SUM($D$4:DH5,$D$7:DH7,$D$9:DH12)/(1+vat)-DH17)</f>
        <v>1.4901161193847656E-8</v>
      </c>
      <c r="DI37" s="137">
        <f>-MIN(0,SUM($D$4:DI5,$D$7:DI7,$D$9:DI12)/(1+vat)-DI17)</f>
        <v>1.4901161193847656E-8</v>
      </c>
      <c r="DJ37" s="137">
        <f>-MIN(0,SUM($D$4:DJ5,$D$7:DJ7,$D$9:DJ12)/(1+vat)-DJ17)</f>
        <v>1.4901161193847656E-8</v>
      </c>
      <c r="DK37" s="137">
        <f>-MIN(0,SUM($D$4:DK5,$D$7:DK7,$D$9:DK12)/(1+vat)-DK17)</f>
        <v>1.4901161193847656E-8</v>
      </c>
      <c r="DL37" s="137">
        <f>-MIN(0,SUM($D$4:DL5,$D$7:DL7,$D$9:DL12)/(1+vat)-DL17)</f>
        <v>1.4901161193847656E-8</v>
      </c>
      <c r="DM37" s="137">
        <f>-MIN(0,SUM($D$4:DM5,$D$7:DM7,$D$9:DM12)/(1+vat)-DM17)</f>
        <v>1.4901161193847656E-8</v>
      </c>
      <c r="DN37" s="137">
        <f>-MIN(0,SUM($D$4:DN5,$D$7:DN7,$D$9:DN12)/(1+vat)-DN17)</f>
        <v>1.4901161193847656E-8</v>
      </c>
      <c r="DO37" s="137">
        <f>-MIN(0,SUM($D$4:DO5,$D$7:DO7,$D$9:DO12)/(1+vat)-DO17)</f>
        <v>1.4901161193847656E-8</v>
      </c>
      <c r="DP37" s="137">
        <f>-MIN(0,SUM($D$4:DP5,$D$7:DP7,$D$9:DP12)/(1+vat)-DP17)</f>
        <v>1.4901161193847656E-8</v>
      </c>
      <c r="DQ37" s="137">
        <f>-MIN(0,SUM($D$4:DQ5,$D$7:DQ7,$D$9:DQ12)/(1+vat)-DQ17)</f>
        <v>1.4901161193847656E-8</v>
      </c>
      <c r="DR37" s="137">
        <f>-MIN(0,SUM($D$4:DR5,$D$7:DR7,$D$9:DR12)/(1+vat)-DR17)</f>
        <v>1.4901161193847656E-8</v>
      </c>
      <c r="DS37" s="137">
        <f>-MIN(0,SUM($D$4:DS5,$D$7:DS7,$D$9:DS12)/(1+vat)-DS17)</f>
        <v>1.4901161193847656E-8</v>
      </c>
      <c r="DT37" s="137">
        <f>-MIN(0,SUM($D$4:DT5,$D$7:DT7,$D$9:DT12)/(1+vat)-DT17)</f>
        <v>1.4901161193847656E-8</v>
      </c>
      <c r="DU37" s="137">
        <f>-MIN(0,SUM($D$4:DU5,$D$7:DU7,$D$9:DU12)/(1+vat)-DU17)</f>
        <v>1.4901161193847656E-8</v>
      </c>
    </row>
    <row r="38" spans="1:135" x14ac:dyDescent="0.3"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</row>
    <row r="39" spans="1:135" s="9" customFormat="1" x14ac:dyDescent="0.3">
      <c r="A39" s="129" t="s">
        <v>16</v>
      </c>
      <c r="B39" s="21"/>
      <c r="C39" s="22" t="s">
        <v>1</v>
      </c>
      <c r="D39" s="23">
        <f t="shared" ref="D39:AI39" si="194">D16</f>
        <v>41944</v>
      </c>
      <c r="E39" s="23">
        <f t="shared" si="194"/>
        <v>41974</v>
      </c>
      <c r="F39" s="23">
        <f t="shared" si="194"/>
        <v>42005</v>
      </c>
      <c r="G39" s="23">
        <f t="shared" si="194"/>
        <v>42036</v>
      </c>
      <c r="H39" s="23">
        <f t="shared" si="194"/>
        <v>42064</v>
      </c>
      <c r="I39" s="23">
        <f t="shared" si="194"/>
        <v>42095</v>
      </c>
      <c r="J39" s="23">
        <f t="shared" si="194"/>
        <v>42125</v>
      </c>
      <c r="K39" s="23">
        <f t="shared" si="194"/>
        <v>42156</v>
      </c>
      <c r="L39" s="23">
        <f t="shared" si="194"/>
        <v>42186</v>
      </c>
      <c r="M39" s="23">
        <f t="shared" si="194"/>
        <v>42217</v>
      </c>
      <c r="N39" s="23">
        <f t="shared" si="194"/>
        <v>42248</v>
      </c>
      <c r="O39" s="23">
        <f t="shared" si="194"/>
        <v>42278</v>
      </c>
      <c r="P39" s="23">
        <f t="shared" si="194"/>
        <v>42309</v>
      </c>
      <c r="Q39" s="23">
        <f t="shared" si="194"/>
        <v>42339</v>
      </c>
      <c r="R39" s="23">
        <f t="shared" si="194"/>
        <v>42370</v>
      </c>
      <c r="S39" s="23">
        <f t="shared" si="194"/>
        <v>42401</v>
      </c>
      <c r="T39" s="23">
        <f t="shared" si="194"/>
        <v>42430</v>
      </c>
      <c r="U39" s="23">
        <f t="shared" si="194"/>
        <v>42461</v>
      </c>
      <c r="V39" s="23">
        <f t="shared" si="194"/>
        <v>42491</v>
      </c>
      <c r="W39" s="23">
        <f t="shared" si="194"/>
        <v>42522</v>
      </c>
      <c r="X39" s="23">
        <f t="shared" si="194"/>
        <v>42552</v>
      </c>
      <c r="Y39" s="23">
        <f t="shared" si="194"/>
        <v>42583</v>
      </c>
      <c r="Z39" s="23">
        <f t="shared" si="194"/>
        <v>42614</v>
      </c>
      <c r="AA39" s="23">
        <f t="shared" si="194"/>
        <v>42644</v>
      </c>
      <c r="AB39" s="23">
        <f t="shared" si="194"/>
        <v>42675</v>
      </c>
      <c r="AC39" s="23">
        <f t="shared" si="194"/>
        <v>42705</v>
      </c>
      <c r="AD39" s="23">
        <f t="shared" si="194"/>
        <v>42736</v>
      </c>
      <c r="AE39" s="23">
        <f t="shared" si="194"/>
        <v>42767</v>
      </c>
      <c r="AF39" s="23">
        <f t="shared" si="194"/>
        <v>42795</v>
      </c>
      <c r="AG39" s="23">
        <f t="shared" si="194"/>
        <v>42826</v>
      </c>
      <c r="AH39" s="23">
        <f t="shared" si="194"/>
        <v>42856</v>
      </c>
      <c r="AI39" s="23">
        <f t="shared" si="194"/>
        <v>42887</v>
      </c>
      <c r="AJ39" s="23">
        <f t="shared" ref="AJ39:BO39" si="195">AJ16</f>
        <v>42917</v>
      </c>
      <c r="AK39" s="23">
        <f t="shared" si="195"/>
        <v>42948</v>
      </c>
      <c r="AL39" s="23">
        <f t="shared" si="195"/>
        <v>42979</v>
      </c>
      <c r="AM39" s="23">
        <f t="shared" si="195"/>
        <v>43009</v>
      </c>
      <c r="AN39" s="23">
        <f t="shared" si="195"/>
        <v>43040</v>
      </c>
      <c r="AO39" s="23">
        <f t="shared" si="195"/>
        <v>43070</v>
      </c>
      <c r="AP39" s="23">
        <f t="shared" si="195"/>
        <v>43101</v>
      </c>
      <c r="AQ39" s="23">
        <f t="shared" si="195"/>
        <v>43132</v>
      </c>
      <c r="AR39" s="23">
        <f t="shared" si="195"/>
        <v>43160</v>
      </c>
      <c r="AS39" s="23">
        <f t="shared" si="195"/>
        <v>43191</v>
      </c>
      <c r="AT39" s="23">
        <f t="shared" si="195"/>
        <v>43221</v>
      </c>
      <c r="AU39" s="23">
        <f t="shared" si="195"/>
        <v>43252</v>
      </c>
      <c r="AV39" s="23">
        <f t="shared" si="195"/>
        <v>43282</v>
      </c>
      <c r="AW39" s="23">
        <f t="shared" si="195"/>
        <v>43313</v>
      </c>
      <c r="AX39" s="23">
        <f t="shared" si="195"/>
        <v>43344</v>
      </c>
      <c r="AY39" s="23">
        <f t="shared" si="195"/>
        <v>43374</v>
      </c>
      <c r="AZ39" s="23">
        <f t="shared" si="195"/>
        <v>43405</v>
      </c>
      <c r="BA39" s="23">
        <f t="shared" si="195"/>
        <v>43435</v>
      </c>
      <c r="BB39" s="23">
        <f t="shared" si="195"/>
        <v>43466</v>
      </c>
      <c r="BC39" s="23">
        <f t="shared" si="195"/>
        <v>43497</v>
      </c>
      <c r="BD39" s="23">
        <f t="shared" si="195"/>
        <v>43525</v>
      </c>
      <c r="BE39" s="23">
        <f t="shared" si="195"/>
        <v>43556</v>
      </c>
      <c r="BF39" s="23">
        <f t="shared" si="195"/>
        <v>43586</v>
      </c>
      <c r="BG39" s="23">
        <f t="shared" si="195"/>
        <v>43617</v>
      </c>
      <c r="BH39" s="23">
        <f t="shared" si="195"/>
        <v>43647</v>
      </c>
      <c r="BI39" s="23">
        <f t="shared" si="195"/>
        <v>43678</v>
      </c>
      <c r="BJ39" s="23">
        <f t="shared" si="195"/>
        <v>43709</v>
      </c>
      <c r="BK39" s="23">
        <f t="shared" si="195"/>
        <v>43739</v>
      </c>
      <c r="BL39" s="23">
        <f t="shared" si="195"/>
        <v>43770</v>
      </c>
      <c r="BM39" s="23">
        <f t="shared" si="195"/>
        <v>43800</v>
      </c>
      <c r="BN39" s="23">
        <f t="shared" si="195"/>
        <v>43831</v>
      </c>
      <c r="BO39" s="23">
        <f t="shared" si="195"/>
        <v>43862</v>
      </c>
      <c r="BP39" s="23">
        <f t="shared" ref="BP39:CU39" si="196">BP16</f>
        <v>43891</v>
      </c>
      <c r="BQ39" s="23">
        <f t="shared" si="196"/>
        <v>43922</v>
      </c>
      <c r="BR39" s="23">
        <f t="shared" si="196"/>
        <v>43952</v>
      </c>
      <c r="BS39" s="23">
        <f t="shared" si="196"/>
        <v>43983</v>
      </c>
      <c r="BT39" s="23">
        <f t="shared" si="196"/>
        <v>44013</v>
      </c>
      <c r="BU39" s="23">
        <f t="shared" si="196"/>
        <v>44044</v>
      </c>
      <c r="BV39" s="23">
        <f t="shared" si="196"/>
        <v>44075</v>
      </c>
      <c r="BW39" s="23">
        <f t="shared" si="196"/>
        <v>44105</v>
      </c>
      <c r="BX39" s="23">
        <f t="shared" si="196"/>
        <v>44136</v>
      </c>
      <c r="BY39" s="23">
        <f t="shared" si="196"/>
        <v>44166</v>
      </c>
      <c r="BZ39" s="23">
        <f t="shared" si="196"/>
        <v>44197</v>
      </c>
      <c r="CA39" s="23">
        <f t="shared" si="196"/>
        <v>44228</v>
      </c>
      <c r="CB39" s="23">
        <f t="shared" si="196"/>
        <v>44256</v>
      </c>
      <c r="CC39" s="23">
        <f t="shared" si="196"/>
        <v>44287</v>
      </c>
      <c r="CD39" s="23">
        <f t="shared" si="196"/>
        <v>44317</v>
      </c>
      <c r="CE39" s="23">
        <f t="shared" si="196"/>
        <v>44348</v>
      </c>
      <c r="CF39" s="23">
        <f t="shared" si="196"/>
        <v>44378</v>
      </c>
      <c r="CG39" s="23">
        <f t="shared" si="196"/>
        <v>44409</v>
      </c>
      <c r="CH39" s="23">
        <f t="shared" si="196"/>
        <v>44440</v>
      </c>
      <c r="CI39" s="23">
        <f t="shared" si="196"/>
        <v>44470</v>
      </c>
      <c r="CJ39" s="23">
        <f t="shared" si="196"/>
        <v>44501</v>
      </c>
      <c r="CK39" s="23">
        <f t="shared" si="196"/>
        <v>44531</v>
      </c>
      <c r="CL39" s="23">
        <f t="shared" si="196"/>
        <v>44562</v>
      </c>
      <c r="CM39" s="23">
        <f t="shared" si="196"/>
        <v>44593</v>
      </c>
      <c r="CN39" s="23">
        <f t="shared" si="196"/>
        <v>44621</v>
      </c>
      <c r="CO39" s="23">
        <f t="shared" si="196"/>
        <v>44652</v>
      </c>
      <c r="CP39" s="23">
        <f t="shared" si="196"/>
        <v>44682</v>
      </c>
      <c r="CQ39" s="23">
        <f t="shared" si="196"/>
        <v>44713</v>
      </c>
      <c r="CR39" s="23">
        <f t="shared" si="196"/>
        <v>44743</v>
      </c>
      <c r="CS39" s="23">
        <f t="shared" si="196"/>
        <v>44774</v>
      </c>
      <c r="CT39" s="23">
        <f t="shared" si="196"/>
        <v>44805</v>
      </c>
      <c r="CU39" s="23">
        <f t="shared" si="196"/>
        <v>44835</v>
      </c>
      <c r="CV39" s="23">
        <f t="shared" ref="CV39:DU39" si="197">CV16</f>
        <v>44866</v>
      </c>
      <c r="CW39" s="23">
        <f t="shared" si="197"/>
        <v>44896</v>
      </c>
      <c r="CX39" s="23">
        <f t="shared" si="197"/>
        <v>44927</v>
      </c>
      <c r="CY39" s="23">
        <f t="shared" si="197"/>
        <v>44958</v>
      </c>
      <c r="CZ39" s="23">
        <f t="shared" si="197"/>
        <v>44986</v>
      </c>
      <c r="DA39" s="23">
        <f t="shared" si="197"/>
        <v>45017</v>
      </c>
      <c r="DB39" s="23">
        <f t="shared" si="197"/>
        <v>45047</v>
      </c>
      <c r="DC39" s="23">
        <f t="shared" si="197"/>
        <v>45078</v>
      </c>
      <c r="DD39" s="23">
        <f t="shared" si="197"/>
        <v>45108</v>
      </c>
      <c r="DE39" s="23">
        <f t="shared" si="197"/>
        <v>45139</v>
      </c>
      <c r="DF39" s="23">
        <f t="shared" si="197"/>
        <v>45170</v>
      </c>
      <c r="DG39" s="23">
        <f t="shared" si="197"/>
        <v>45200</v>
      </c>
      <c r="DH39" s="23">
        <f t="shared" si="197"/>
        <v>45231</v>
      </c>
      <c r="DI39" s="23">
        <f t="shared" si="197"/>
        <v>45261</v>
      </c>
      <c r="DJ39" s="23">
        <f t="shared" si="197"/>
        <v>45292</v>
      </c>
      <c r="DK39" s="23">
        <f t="shared" si="197"/>
        <v>45323</v>
      </c>
      <c r="DL39" s="23">
        <f t="shared" si="197"/>
        <v>45352</v>
      </c>
      <c r="DM39" s="23">
        <f t="shared" si="197"/>
        <v>45383</v>
      </c>
      <c r="DN39" s="23">
        <f t="shared" si="197"/>
        <v>45413</v>
      </c>
      <c r="DO39" s="23">
        <f t="shared" si="197"/>
        <v>45444</v>
      </c>
      <c r="DP39" s="23">
        <f t="shared" si="197"/>
        <v>45474</v>
      </c>
      <c r="DQ39" s="23">
        <f t="shared" si="197"/>
        <v>45505</v>
      </c>
      <c r="DR39" s="23">
        <f t="shared" si="197"/>
        <v>45536</v>
      </c>
      <c r="DS39" s="23">
        <f t="shared" si="197"/>
        <v>45566</v>
      </c>
      <c r="DT39" s="23">
        <f t="shared" si="197"/>
        <v>45597</v>
      </c>
      <c r="DU39" s="23">
        <f t="shared" si="197"/>
        <v>45627</v>
      </c>
    </row>
    <row r="40" spans="1:135" x14ac:dyDescent="0.3">
      <c r="A40" s="52" t="s">
        <v>66</v>
      </c>
      <c r="B40" s="79">
        <v>50000</v>
      </c>
      <c r="C40" s="29">
        <f>SUM(D40:DU40)</f>
        <v>5650000</v>
      </c>
      <c r="D40" s="77"/>
      <c r="E40" s="77"/>
      <c r="F40" s="77"/>
      <c r="G40" s="77"/>
      <c r="H40" s="77"/>
      <c r="I40" s="77"/>
      <c r="J40" s="77"/>
      <c r="K40" s="77"/>
      <c r="L40" s="77"/>
      <c r="M40" s="77">
        <f t="shared" ref="M40:AR40" si="198">$B$40*volume</f>
        <v>50000</v>
      </c>
      <c r="N40" s="77">
        <f t="shared" si="198"/>
        <v>50000</v>
      </c>
      <c r="O40" s="77">
        <f t="shared" si="198"/>
        <v>50000</v>
      </c>
      <c r="P40" s="77">
        <f t="shared" si="198"/>
        <v>50000</v>
      </c>
      <c r="Q40" s="77">
        <f t="shared" si="198"/>
        <v>50000</v>
      </c>
      <c r="R40" s="77">
        <f t="shared" si="198"/>
        <v>50000</v>
      </c>
      <c r="S40" s="77">
        <f t="shared" si="198"/>
        <v>50000</v>
      </c>
      <c r="T40" s="77">
        <f t="shared" si="198"/>
        <v>50000</v>
      </c>
      <c r="U40" s="77">
        <f t="shared" si="198"/>
        <v>50000</v>
      </c>
      <c r="V40" s="77">
        <f t="shared" si="198"/>
        <v>50000</v>
      </c>
      <c r="W40" s="77">
        <f t="shared" si="198"/>
        <v>50000</v>
      </c>
      <c r="X40" s="77">
        <f t="shared" si="198"/>
        <v>50000</v>
      </c>
      <c r="Y40" s="77">
        <f t="shared" si="198"/>
        <v>50000</v>
      </c>
      <c r="Z40" s="77">
        <f t="shared" si="198"/>
        <v>50000</v>
      </c>
      <c r="AA40" s="77">
        <f t="shared" si="198"/>
        <v>50000</v>
      </c>
      <c r="AB40" s="77">
        <f t="shared" si="198"/>
        <v>50000</v>
      </c>
      <c r="AC40" s="77">
        <f t="shared" si="198"/>
        <v>50000</v>
      </c>
      <c r="AD40" s="77">
        <f t="shared" si="198"/>
        <v>50000</v>
      </c>
      <c r="AE40" s="77">
        <f t="shared" si="198"/>
        <v>50000</v>
      </c>
      <c r="AF40" s="77">
        <f t="shared" si="198"/>
        <v>50000</v>
      </c>
      <c r="AG40" s="77">
        <f t="shared" si="198"/>
        <v>50000</v>
      </c>
      <c r="AH40" s="77">
        <f t="shared" si="198"/>
        <v>50000</v>
      </c>
      <c r="AI40" s="77">
        <f t="shared" si="198"/>
        <v>50000</v>
      </c>
      <c r="AJ40" s="77">
        <f t="shared" si="198"/>
        <v>50000</v>
      </c>
      <c r="AK40" s="77">
        <f t="shared" si="198"/>
        <v>50000</v>
      </c>
      <c r="AL40" s="77">
        <f t="shared" si="198"/>
        <v>50000</v>
      </c>
      <c r="AM40" s="77">
        <f t="shared" si="198"/>
        <v>50000</v>
      </c>
      <c r="AN40" s="77">
        <f t="shared" si="198"/>
        <v>50000</v>
      </c>
      <c r="AO40" s="77">
        <f t="shared" si="198"/>
        <v>50000</v>
      </c>
      <c r="AP40" s="77">
        <f t="shared" si="198"/>
        <v>50000</v>
      </c>
      <c r="AQ40" s="77">
        <f t="shared" si="198"/>
        <v>50000</v>
      </c>
      <c r="AR40" s="77">
        <f t="shared" si="198"/>
        <v>50000</v>
      </c>
      <c r="AS40" s="77">
        <f t="shared" ref="AS40:BX40" si="199">$B$40*volume</f>
        <v>50000</v>
      </c>
      <c r="AT40" s="77">
        <f t="shared" si="199"/>
        <v>50000</v>
      </c>
      <c r="AU40" s="77">
        <f t="shared" si="199"/>
        <v>50000</v>
      </c>
      <c r="AV40" s="77">
        <f t="shared" si="199"/>
        <v>50000</v>
      </c>
      <c r="AW40" s="77">
        <f t="shared" si="199"/>
        <v>50000</v>
      </c>
      <c r="AX40" s="77">
        <f t="shared" si="199"/>
        <v>50000</v>
      </c>
      <c r="AY40" s="77">
        <f t="shared" si="199"/>
        <v>50000</v>
      </c>
      <c r="AZ40" s="77">
        <f t="shared" si="199"/>
        <v>50000</v>
      </c>
      <c r="BA40" s="77">
        <f t="shared" si="199"/>
        <v>50000</v>
      </c>
      <c r="BB40" s="77">
        <f t="shared" si="199"/>
        <v>50000</v>
      </c>
      <c r="BC40" s="77">
        <f t="shared" si="199"/>
        <v>50000</v>
      </c>
      <c r="BD40" s="77">
        <f t="shared" si="199"/>
        <v>50000</v>
      </c>
      <c r="BE40" s="77">
        <f t="shared" si="199"/>
        <v>50000</v>
      </c>
      <c r="BF40" s="77">
        <f t="shared" si="199"/>
        <v>50000</v>
      </c>
      <c r="BG40" s="77">
        <f t="shared" si="199"/>
        <v>50000</v>
      </c>
      <c r="BH40" s="77">
        <f t="shared" si="199"/>
        <v>50000</v>
      </c>
      <c r="BI40" s="77">
        <f t="shared" si="199"/>
        <v>50000</v>
      </c>
      <c r="BJ40" s="77">
        <f t="shared" si="199"/>
        <v>50000</v>
      </c>
      <c r="BK40" s="77">
        <f t="shared" si="199"/>
        <v>50000</v>
      </c>
      <c r="BL40" s="77">
        <f t="shared" si="199"/>
        <v>50000</v>
      </c>
      <c r="BM40" s="77">
        <f t="shared" si="199"/>
        <v>50000</v>
      </c>
      <c r="BN40" s="77">
        <f t="shared" si="199"/>
        <v>50000</v>
      </c>
      <c r="BO40" s="77">
        <f t="shared" si="199"/>
        <v>50000</v>
      </c>
      <c r="BP40" s="77">
        <f t="shared" si="199"/>
        <v>50000</v>
      </c>
      <c r="BQ40" s="77">
        <f t="shared" si="199"/>
        <v>50000</v>
      </c>
      <c r="BR40" s="77">
        <f t="shared" si="199"/>
        <v>50000</v>
      </c>
      <c r="BS40" s="77">
        <f t="shared" si="199"/>
        <v>50000</v>
      </c>
      <c r="BT40" s="77">
        <f t="shared" si="199"/>
        <v>50000</v>
      </c>
      <c r="BU40" s="77">
        <f t="shared" si="199"/>
        <v>50000</v>
      </c>
      <c r="BV40" s="77">
        <f t="shared" si="199"/>
        <v>50000</v>
      </c>
      <c r="BW40" s="77">
        <f t="shared" si="199"/>
        <v>50000</v>
      </c>
      <c r="BX40" s="77">
        <f t="shared" si="199"/>
        <v>50000</v>
      </c>
      <c r="BY40" s="77">
        <f t="shared" ref="BY40:DD40" si="200">$B$40*volume</f>
        <v>50000</v>
      </c>
      <c r="BZ40" s="77">
        <f t="shared" si="200"/>
        <v>50000</v>
      </c>
      <c r="CA40" s="77">
        <f t="shared" si="200"/>
        <v>50000</v>
      </c>
      <c r="CB40" s="77">
        <f t="shared" si="200"/>
        <v>50000</v>
      </c>
      <c r="CC40" s="77">
        <f t="shared" si="200"/>
        <v>50000</v>
      </c>
      <c r="CD40" s="77">
        <f t="shared" si="200"/>
        <v>50000</v>
      </c>
      <c r="CE40" s="77">
        <f t="shared" si="200"/>
        <v>50000</v>
      </c>
      <c r="CF40" s="77">
        <f t="shared" si="200"/>
        <v>50000</v>
      </c>
      <c r="CG40" s="77">
        <f t="shared" si="200"/>
        <v>50000</v>
      </c>
      <c r="CH40" s="77">
        <f t="shared" si="200"/>
        <v>50000</v>
      </c>
      <c r="CI40" s="77">
        <f t="shared" si="200"/>
        <v>50000</v>
      </c>
      <c r="CJ40" s="77">
        <f t="shared" si="200"/>
        <v>50000</v>
      </c>
      <c r="CK40" s="77">
        <f t="shared" si="200"/>
        <v>50000</v>
      </c>
      <c r="CL40" s="77">
        <f t="shared" si="200"/>
        <v>50000</v>
      </c>
      <c r="CM40" s="77">
        <f t="shared" si="200"/>
        <v>50000</v>
      </c>
      <c r="CN40" s="77">
        <f t="shared" si="200"/>
        <v>50000</v>
      </c>
      <c r="CO40" s="77">
        <f t="shared" si="200"/>
        <v>50000</v>
      </c>
      <c r="CP40" s="77">
        <f t="shared" si="200"/>
        <v>50000</v>
      </c>
      <c r="CQ40" s="77">
        <f t="shared" si="200"/>
        <v>50000</v>
      </c>
      <c r="CR40" s="77">
        <f t="shared" si="200"/>
        <v>50000</v>
      </c>
      <c r="CS40" s="77">
        <f t="shared" si="200"/>
        <v>50000</v>
      </c>
      <c r="CT40" s="77">
        <f t="shared" si="200"/>
        <v>50000</v>
      </c>
      <c r="CU40" s="77">
        <f t="shared" si="200"/>
        <v>50000</v>
      </c>
      <c r="CV40" s="77">
        <f t="shared" si="200"/>
        <v>50000</v>
      </c>
      <c r="CW40" s="77">
        <f t="shared" si="200"/>
        <v>50000</v>
      </c>
      <c r="CX40" s="77">
        <f t="shared" si="200"/>
        <v>50000</v>
      </c>
      <c r="CY40" s="77">
        <f t="shared" si="200"/>
        <v>50000</v>
      </c>
      <c r="CZ40" s="77">
        <f t="shared" si="200"/>
        <v>50000</v>
      </c>
      <c r="DA40" s="77">
        <f t="shared" si="200"/>
        <v>50000</v>
      </c>
      <c r="DB40" s="77">
        <f t="shared" si="200"/>
        <v>50000</v>
      </c>
      <c r="DC40" s="77">
        <f t="shared" si="200"/>
        <v>50000</v>
      </c>
      <c r="DD40" s="77">
        <f t="shared" si="200"/>
        <v>50000</v>
      </c>
      <c r="DE40" s="77">
        <f t="shared" ref="DE40:DU40" si="201">$B$40*volume</f>
        <v>50000</v>
      </c>
      <c r="DF40" s="77">
        <f t="shared" si="201"/>
        <v>50000</v>
      </c>
      <c r="DG40" s="77">
        <f t="shared" si="201"/>
        <v>50000</v>
      </c>
      <c r="DH40" s="77">
        <f t="shared" si="201"/>
        <v>50000</v>
      </c>
      <c r="DI40" s="77">
        <f t="shared" si="201"/>
        <v>50000</v>
      </c>
      <c r="DJ40" s="77">
        <f t="shared" si="201"/>
        <v>50000</v>
      </c>
      <c r="DK40" s="77">
        <f t="shared" si="201"/>
        <v>50000</v>
      </c>
      <c r="DL40" s="77">
        <f t="shared" si="201"/>
        <v>50000</v>
      </c>
      <c r="DM40" s="77">
        <f t="shared" si="201"/>
        <v>50000</v>
      </c>
      <c r="DN40" s="77">
        <f t="shared" si="201"/>
        <v>50000</v>
      </c>
      <c r="DO40" s="77">
        <f t="shared" si="201"/>
        <v>50000</v>
      </c>
      <c r="DP40" s="77">
        <f t="shared" si="201"/>
        <v>50000</v>
      </c>
      <c r="DQ40" s="77">
        <f t="shared" si="201"/>
        <v>50000</v>
      </c>
      <c r="DR40" s="77">
        <f t="shared" si="201"/>
        <v>50000</v>
      </c>
      <c r="DS40" s="77">
        <f t="shared" si="201"/>
        <v>50000</v>
      </c>
      <c r="DT40" s="77">
        <f t="shared" si="201"/>
        <v>50000</v>
      </c>
      <c r="DU40" s="77">
        <f t="shared" si="201"/>
        <v>50000</v>
      </c>
    </row>
    <row r="41" spans="1:135" x14ac:dyDescent="0.3">
      <c r="A41" s="18" t="str">
        <f>СВОД!A7</f>
        <v>сырье 1</v>
      </c>
      <c r="B41" s="78">
        <f>IF(var=1,СВОД!B7,СВОД!C7)</f>
        <v>1</v>
      </c>
      <c r="C41" s="12">
        <f t="shared" ref="C41:C46" si="202">SUM(D41:DU41)</f>
        <v>5650000</v>
      </c>
      <c r="D41" s="17">
        <f>D$40*$B41</f>
        <v>0</v>
      </c>
      <c r="E41" s="17">
        <f t="shared" ref="E41:T42" si="203">E$40*$B41</f>
        <v>0</v>
      </c>
      <c r="F41" s="17">
        <f t="shared" si="203"/>
        <v>0</v>
      </c>
      <c r="G41" s="17">
        <f t="shared" si="203"/>
        <v>0</v>
      </c>
      <c r="H41" s="17">
        <f t="shared" si="203"/>
        <v>0</v>
      </c>
      <c r="I41" s="17">
        <f t="shared" si="203"/>
        <v>0</v>
      </c>
      <c r="J41" s="17">
        <f t="shared" si="203"/>
        <v>0</v>
      </c>
      <c r="K41" s="17">
        <f t="shared" si="203"/>
        <v>0</v>
      </c>
      <c r="L41" s="17">
        <f t="shared" si="203"/>
        <v>0</v>
      </c>
      <c r="M41" s="17">
        <f t="shared" si="203"/>
        <v>50000</v>
      </c>
      <c r="N41" s="17">
        <f t="shared" si="203"/>
        <v>50000</v>
      </c>
      <c r="O41" s="17">
        <f t="shared" si="203"/>
        <v>50000</v>
      </c>
      <c r="P41" s="17">
        <f t="shared" si="203"/>
        <v>50000</v>
      </c>
      <c r="Q41" s="17">
        <f t="shared" si="203"/>
        <v>50000</v>
      </c>
      <c r="R41" s="17">
        <f t="shared" si="203"/>
        <v>50000</v>
      </c>
      <c r="S41" s="17">
        <f t="shared" si="203"/>
        <v>50000</v>
      </c>
      <c r="T41" s="17">
        <f t="shared" si="203"/>
        <v>50000</v>
      </c>
      <c r="U41" s="17">
        <f t="shared" ref="U41:CF42" si="204">U$40*$B41</f>
        <v>50000</v>
      </c>
      <c r="V41" s="17">
        <f t="shared" si="204"/>
        <v>50000</v>
      </c>
      <c r="W41" s="17">
        <f t="shared" si="204"/>
        <v>50000</v>
      </c>
      <c r="X41" s="17">
        <f t="shared" si="204"/>
        <v>50000</v>
      </c>
      <c r="Y41" s="17">
        <f t="shared" si="204"/>
        <v>50000</v>
      </c>
      <c r="Z41" s="17">
        <f t="shared" si="204"/>
        <v>50000</v>
      </c>
      <c r="AA41" s="17">
        <f t="shared" si="204"/>
        <v>50000</v>
      </c>
      <c r="AB41" s="17">
        <f t="shared" si="204"/>
        <v>50000</v>
      </c>
      <c r="AC41" s="17">
        <f t="shared" si="204"/>
        <v>50000</v>
      </c>
      <c r="AD41" s="17">
        <f t="shared" si="204"/>
        <v>50000</v>
      </c>
      <c r="AE41" s="17">
        <f t="shared" si="204"/>
        <v>50000</v>
      </c>
      <c r="AF41" s="17">
        <f t="shared" si="204"/>
        <v>50000</v>
      </c>
      <c r="AG41" s="17">
        <f t="shared" si="204"/>
        <v>50000</v>
      </c>
      <c r="AH41" s="17">
        <f t="shared" si="204"/>
        <v>50000</v>
      </c>
      <c r="AI41" s="17">
        <f t="shared" si="204"/>
        <v>50000</v>
      </c>
      <c r="AJ41" s="17">
        <f t="shared" si="204"/>
        <v>50000</v>
      </c>
      <c r="AK41" s="17">
        <f t="shared" si="204"/>
        <v>50000</v>
      </c>
      <c r="AL41" s="17">
        <f t="shared" si="204"/>
        <v>50000</v>
      </c>
      <c r="AM41" s="17">
        <f t="shared" si="204"/>
        <v>50000</v>
      </c>
      <c r="AN41" s="17">
        <f t="shared" si="204"/>
        <v>50000</v>
      </c>
      <c r="AO41" s="17">
        <f t="shared" si="204"/>
        <v>50000</v>
      </c>
      <c r="AP41" s="17">
        <f t="shared" si="204"/>
        <v>50000</v>
      </c>
      <c r="AQ41" s="17">
        <f t="shared" si="204"/>
        <v>50000</v>
      </c>
      <c r="AR41" s="17">
        <f t="shared" si="204"/>
        <v>50000</v>
      </c>
      <c r="AS41" s="17">
        <f t="shared" si="204"/>
        <v>50000</v>
      </c>
      <c r="AT41" s="17">
        <f t="shared" si="204"/>
        <v>50000</v>
      </c>
      <c r="AU41" s="17">
        <f t="shared" si="204"/>
        <v>50000</v>
      </c>
      <c r="AV41" s="17">
        <f t="shared" si="204"/>
        <v>50000</v>
      </c>
      <c r="AW41" s="17">
        <f t="shared" si="204"/>
        <v>50000</v>
      </c>
      <c r="AX41" s="17">
        <f t="shared" si="204"/>
        <v>50000</v>
      </c>
      <c r="AY41" s="17">
        <f t="shared" si="204"/>
        <v>50000</v>
      </c>
      <c r="AZ41" s="17">
        <f t="shared" si="204"/>
        <v>50000</v>
      </c>
      <c r="BA41" s="17">
        <f t="shared" si="204"/>
        <v>50000</v>
      </c>
      <c r="BB41" s="17">
        <f t="shared" si="204"/>
        <v>50000</v>
      </c>
      <c r="BC41" s="17">
        <f t="shared" si="204"/>
        <v>50000</v>
      </c>
      <c r="BD41" s="17">
        <f t="shared" si="204"/>
        <v>50000</v>
      </c>
      <c r="BE41" s="17">
        <f t="shared" si="204"/>
        <v>50000</v>
      </c>
      <c r="BF41" s="17">
        <f t="shared" si="204"/>
        <v>50000</v>
      </c>
      <c r="BG41" s="17">
        <f t="shared" si="204"/>
        <v>50000</v>
      </c>
      <c r="BH41" s="17">
        <f t="shared" si="204"/>
        <v>50000</v>
      </c>
      <c r="BI41" s="17">
        <f t="shared" si="204"/>
        <v>50000</v>
      </c>
      <c r="BJ41" s="17">
        <f t="shared" si="204"/>
        <v>50000</v>
      </c>
      <c r="BK41" s="17">
        <f t="shared" si="204"/>
        <v>50000</v>
      </c>
      <c r="BL41" s="17">
        <f t="shared" si="204"/>
        <v>50000</v>
      </c>
      <c r="BM41" s="17">
        <f t="shared" si="204"/>
        <v>50000</v>
      </c>
      <c r="BN41" s="17">
        <f t="shared" si="204"/>
        <v>50000</v>
      </c>
      <c r="BO41" s="17">
        <f t="shared" si="204"/>
        <v>50000</v>
      </c>
      <c r="BP41" s="17">
        <f t="shared" si="204"/>
        <v>50000</v>
      </c>
      <c r="BQ41" s="17">
        <f t="shared" si="204"/>
        <v>50000</v>
      </c>
      <c r="BR41" s="17">
        <f t="shared" si="204"/>
        <v>50000</v>
      </c>
      <c r="BS41" s="17">
        <f t="shared" si="204"/>
        <v>50000</v>
      </c>
      <c r="BT41" s="17">
        <f t="shared" si="204"/>
        <v>50000</v>
      </c>
      <c r="BU41" s="17">
        <f t="shared" si="204"/>
        <v>50000</v>
      </c>
      <c r="BV41" s="17">
        <f t="shared" si="204"/>
        <v>50000</v>
      </c>
      <c r="BW41" s="17">
        <f t="shared" si="204"/>
        <v>50000</v>
      </c>
      <c r="BX41" s="17">
        <f t="shared" si="204"/>
        <v>50000</v>
      </c>
      <c r="BY41" s="17">
        <f t="shared" si="204"/>
        <v>50000</v>
      </c>
      <c r="BZ41" s="17">
        <f t="shared" si="204"/>
        <v>50000</v>
      </c>
      <c r="CA41" s="17">
        <f t="shared" si="204"/>
        <v>50000</v>
      </c>
      <c r="CB41" s="17">
        <f t="shared" si="204"/>
        <v>50000</v>
      </c>
      <c r="CC41" s="17">
        <f t="shared" si="204"/>
        <v>50000</v>
      </c>
      <c r="CD41" s="17">
        <f t="shared" si="204"/>
        <v>50000</v>
      </c>
      <c r="CE41" s="17">
        <f t="shared" si="204"/>
        <v>50000</v>
      </c>
      <c r="CF41" s="17">
        <f t="shared" si="204"/>
        <v>50000</v>
      </c>
      <c r="CG41" s="17">
        <f t="shared" ref="CG41:DU42" si="205">CG$40*$B41</f>
        <v>50000</v>
      </c>
      <c r="CH41" s="17">
        <f t="shared" si="205"/>
        <v>50000</v>
      </c>
      <c r="CI41" s="17">
        <f t="shared" si="205"/>
        <v>50000</v>
      </c>
      <c r="CJ41" s="17">
        <f t="shared" si="205"/>
        <v>50000</v>
      </c>
      <c r="CK41" s="17">
        <f t="shared" si="205"/>
        <v>50000</v>
      </c>
      <c r="CL41" s="17">
        <f t="shared" si="205"/>
        <v>50000</v>
      </c>
      <c r="CM41" s="17">
        <f t="shared" si="205"/>
        <v>50000</v>
      </c>
      <c r="CN41" s="17">
        <f t="shared" si="205"/>
        <v>50000</v>
      </c>
      <c r="CO41" s="17">
        <f t="shared" si="205"/>
        <v>50000</v>
      </c>
      <c r="CP41" s="17">
        <f t="shared" si="205"/>
        <v>50000</v>
      </c>
      <c r="CQ41" s="17">
        <f t="shared" si="205"/>
        <v>50000</v>
      </c>
      <c r="CR41" s="17">
        <f t="shared" si="205"/>
        <v>50000</v>
      </c>
      <c r="CS41" s="17">
        <f t="shared" si="205"/>
        <v>50000</v>
      </c>
      <c r="CT41" s="17">
        <f t="shared" si="205"/>
        <v>50000</v>
      </c>
      <c r="CU41" s="17">
        <f t="shared" si="205"/>
        <v>50000</v>
      </c>
      <c r="CV41" s="17">
        <f t="shared" si="205"/>
        <v>50000</v>
      </c>
      <c r="CW41" s="17">
        <f t="shared" si="205"/>
        <v>50000</v>
      </c>
      <c r="CX41" s="17">
        <f t="shared" si="205"/>
        <v>50000</v>
      </c>
      <c r="CY41" s="17">
        <f t="shared" si="205"/>
        <v>50000</v>
      </c>
      <c r="CZ41" s="17">
        <f t="shared" si="205"/>
        <v>50000</v>
      </c>
      <c r="DA41" s="17">
        <f t="shared" si="205"/>
        <v>50000</v>
      </c>
      <c r="DB41" s="17">
        <f t="shared" si="205"/>
        <v>50000</v>
      </c>
      <c r="DC41" s="17">
        <f t="shared" si="205"/>
        <v>50000</v>
      </c>
      <c r="DD41" s="17">
        <f t="shared" si="205"/>
        <v>50000</v>
      </c>
      <c r="DE41" s="17">
        <f t="shared" si="205"/>
        <v>50000</v>
      </c>
      <c r="DF41" s="17">
        <f t="shared" si="205"/>
        <v>50000</v>
      </c>
      <c r="DG41" s="17">
        <f t="shared" si="205"/>
        <v>50000</v>
      </c>
      <c r="DH41" s="17">
        <f t="shared" si="205"/>
        <v>50000</v>
      </c>
      <c r="DI41" s="17">
        <f t="shared" si="205"/>
        <v>50000</v>
      </c>
      <c r="DJ41" s="17">
        <f t="shared" si="205"/>
        <v>50000</v>
      </c>
      <c r="DK41" s="17">
        <f t="shared" si="205"/>
        <v>50000</v>
      </c>
      <c r="DL41" s="17">
        <f t="shared" si="205"/>
        <v>50000</v>
      </c>
      <c r="DM41" s="17">
        <f t="shared" si="205"/>
        <v>50000</v>
      </c>
      <c r="DN41" s="17">
        <f t="shared" si="205"/>
        <v>50000</v>
      </c>
      <c r="DO41" s="17">
        <f t="shared" si="205"/>
        <v>50000</v>
      </c>
      <c r="DP41" s="17">
        <f t="shared" si="205"/>
        <v>50000</v>
      </c>
      <c r="DQ41" s="17">
        <f t="shared" si="205"/>
        <v>50000</v>
      </c>
      <c r="DR41" s="17">
        <f t="shared" si="205"/>
        <v>50000</v>
      </c>
      <c r="DS41" s="17">
        <f t="shared" si="205"/>
        <v>50000</v>
      </c>
      <c r="DT41" s="17">
        <f t="shared" si="205"/>
        <v>50000</v>
      </c>
      <c r="DU41" s="17">
        <f t="shared" si="205"/>
        <v>50000</v>
      </c>
    </row>
    <row r="42" spans="1:135" s="15" customFormat="1" x14ac:dyDescent="0.3">
      <c r="A42" s="89" t="str">
        <f>СВОД!A8</f>
        <v>сырье 2</v>
      </c>
      <c r="B42" s="90">
        <f>1-B41</f>
        <v>0</v>
      </c>
      <c r="C42" s="91">
        <f t="shared" si="202"/>
        <v>0</v>
      </c>
      <c r="D42" s="92">
        <f>D$40*$B42</f>
        <v>0</v>
      </c>
      <c r="E42" s="92">
        <f t="shared" si="203"/>
        <v>0</v>
      </c>
      <c r="F42" s="92">
        <f t="shared" si="203"/>
        <v>0</v>
      </c>
      <c r="G42" s="92">
        <f t="shared" si="203"/>
        <v>0</v>
      </c>
      <c r="H42" s="92">
        <f t="shared" si="203"/>
        <v>0</v>
      </c>
      <c r="I42" s="92">
        <f t="shared" si="203"/>
        <v>0</v>
      </c>
      <c r="J42" s="92">
        <f t="shared" si="203"/>
        <v>0</v>
      </c>
      <c r="K42" s="92">
        <f t="shared" si="203"/>
        <v>0</v>
      </c>
      <c r="L42" s="92">
        <f t="shared" si="203"/>
        <v>0</v>
      </c>
      <c r="M42" s="92">
        <f t="shared" si="203"/>
        <v>0</v>
      </c>
      <c r="N42" s="92">
        <f t="shared" si="203"/>
        <v>0</v>
      </c>
      <c r="O42" s="92">
        <f t="shared" ref="O42:BZ42" si="206">O$40*$B42</f>
        <v>0</v>
      </c>
      <c r="P42" s="92">
        <f t="shared" si="206"/>
        <v>0</v>
      </c>
      <c r="Q42" s="92">
        <f t="shared" si="206"/>
        <v>0</v>
      </c>
      <c r="R42" s="92">
        <f t="shared" si="206"/>
        <v>0</v>
      </c>
      <c r="S42" s="92">
        <f t="shared" si="206"/>
        <v>0</v>
      </c>
      <c r="T42" s="92">
        <f t="shared" si="206"/>
        <v>0</v>
      </c>
      <c r="U42" s="92">
        <f t="shared" si="206"/>
        <v>0</v>
      </c>
      <c r="V42" s="92">
        <f t="shared" si="206"/>
        <v>0</v>
      </c>
      <c r="W42" s="92">
        <f t="shared" si="206"/>
        <v>0</v>
      </c>
      <c r="X42" s="92">
        <f t="shared" si="206"/>
        <v>0</v>
      </c>
      <c r="Y42" s="92">
        <f t="shared" si="206"/>
        <v>0</v>
      </c>
      <c r="Z42" s="92">
        <f t="shared" si="206"/>
        <v>0</v>
      </c>
      <c r="AA42" s="92">
        <f t="shared" si="206"/>
        <v>0</v>
      </c>
      <c r="AB42" s="92">
        <f t="shared" si="206"/>
        <v>0</v>
      </c>
      <c r="AC42" s="92">
        <f t="shared" si="206"/>
        <v>0</v>
      </c>
      <c r="AD42" s="92">
        <f t="shared" si="206"/>
        <v>0</v>
      </c>
      <c r="AE42" s="92">
        <f t="shared" si="206"/>
        <v>0</v>
      </c>
      <c r="AF42" s="92">
        <f t="shared" si="206"/>
        <v>0</v>
      </c>
      <c r="AG42" s="92">
        <f t="shared" si="206"/>
        <v>0</v>
      </c>
      <c r="AH42" s="92">
        <f t="shared" si="206"/>
        <v>0</v>
      </c>
      <c r="AI42" s="92">
        <f t="shared" si="206"/>
        <v>0</v>
      </c>
      <c r="AJ42" s="92">
        <f t="shared" si="206"/>
        <v>0</v>
      </c>
      <c r="AK42" s="92">
        <f t="shared" si="206"/>
        <v>0</v>
      </c>
      <c r="AL42" s="92">
        <f t="shared" si="206"/>
        <v>0</v>
      </c>
      <c r="AM42" s="92">
        <f t="shared" si="206"/>
        <v>0</v>
      </c>
      <c r="AN42" s="92">
        <f t="shared" si="206"/>
        <v>0</v>
      </c>
      <c r="AO42" s="92">
        <f t="shared" si="206"/>
        <v>0</v>
      </c>
      <c r="AP42" s="92">
        <f t="shared" si="206"/>
        <v>0</v>
      </c>
      <c r="AQ42" s="92">
        <f t="shared" si="206"/>
        <v>0</v>
      </c>
      <c r="AR42" s="92">
        <f t="shared" si="206"/>
        <v>0</v>
      </c>
      <c r="AS42" s="92">
        <f t="shared" si="206"/>
        <v>0</v>
      </c>
      <c r="AT42" s="92">
        <f t="shared" si="206"/>
        <v>0</v>
      </c>
      <c r="AU42" s="92">
        <f t="shared" si="206"/>
        <v>0</v>
      </c>
      <c r="AV42" s="92">
        <f t="shared" si="206"/>
        <v>0</v>
      </c>
      <c r="AW42" s="92">
        <f t="shared" si="206"/>
        <v>0</v>
      </c>
      <c r="AX42" s="92">
        <f t="shared" si="206"/>
        <v>0</v>
      </c>
      <c r="AY42" s="92">
        <f t="shared" si="206"/>
        <v>0</v>
      </c>
      <c r="AZ42" s="92">
        <f t="shared" si="206"/>
        <v>0</v>
      </c>
      <c r="BA42" s="92">
        <f t="shared" si="206"/>
        <v>0</v>
      </c>
      <c r="BB42" s="92">
        <f t="shared" si="206"/>
        <v>0</v>
      </c>
      <c r="BC42" s="92">
        <f t="shared" si="206"/>
        <v>0</v>
      </c>
      <c r="BD42" s="92">
        <f t="shared" si="206"/>
        <v>0</v>
      </c>
      <c r="BE42" s="92">
        <f t="shared" si="206"/>
        <v>0</v>
      </c>
      <c r="BF42" s="92">
        <f t="shared" si="206"/>
        <v>0</v>
      </c>
      <c r="BG42" s="92">
        <f t="shared" si="206"/>
        <v>0</v>
      </c>
      <c r="BH42" s="92">
        <f t="shared" si="206"/>
        <v>0</v>
      </c>
      <c r="BI42" s="92">
        <f t="shared" si="206"/>
        <v>0</v>
      </c>
      <c r="BJ42" s="92">
        <f t="shared" si="206"/>
        <v>0</v>
      </c>
      <c r="BK42" s="92">
        <f t="shared" si="206"/>
        <v>0</v>
      </c>
      <c r="BL42" s="92">
        <f t="shared" si="206"/>
        <v>0</v>
      </c>
      <c r="BM42" s="92">
        <f t="shared" si="206"/>
        <v>0</v>
      </c>
      <c r="BN42" s="92">
        <f t="shared" si="206"/>
        <v>0</v>
      </c>
      <c r="BO42" s="92">
        <f t="shared" si="206"/>
        <v>0</v>
      </c>
      <c r="BP42" s="92">
        <f t="shared" si="206"/>
        <v>0</v>
      </c>
      <c r="BQ42" s="92">
        <f t="shared" si="206"/>
        <v>0</v>
      </c>
      <c r="BR42" s="92">
        <f t="shared" si="206"/>
        <v>0</v>
      </c>
      <c r="BS42" s="92">
        <f t="shared" si="206"/>
        <v>0</v>
      </c>
      <c r="BT42" s="92">
        <f t="shared" si="206"/>
        <v>0</v>
      </c>
      <c r="BU42" s="92">
        <f t="shared" si="206"/>
        <v>0</v>
      </c>
      <c r="BV42" s="92">
        <f t="shared" si="206"/>
        <v>0</v>
      </c>
      <c r="BW42" s="92">
        <f t="shared" si="206"/>
        <v>0</v>
      </c>
      <c r="BX42" s="92">
        <f t="shared" si="206"/>
        <v>0</v>
      </c>
      <c r="BY42" s="92">
        <f t="shared" si="206"/>
        <v>0</v>
      </c>
      <c r="BZ42" s="92">
        <f t="shared" si="206"/>
        <v>0</v>
      </c>
      <c r="CA42" s="92">
        <f t="shared" si="204"/>
        <v>0</v>
      </c>
      <c r="CB42" s="92">
        <f t="shared" si="204"/>
        <v>0</v>
      </c>
      <c r="CC42" s="92">
        <f t="shared" si="204"/>
        <v>0</v>
      </c>
      <c r="CD42" s="92">
        <f t="shared" si="204"/>
        <v>0</v>
      </c>
      <c r="CE42" s="92">
        <f t="shared" si="204"/>
        <v>0</v>
      </c>
      <c r="CF42" s="92">
        <f t="shared" si="204"/>
        <v>0</v>
      </c>
      <c r="CG42" s="92">
        <f t="shared" si="205"/>
        <v>0</v>
      </c>
      <c r="CH42" s="92">
        <f t="shared" si="205"/>
        <v>0</v>
      </c>
      <c r="CI42" s="92">
        <f t="shared" si="205"/>
        <v>0</v>
      </c>
      <c r="CJ42" s="92">
        <f t="shared" si="205"/>
        <v>0</v>
      </c>
      <c r="CK42" s="92">
        <f t="shared" si="205"/>
        <v>0</v>
      </c>
      <c r="CL42" s="92">
        <f t="shared" si="205"/>
        <v>0</v>
      </c>
      <c r="CM42" s="92">
        <f t="shared" si="205"/>
        <v>0</v>
      </c>
      <c r="CN42" s="92">
        <f t="shared" si="205"/>
        <v>0</v>
      </c>
      <c r="CO42" s="92">
        <f t="shared" si="205"/>
        <v>0</v>
      </c>
      <c r="CP42" s="92">
        <f t="shared" si="205"/>
        <v>0</v>
      </c>
      <c r="CQ42" s="92">
        <f t="shared" si="205"/>
        <v>0</v>
      </c>
      <c r="CR42" s="92">
        <f t="shared" si="205"/>
        <v>0</v>
      </c>
      <c r="CS42" s="92">
        <f t="shared" si="205"/>
        <v>0</v>
      </c>
      <c r="CT42" s="92">
        <f t="shared" si="205"/>
        <v>0</v>
      </c>
      <c r="CU42" s="92">
        <f t="shared" si="205"/>
        <v>0</v>
      </c>
      <c r="CV42" s="92">
        <f t="shared" si="205"/>
        <v>0</v>
      </c>
      <c r="CW42" s="92">
        <f t="shared" si="205"/>
        <v>0</v>
      </c>
      <c r="CX42" s="92">
        <f t="shared" si="205"/>
        <v>0</v>
      </c>
      <c r="CY42" s="92">
        <f t="shared" si="205"/>
        <v>0</v>
      </c>
      <c r="CZ42" s="92">
        <f t="shared" si="205"/>
        <v>0</v>
      </c>
      <c r="DA42" s="92">
        <f t="shared" si="205"/>
        <v>0</v>
      </c>
      <c r="DB42" s="92">
        <f t="shared" si="205"/>
        <v>0</v>
      </c>
      <c r="DC42" s="92">
        <f t="shared" si="205"/>
        <v>0</v>
      </c>
      <c r="DD42" s="92">
        <f t="shared" si="205"/>
        <v>0</v>
      </c>
      <c r="DE42" s="92">
        <f t="shared" si="205"/>
        <v>0</v>
      </c>
      <c r="DF42" s="92">
        <f t="shared" si="205"/>
        <v>0</v>
      </c>
      <c r="DG42" s="92">
        <f t="shared" si="205"/>
        <v>0</v>
      </c>
      <c r="DH42" s="92">
        <f t="shared" si="205"/>
        <v>0</v>
      </c>
      <c r="DI42" s="92">
        <f t="shared" si="205"/>
        <v>0</v>
      </c>
      <c r="DJ42" s="92">
        <f t="shared" si="205"/>
        <v>0</v>
      </c>
      <c r="DK42" s="92">
        <f t="shared" si="205"/>
        <v>0</v>
      </c>
      <c r="DL42" s="92">
        <f t="shared" si="205"/>
        <v>0</v>
      </c>
      <c r="DM42" s="92">
        <f t="shared" si="205"/>
        <v>0</v>
      </c>
      <c r="DN42" s="92">
        <f t="shared" si="205"/>
        <v>0</v>
      </c>
      <c r="DO42" s="92">
        <f t="shared" si="205"/>
        <v>0</v>
      </c>
      <c r="DP42" s="92">
        <f t="shared" si="205"/>
        <v>0</v>
      </c>
      <c r="DQ42" s="92">
        <f t="shared" si="205"/>
        <v>0</v>
      </c>
      <c r="DR42" s="92">
        <f t="shared" si="205"/>
        <v>0</v>
      </c>
      <c r="DS42" s="92">
        <f t="shared" si="205"/>
        <v>0</v>
      </c>
      <c r="DT42" s="92">
        <f t="shared" si="205"/>
        <v>0</v>
      </c>
      <c r="DU42" s="92">
        <f t="shared" si="205"/>
        <v>0</v>
      </c>
    </row>
    <row r="43" spans="1:135" s="15" customFormat="1" x14ac:dyDescent="0.3">
      <c r="A43" s="11" t="s">
        <v>228</v>
      </c>
      <c r="B43" s="238" t="s">
        <v>210</v>
      </c>
      <c r="C43" s="12">
        <f t="shared" si="202"/>
        <v>5254500</v>
      </c>
      <c r="D43" s="13">
        <f>SUM(D44:D46)</f>
        <v>0</v>
      </c>
      <c r="E43" s="13">
        <f t="shared" ref="E43:BP43" si="207">SUM(E44:E46)</f>
        <v>0</v>
      </c>
      <c r="F43" s="13">
        <f t="shared" si="207"/>
        <v>0</v>
      </c>
      <c r="G43" s="13">
        <f t="shared" si="207"/>
        <v>0</v>
      </c>
      <c r="H43" s="13">
        <f t="shared" si="207"/>
        <v>0</v>
      </c>
      <c r="I43" s="13">
        <f t="shared" si="207"/>
        <v>0</v>
      </c>
      <c r="J43" s="13">
        <f t="shared" si="207"/>
        <v>0</v>
      </c>
      <c r="K43" s="13">
        <f t="shared" si="207"/>
        <v>0</v>
      </c>
      <c r="L43" s="13">
        <f t="shared" si="207"/>
        <v>0</v>
      </c>
      <c r="M43" s="13">
        <f t="shared" si="207"/>
        <v>46500</v>
      </c>
      <c r="N43" s="13">
        <f t="shared" si="207"/>
        <v>46500</v>
      </c>
      <c r="O43" s="13">
        <f t="shared" si="207"/>
        <v>46500</v>
      </c>
      <c r="P43" s="13">
        <f t="shared" si="207"/>
        <v>46500</v>
      </c>
      <c r="Q43" s="13">
        <f t="shared" si="207"/>
        <v>46500</v>
      </c>
      <c r="R43" s="13">
        <f t="shared" si="207"/>
        <v>46500</v>
      </c>
      <c r="S43" s="13">
        <f t="shared" si="207"/>
        <v>46500</v>
      </c>
      <c r="T43" s="13">
        <f t="shared" si="207"/>
        <v>46500</v>
      </c>
      <c r="U43" s="13">
        <f t="shared" si="207"/>
        <v>46500</v>
      </c>
      <c r="V43" s="13">
        <f t="shared" si="207"/>
        <v>46500</v>
      </c>
      <c r="W43" s="13">
        <f t="shared" si="207"/>
        <v>46500</v>
      </c>
      <c r="X43" s="13">
        <f t="shared" si="207"/>
        <v>46500</v>
      </c>
      <c r="Y43" s="13">
        <f t="shared" si="207"/>
        <v>46500</v>
      </c>
      <c r="Z43" s="13">
        <f t="shared" si="207"/>
        <v>46500</v>
      </c>
      <c r="AA43" s="13">
        <f t="shared" si="207"/>
        <v>46500</v>
      </c>
      <c r="AB43" s="13">
        <f t="shared" si="207"/>
        <v>46500</v>
      </c>
      <c r="AC43" s="13">
        <f t="shared" si="207"/>
        <v>46500</v>
      </c>
      <c r="AD43" s="13">
        <f t="shared" si="207"/>
        <v>46500</v>
      </c>
      <c r="AE43" s="13">
        <f t="shared" si="207"/>
        <v>46500</v>
      </c>
      <c r="AF43" s="13">
        <f t="shared" si="207"/>
        <v>46500</v>
      </c>
      <c r="AG43" s="13">
        <f t="shared" si="207"/>
        <v>46500</v>
      </c>
      <c r="AH43" s="13">
        <f t="shared" si="207"/>
        <v>46500</v>
      </c>
      <c r="AI43" s="13">
        <f t="shared" si="207"/>
        <v>46500</v>
      </c>
      <c r="AJ43" s="13">
        <f t="shared" si="207"/>
        <v>46500</v>
      </c>
      <c r="AK43" s="13">
        <f t="shared" si="207"/>
        <v>46500</v>
      </c>
      <c r="AL43" s="13">
        <f t="shared" si="207"/>
        <v>46500</v>
      </c>
      <c r="AM43" s="13">
        <f t="shared" si="207"/>
        <v>46500</v>
      </c>
      <c r="AN43" s="13">
        <f t="shared" si="207"/>
        <v>46500</v>
      </c>
      <c r="AO43" s="13">
        <f t="shared" si="207"/>
        <v>46500</v>
      </c>
      <c r="AP43" s="13">
        <f t="shared" si="207"/>
        <v>46500</v>
      </c>
      <c r="AQ43" s="13">
        <f t="shared" si="207"/>
        <v>46500</v>
      </c>
      <c r="AR43" s="13">
        <f t="shared" si="207"/>
        <v>46500</v>
      </c>
      <c r="AS43" s="13">
        <f t="shared" si="207"/>
        <v>46500</v>
      </c>
      <c r="AT43" s="13">
        <f t="shared" si="207"/>
        <v>46500</v>
      </c>
      <c r="AU43" s="13">
        <f t="shared" si="207"/>
        <v>46500</v>
      </c>
      <c r="AV43" s="13">
        <f t="shared" si="207"/>
        <v>46500</v>
      </c>
      <c r="AW43" s="13">
        <f t="shared" si="207"/>
        <v>46500</v>
      </c>
      <c r="AX43" s="13">
        <f t="shared" si="207"/>
        <v>46500</v>
      </c>
      <c r="AY43" s="13">
        <f t="shared" si="207"/>
        <v>46500</v>
      </c>
      <c r="AZ43" s="13">
        <f t="shared" si="207"/>
        <v>46500</v>
      </c>
      <c r="BA43" s="13">
        <f t="shared" si="207"/>
        <v>46500</v>
      </c>
      <c r="BB43" s="13">
        <f t="shared" si="207"/>
        <v>46500</v>
      </c>
      <c r="BC43" s="13">
        <f t="shared" si="207"/>
        <v>46500</v>
      </c>
      <c r="BD43" s="13">
        <f t="shared" si="207"/>
        <v>46500</v>
      </c>
      <c r="BE43" s="13">
        <f t="shared" si="207"/>
        <v>46500</v>
      </c>
      <c r="BF43" s="13">
        <f t="shared" si="207"/>
        <v>46500</v>
      </c>
      <c r="BG43" s="13">
        <f t="shared" si="207"/>
        <v>46500</v>
      </c>
      <c r="BH43" s="13">
        <f t="shared" si="207"/>
        <v>46500</v>
      </c>
      <c r="BI43" s="13">
        <f t="shared" si="207"/>
        <v>46500</v>
      </c>
      <c r="BJ43" s="13">
        <f t="shared" si="207"/>
        <v>46500</v>
      </c>
      <c r="BK43" s="13">
        <f t="shared" si="207"/>
        <v>46500</v>
      </c>
      <c r="BL43" s="13">
        <f t="shared" si="207"/>
        <v>46500</v>
      </c>
      <c r="BM43" s="13">
        <f t="shared" si="207"/>
        <v>46500</v>
      </c>
      <c r="BN43" s="13">
        <f t="shared" si="207"/>
        <v>46500</v>
      </c>
      <c r="BO43" s="13">
        <f t="shared" si="207"/>
        <v>46500</v>
      </c>
      <c r="BP43" s="13">
        <f t="shared" si="207"/>
        <v>46500</v>
      </c>
      <c r="BQ43" s="13">
        <f t="shared" ref="BQ43:DU43" si="208">SUM(BQ44:BQ46)</f>
        <v>46500</v>
      </c>
      <c r="BR43" s="13">
        <f t="shared" si="208"/>
        <v>46500</v>
      </c>
      <c r="BS43" s="13">
        <f t="shared" si="208"/>
        <v>46500</v>
      </c>
      <c r="BT43" s="13">
        <f t="shared" si="208"/>
        <v>46500</v>
      </c>
      <c r="BU43" s="13">
        <f t="shared" si="208"/>
        <v>46500</v>
      </c>
      <c r="BV43" s="13">
        <f t="shared" si="208"/>
        <v>46500</v>
      </c>
      <c r="BW43" s="13">
        <f t="shared" si="208"/>
        <v>46500</v>
      </c>
      <c r="BX43" s="13">
        <f t="shared" si="208"/>
        <v>46500</v>
      </c>
      <c r="BY43" s="13">
        <f t="shared" si="208"/>
        <v>46500</v>
      </c>
      <c r="BZ43" s="13">
        <f t="shared" si="208"/>
        <v>46500</v>
      </c>
      <c r="CA43" s="13">
        <f t="shared" si="208"/>
        <v>46500</v>
      </c>
      <c r="CB43" s="13">
        <f t="shared" si="208"/>
        <v>46500</v>
      </c>
      <c r="CC43" s="13">
        <f t="shared" si="208"/>
        <v>46500</v>
      </c>
      <c r="CD43" s="13">
        <f t="shared" si="208"/>
        <v>46500</v>
      </c>
      <c r="CE43" s="13">
        <f t="shared" si="208"/>
        <v>46500</v>
      </c>
      <c r="CF43" s="13">
        <f t="shared" si="208"/>
        <v>46500</v>
      </c>
      <c r="CG43" s="13">
        <f t="shared" si="208"/>
        <v>46500</v>
      </c>
      <c r="CH43" s="13">
        <f t="shared" si="208"/>
        <v>46500</v>
      </c>
      <c r="CI43" s="13">
        <f t="shared" si="208"/>
        <v>46500</v>
      </c>
      <c r="CJ43" s="13">
        <f t="shared" si="208"/>
        <v>46500</v>
      </c>
      <c r="CK43" s="13">
        <f t="shared" si="208"/>
        <v>46500</v>
      </c>
      <c r="CL43" s="13">
        <f t="shared" si="208"/>
        <v>46500</v>
      </c>
      <c r="CM43" s="13">
        <f t="shared" si="208"/>
        <v>46500</v>
      </c>
      <c r="CN43" s="13">
        <f t="shared" si="208"/>
        <v>46500</v>
      </c>
      <c r="CO43" s="13">
        <f t="shared" si="208"/>
        <v>46500</v>
      </c>
      <c r="CP43" s="13">
        <f t="shared" si="208"/>
        <v>46500</v>
      </c>
      <c r="CQ43" s="13">
        <f t="shared" si="208"/>
        <v>46500</v>
      </c>
      <c r="CR43" s="13">
        <f t="shared" si="208"/>
        <v>46500</v>
      </c>
      <c r="CS43" s="13">
        <f t="shared" si="208"/>
        <v>46500</v>
      </c>
      <c r="CT43" s="13">
        <f t="shared" si="208"/>
        <v>46500</v>
      </c>
      <c r="CU43" s="13">
        <f t="shared" si="208"/>
        <v>46500</v>
      </c>
      <c r="CV43" s="13">
        <f t="shared" si="208"/>
        <v>46500</v>
      </c>
      <c r="CW43" s="13">
        <f t="shared" si="208"/>
        <v>46500</v>
      </c>
      <c r="CX43" s="13">
        <f t="shared" si="208"/>
        <v>46500</v>
      </c>
      <c r="CY43" s="13">
        <f t="shared" si="208"/>
        <v>46500</v>
      </c>
      <c r="CZ43" s="13">
        <f t="shared" si="208"/>
        <v>46500</v>
      </c>
      <c r="DA43" s="13">
        <f t="shared" si="208"/>
        <v>46500</v>
      </c>
      <c r="DB43" s="13">
        <f t="shared" si="208"/>
        <v>46500</v>
      </c>
      <c r="DC43" s="13">
        <f t="shared" si="208"/>
        <v>46500</v>
      </c>
      <c r="DD43" s="13">
        <f t="shared" si="208"/>
        <v>46500</v>
      </c>
      <c r="DE43" s="13">
        <f t="shared" si="208"/>
        <v>46500</v>
      </c>
      <c r="DF43" s="13">
        <f t="shared" si="208"/>
        <v>46500</v>
      </c>
      <c r="DG43" s="13">
        <f t="shared" si="208"/>
        <v>46500</v>
      </c>
      <c r="DH43" s="13">
        <f t="shared" si="208"/>
        <v>46500</v>
      </c>
      <c r="DI43" s="13">
        <f t="shared" si="208"/>
        <v>46500</v>
      </c>
      <c r="DJ43" s="13">
        <f t="shared" si="208"/>
        <v>46500</v>
      </c>
      <c r="DK43" s="13">
        <f t="shared" si="208"/>
        <v>46500</v>
      </c>
      <c r="DL43" s="13">
        <f t="shared" si="208"/>
        <v>46500</v>
      </c>
      <c r="DM43" s="13">
        <f t="shared" si="208"/>
        <v>46500</v>
      </c>
      <c r="DN43" s="13">
        <f t="shared" si="208"/>
        <v>46500</v>
      </c>
      <c r="DO43" s="13">
        <f t="shared" si="208"/>
        <v>46500</v>
      </c>
      <c r="DP43" s="13">
        <f t="shared" si="208"/>
        <v>46500</v>
      </c>
      <c r="DQ43" s="13">
        <f t="shared" si="208"/>
        <v>46500</v>
      </c>
      <c r="DR43" s="13">
        <f t="shared" si="208"/>
        <v>46500</v>
      </c>
      <c r="DS43" s="13">
        <f t="shared" si="208"/>
        <v>46500</v>
      </c>
      <c r="DT43" s="13">
        <f t="shared" si="208"/>
        <v>46500</v>
      </c>
      <c r="DU43" s="13">
        <f t="shared" si="208"/>
        <v>46500</v>
      </c>
    </row>
    <row r="44" spans="1:135" s="15" customFormat="1" x14ac:dyDescent="0.3">
      <c r="A44" s="18" t="str">
        <f>СВОД!A10</f>
        <v>продукт 1</v>
      </c>
      <c r="B44" s="93">
        <f>IF(var=1,СВОД!B10,СВОД!C10)</f>
        <v>0.7</v>
      </c>
      <c r="C44" s="16">
        <f t="shared" si="202"/>
        <v>3955000</v>
      </c>
      <c r="D44" s="17">
        <f>D$40*$B44</f>
        <v>0</v>
      </c>
      <c r="E44" s="17">
        <f t="shared" ref="E44:BP45" si="209">E$40*$B44</f>
        <v>0</v>
      </c>
      <c r="F44" s="17">
        <f t="shared" si="209"/>
        <v>0</v>
      </c>
      <c r="G44" s="17">
        <f t="shared" si="209"/>
        <v>0</v>
      </c>
      <c r="H44" s="17">
        <f t="shared" si="209"/>
        <v>0</v>
      </c>
      <c r="I44" s="17">
        <f t="shared" si="209"/>
        <v>0</v>
      </c>
      <c r="J44" s="17">
        <f t="shared" si="209"/>
        <v>0</v>
      </c>
      <c r="K44" s="17">
        <f t="shared" si="209"/>
        <v>0</v>
      </c>
      <c r="L44" s="17">
        <f t="shared" si="209"/>
        <v>0</v>
      </c>
      <c r="M44" s="17">
        <f t="shared" si="209"/>
        <v>35000</v>
      </c>
      <c r="N44" s="17">
        <f t="shared" si="209"/>
        <v>35000</v>
      </c>
      <c r="O44" s="17">
        <f t="shared" si="209"/>
        <v>35000</v>
      </c>
      <c r="P44" s="17">
        <f t="shared" si="209"/>
        <v>35000</v>
      </c>
      <c r="Q44" s="17">
        <f t="shared" si="209"/>
        <v>35000</v>
      </c>
      <c r="R44" s="17">
        <f t="shared" si="209"/>
        <v>35000</v>
      </c>
      <c r="S44" s="17">
        <f t="shared" si="209"/>
        <v>35000</v>
      </c>
      <c r="T44" s="17">
        <f t="shared" si="209"/>
        <v>35000</v>
      </c>
      <c r="U44" s="17">
        <f t="shared" si="209"/>
        <v>35000</v>
      </c>
      <c r="V44" s="17">
        <f t="shared" si="209"/>
        <v>35000</v>
      </c>
      <c r="W44" s="17">
        <f t="shared" si="209"/>
        <v>35000</v>
      </c>
      <c r="X44" s="17">
        <f t="shared" si="209"/>
        <v>35000</v>
      </c>
      <c r="Y44" s="17">
        <f t="shared" si="209"/>
        <v>35000</v>
      </c>
      <c r="Z44" s="17">
        <f t="shared" si="209"/>
        <v>35000</v>
      </c>
      <c r="AA44" s="17">
        <f t="shared" si="209"/>
        <v>35000</v>
      </c>
      <c r="AB44" s="17">
        <f t="shared" si="209"/>
        <v>35000</v>
      </c>
      <c r="AC44" s="17">
        <f t="shared" si="209"/>
        <v>35000</v>
      </c>
      <c r="AD44" s="17">
        <f t="shared" si="209"/>
        <v>35000</v>
      </c>
      <c r="AE44" s="17">
        <f t="shared" si="209"/>
        <v>35000</v>
      </c>
      <c r="AF44" s="17">
        <f t="shared" si="209"/>
        <v>35000</v>
      </c>
      <c r="AG44" s="17">
        <f t="shared" si="209"/>
        <v>35000</v>
      </c>
      <c r="AH44" s="17">
        <f t="shared" si="209"/>
        <v>35000</v>
      </c>
      <c r="AI44" s="17">
        <f t="shared" si="209"/>
        <v>35000</v>
      </c>
      <c r="AJ44" s="17">
        <f t="shared" si="209"/>
        <v>35000</v>
      </c>
      <c r="AK44" s="17">
        <f t="shared" si="209"/>
        <v>35000</v>
      </c>
      <c r="AL44" s="17">
        <f t="shared" si="209"/>
        <v>35000</v>
      </c>
      <c r="AM44" s="17">
        <f t="shared" si="209"/>
        <v>35000</v>
      </c>
      <c r="AN44" s="17">
        <f t="shared" si="209"/>
        <v>35000</v>
      </c>
      <c r="AO44" s="17">
        <f t="shared" si="209"/>
        <v>35000</v>
      </c>
      <c r="AP44" s="17">
        <f t="shared" si="209"/>
        <v>35000</v>
      </c>
      <c r="AQ44" s="17">
        <f t="shared" si="209"/>
        <v>35000</v>
      </c>
      <c r="AR44" s="17">
        <f t="shared" si="209"/>
        <v>35000</v>
      </c>
      <c r="AS44" s="17">
        <f t="shared" si="209"/>
        <v>35000</v>
      </c>
      <c r="AT44" s="17">
        <f t="shared" si="209"/>
        <v>35000</v>
      </c>
      <c r="AU44" s="17">
        <f t="shared" si="209"/>
        <v>35000</v>
      </c>
      <c r="AV44" s="17">
        <f t="shared" si="209"/>
        <v>35000</v>
      </c>
      <c r="AW44" s="17">
        <f t="shared" si="209"/>
        <v>35000</v>
      </c>
      <c r="AX44" s="17">
        <f t="shared" si="209"/>
        <v>35000</v>
      </c>
      <c r="AY44" s="17">
        <f t="shared" si="209"/>
        <v>35000</v>
      </c>
      <c r="AZ44" s="17">
        <f t="shared" si="209"/>
        <v>35000</v>
      </c>
      <c r="BA44" s="17">
        <f t="shared" si="209"/>
        <v>35000</v>
      </c>
      <c r="BB44" s="17">
        <f t="shared" si="209"/>
        <v>35000</v>
      </c>
      <c r="BC44" s="17">
        <f t="shared" si="209"/>
        <v>35000</v>
      </c>
      <c r="BD44" s="17">
        <f t="shared" si="209"/>
        <v>35000</v>
      </c>
      <c r="BE44" s="17">
        <f t="shared" si="209"/>
        <v>35000</v>
      </c>
      <c r="BF44" s="17">
        <f t="shared" si="209"/>
        <v>35000</v>
      </c>
      <c r="BG44" s="17">
        <f t="shared" si="209"/>
        <v>35000</v>
      </c>
      <c r="BH44" s="17">
        <f t="shared" si="209"/>
        <v>35000</v>
      </c>
      <c r="BI44" s="17">
        <f t="shared" si="209"/>
        <v>35000</v>
      </c>
      <c r="BJ44" s="17">
        <f t="shared" si="209"/>
        <v>35000</v>
      </c>
      <c r="BK44" s="17">
        <f t="shared" si="209"/>
        <v>35000</v>
      </c>
      <c r="BL44" s="17">
        <f t="shared" si="209"/>
        <v>35000</v>
      </c>
      <c r="BM44" s="17">
        <f t="shared" si="209"/>
        <v>35000</v>
      </c>
      <c r="BN44" s="17">
        <f t="shared" si="209"/>
        <v>35000</v>
      </c>
      <c r="BO44" s="17">
        <f t="shared" si="209"/>
        <v>35000</v>
      </c>
      <c r="BP44" s="17">
        <f t="shared" si="209"/>
        <v>35000</v>
      </c>
      <c r="BQ44" s="17">
        <f t="shared" ref="BQ44:DU46" si="210">BQ$40*$B44</f>
        <v>35000</v>
      </c>
      <c r="BR44" s="17">
        <f t="shared" si="210"/>
        <v>35000</v>
      </c>
      <c r="BS44" s="17">
        <f t="shared" si="210"/>
        <v>35000</v>
      </c>
      <c r="BT44" s="17">
        <f t="shared" si="210"/>
        <v>35000</v>
      </c>
      <c r="BU44" s="17">
        <f t="shared" si="210"/>
        <v>35000</v>
      </c>
      <c r="BV44" s="17">
        <f t="shared" si="210"/>
        <v>35000</v>
      </c>
      <c r="BW44" s="17">
        <f t="shared" si="210"/>
        <v>35000</v>
      </c>
      <c r="BX44" s="17">
        <f t="shared" si="210"/>
        <v>35000</v>
      </c>
      <c r="BY44" s="17">
        <f t="shared" si="210"/>
        <v>35000</v>
      </c>
      <c r="BZ44" s="17">
        <f t="shared" si="210"/>
        <v>35000</v>
      </c>
      <c r="CA44" s="17">
        <f t="shared" si="210"/>
        <v>35000</v>
      </c>
      <c r="CB44" s="17">
        <f t="shared" si="210"/>
        <v>35000</v>
      </c>
      <c r="CC44" s="17">
        <f t="shared" si="210"/>
        <v>35000</v>
      </c>
      <c r="CD44" s="17">
        <f t="shared" si="210"/>
        <v>35000</v>
      </c>
      <c r="CE44" s="17">
        <f t="shared" si="210"/>
        <v>35000</v>
      </c>
      <c r="CF44" s="17">
        <f t="shared" si="210"/>
        <v>35000</v>
      </c>
      <c r="CG44" s="17">
        <f t="shared" si="210"/>
        <v>35000</v>
      </c>
      <c r="CH44" s="17">
        <f t="shared" si="210"/>
        <v>35000</v>
      </c>
      <c r="CI44" s="17">
        <f t="shared" si="210"/>
        <v>35000</v>
      </c>
      <c r="CJ44" s="17">
        <f t="shared" si="210"/>
        <v>35000</v>
      </c>
      <c r="CK44" s="17">
        <f t="shared" si="210"/>
        <v>35000</v>
      </c>
      <c r="CL44" s="17">
        <f t="shared" si="210"/>
        <v>35000</v>
      </c>
      <c r="CM44" s="17">
        <f t="shared" si="210"/>
        <v>35000</v>
      </c>
      <c r="CN44" s="17">
        <f t="shared" si="210"/>
        <v>35000</v>
      </c>
      <c r="CO44" s="17">
        <f t="shared" si="210"/>
        <v>35000</v>
      </c>
      <c r="CP44" s="17">
        <f t="shared" si="210"/>
        <v>35000</v>
      </c>
      <c r="CQ44" s="17">
        <f t="shared" si="210"/>
        <v>35000</v>
      </c>
      <c r="CR44" s="17">
        <f t="shared" si="210"/>
        <v>35000</v>
      </c>
      <c r="CS44" s="17">
        <f t="shared" si="210"/>
        <v>35000</v>
      </c>
      <c r="CT44" s="17">
        <f t="shared" si="210"/>
        <v>35000</v>
      </c>
      <c r="CU44" s="17">
        <f t="shared" si="210"/>
        <v>35000</v>
      </c>
      <c r="CV44" s="17">
        <f t="shared" si="210"/>
        <v>35000</v>
      </c>
      <c r="CW44" s="17">
        <f t="shared" si="210"/>
        <v>35000</v>
      </c>
      <c r="CX44" s="17">
        <f t="shared" si="210"/>
        <v>35000</v>
      </c>
      <c r="CY44" s="17">
        <f t="shared" si="210"/>
        <v>35000</v>
      </c>
      <c r="CZ44" s="17">
        <f t="shared" si="210"/>
        <v>35000</v>
      </c>
      <c r="DA44" s="17">
        <f t="shared" si="210"/>
        <v>35000</v>
      </c>
      <c r="DB44" s="17">
        <f t="shared" si="210"/>
        <v>35000</v>
      </c>
      <c r="DC44" s="17">
        <f t="shared" si="210"/>
        <v>35000</v>
      </c>
      <c r="DD44" s="17">
        <f t="shared" si="210"/>
        <v>35000</v>
      </c>
      <c r="DE44" s="17">
        <f t="shared" si="210"/>
        <v>35000</v>
      </c>
      <c r="DF44" s="17">
        <f t="shared" si="210"/>
        <v>35000</v>
      </c>
      <c r="DG44" s="17">
        <f t="shared" si="210"/>
        <v>35000</v>
      </c>
      <c r="DH44" s="17">
        <f t="shared" si="210"/>
        <v>35000</v>
      </c>
      <c r="DI44" s="17">
        <f t="shared" si="210"/>
        <v>35000</v>
      </c>
      <c r="DJ44" s="17">
        <f t="shared" si="210"/>
        <v>35000</v>
      </c>
      <c r="DK44" s="17">
        <f t="shared" si="210"/>
        <v>35000</v>
      </c>
      <c r="DL44" s="17">
        <f t="shared" si="210"/>
        <v>35000</v>
      </c>
      <c r="DM44" s="17">
        <f t="shared" si="210"/>
        <v>35000</v>
      </c>
      <c r="DN44" s="17">
        <f t="shared" si="210"/>
        <v>35000</v>
      </c>
      <c r="DO44" s="17">
        <f t="shared" si="210"/>
        <v>35000</v>
      </c>
      <c r="DP44" s="17">
        <f t="shared" si="210"/>
        <v>35000</v>
      </c>
      <c r="DQ44" s="17">
        <f t="shared" si="210"/>
        <v>35000</v>
      </c>
      <c r="DR44" s="17">
        <f t="shared" si="210"/>
        <v>35000</v>
      </c>
      <c r="DS44" s="17">
        <f t="shared" si="210"/>
        <v>35000</v>
      </c>
      <c r="DT44" s="17">
        <f t="shared" si="210"/>
        <v>35000</v>
      </c>
      <c r="DU44" s="17">
        <f t="shared" si="210"/>
        <v>35000</v>
      </c>
    </row>
    <row r="45" spans="1:135" s="15" customFormat="1" x14ac:dyDescent="0.3">
      <c r="A45" s="18" t="str">
        <f>СВОД!A11</f>
        <v>продукт 2</v>
      </c>
      <c r="B45" s="93">
        <f>IF(var=1,СВОД!B11,СВОД!C11)</f>
        <v>0.23</v>
      </c>
      <c r="C45" s="16">
        <f t="shared" si="202"/>
        <v>1299500</v>
      </c>
      <c r="D45" s="17">
        <f t="shared" ref="D45:S46" si="211">D$40*$B45</f>
        <v>0</v>
      </c>
      <c r="E45" s="17">
        <f t="shared" si="211"/>
        <v>0</v>
      </c>
      <c r="F45" s="17">
        <f t="shared" si="211"/>
        <v>0</v>
      </c>
      <c r="G45" s="17">
        <f t="shared" si="211"/>
        <v>0</v>
      </c>
      <c r="H45" s="17">
        <f t="shared" si="211"/>
        <v>0</v>
      </c>
      <c r="I45" s="17">
        <f t="shared" si="211"/>
        <v>0</v>
      </c>
      <c r="J45" s="17">
        <f t="shared" si="211"/>
        <v>0</v>
      </c>
      <c r="K45" s="17">
        <f t="shared" si="211"/>
        <v>0</v>
      </c>
      <c r="L45" s="17">
        <f t="shared" si="211"/>
        <v>0</v>
      </c>
      <c r="M45" s="17">
        <f t="shared" si="211"/>
        <v>11500</v>
      </c>
      <c r="N45" s="17">
        <f t="shared" si="211"/>
        <v>11500</v>
      </c>
      <c r="O45" s="17">
        <f t="shared" si="211"/>
        <v>11500</v>
      </c>
      <c r="P45" s="17">
        <f t="shared" si="211"/>
        <v>11500</v>
      </c>
      <c r="Q45" s="17">
        <f t="shared" si="211"/>
        <v>11500</v>
      </c>
      <c r="R45" s="17">
        <f t="shared" si="211"/>
        <v>11500</v>
      </c>
      <c r="S45" s="17">
        <f t="shared" si="211"/>
        <v>11500</v>
      </c>
      <c r="T45" s="17">
        <f t="shared" si="209"/>
        <v>11500</v>
      </c>
      <c r="U45" s="17">
        <f t="shared" si="209"/>
        <v>11500</v>
      </c>
      <c r="V45" s="17">
        <f t="shared" si="209"/>
        <v>11500</v>
      </c>
      <c r="W45" s="17">
        <f t="shared" si="209"/>
        <v>11500</v>
      </c>
      <c r="X45" s="17">
        <f t="shared" si="209"/>
        <v>11500</v>
      </c>
      <c r="Y45" s="17">
        <f t="shared" si="209"/>
        <v>11500</v>
      </c>
      <c r="Z45" s="17">
        <f t="shared" si="209"/>
        <v>11500</v>
      </c>
      <c r="AA45" s="17">
        <f t="shared" si="209"/>
        <v>11500</v>
      </c>
      <c r="AB45" s="17">
        <f t="shared" si="209"/>
        <v>11500</v>
      </c>
      <c r="AC45" s="17">
        <f t="shared" si="209"/>
        <v>11500</v>
      </c>
      <c r="AD45" s="17">
        <f t="shared" si="209"/>
        <v>11500</v>
      </c>
      <c r="AE45" s="17">
        <f t="shared" si="209"/>
        <v>11500</v>
      </c>
      <c r="AF45" s="17">
        <f t="shared" si="209"/>
        <v>11500</v>
      </c>
      <c r="AG45" s="17">
        <f t="shared" si="209"/>
        <v>11500</v>
      </c>
      <c r="AH45" s="17">
        <f t="shared" si="209"/>
        <v>11500</v>
      </c>
      <c r="AI45" s="17">
        <f t="shared" si="209"/>
        <v>11500</v>
      </c>
      <c r="AJ45" s="17">
        <f t="shared" si="209"/>
        <v>11500</v>
      </c>
      <c r="AK45" s="17">
        <f t="shared" si="209"/>
        <v>11500</v>
      </c>
      <c r="AL45" s="17">
        <f t="shared" si="209"/>
        <v>11500</v>
      </c>
      <c r="AM45" s="17">
        <f t="shared" si="209"/>
        <v>11500</v>
      </c>
      <c r="AN45" s="17">
        <f t="shared" si="209"/>
        <v>11500</v>
      </c>
      <c r="AO45" s="17">
        <f t="shared" si="209"/>
        <v>11500</v>
      </c>
      <c r="AP45" s="17">
        <f t="shared" si="209"/>
        <v>11500</v>
      </c>
      <c r="AQ45" s="17">
        <f t="shared" si="209"/>
        <v>11500</v>
      </c>
      <c r="AR45" s="17">
        <f t="shared" si="209"/>
        <v>11500</v>
      </c>
      <c r="AS45" s="17">
        <f t="shared" si="209"/>
        <v>11500</v>
      </c>
      <c r="AT45" s="17">
        <f t="shared" si="209"/>
        <v>11500</v>
      </c>
      <c r="AU45" s="17">
        <f t="shared" si="209"/>
        <v>11500</v>
      </c>
      <c r="AV45" s="17">
        <f t="shared" si="209"/>
        <v>11500</v>
      </c>
      <c r="AW45" s="17">
        <f t="shared" si="209"/>
        <v>11500</v>
      </c>
      <c r="AX45" s="17">
        <f t="shared" si="209"/>
        <v>11500</v>
      </c>
      <c r="AY45" s="17">
        <f t="shared" si="209"/>
        <v>11500</v>
      </c>
      <c r="AZ45" s="17">
        <f t="shared" si="209"/>
        <v>11500</v>
      </c>
      <c r="BA45" s="17">
        <f t="shared" si="209"/>
        <v>11500</v>
      </c>
      <c r="BB45" s="17">
        <f t="shared" si="209"/>
        <v>11500</v>
      </c>
      <c r="BC45" s="17">
        <f t="shared" si="209"/>
        <v>11500</v>
      </c>
      <c r="BD45" s="17">
        <f t="shared" si="209"/>
        <v>11500</v>
      </c>
      <c r="BE45" s="17">
        <f t="shared" si="209"/>
        <v>11500</v>
      </c>
      <c r="BF45" s="17">
        <f t="shared" si="209"/>
        <v>11500</v>
      </c>
      <c r="BG45" s="17">
        <f t="shared" si="209"/>
        <v>11500</v>
      </c>
      <c r="BH45" s="17">
        <f t="shared" si="209"/>
        <v>11500</v>
      </c>
      <c r="BI45" s="17">
        <f t="shared" si="209"/>
        <v>11500</v>
      </c>
      <c r="BJ45" s="17">
        <f t="shared" si="209"/>
        <v>11500</v>
      </c>
      <c r="BK45" s="17">
        <f t="shared" si="209"/>
        <v>11500</v>
      </c>
      <c r="BL45" s="17">
        <f t="shared" si="209"/>
        <v>11500</v>
      </c>
      <c r="BM45" s="17">
        <f t="shared" si="209"/>
        <v>11500</v>
      </c>
      <c r="BN45" s="17">
        <f t="shared" si="209"/>
        <v>11500</v>
      </c>
      <c r="BO45" s="17">
        <f t="shared" si="209"/>
        <v>11500</v>
      </c>
      <c r="BP45" s="17">
        <f t="shared" si="209"/>
        <v>11500</v>
      </c>
      <c r="BQ45" s="17">
        <f t="shared" si="210"/>
        <v>11500</v>
      </c>
      <c r="BR45" s="17">
        <f t="shared" si="210"/>
        <v>11500</v>
      </c>
      <c r="BS45" s="17">
        <f t="shared" si="210"/>
        <v>11500</v>
      </c>
      <c r="BT45" s="17">
        <f t="shared" si="210"/>
        <v>11500</v>
      </c>
      <c r="BU45" s="17">
        <f t="shared" si="210"/>
        <v>11500</v>
      </c>
      <c r="BV45" s="17">
        <f t="shared" si="210"/>
        <v>11500</v>
      </c>
      <c r="BW45" s="17">
        <f t="shared" si="210"/>
        <v>11500</v>
      </c>
      <c r="BX45" s="17">
        <f t="shared" si="210"/>
        <v>11500</v>
      </c>
      <c r="BY45" s="17">
        <f t="shared" si="210"/>
        <v>11500</v>
      </c>
      <c r="BZ45" s="17">
        <f t="shared" si="210"/>
        <v>11500</v>
      </c>
      <c r="CA45" s="17">
        <f t="shared" si="210"/>
        <v>11500</v>
      </c>
      <c r="CB45" s="17">
        <f t="shared" si="210"/>
        <v>11500</v>
      </c>
      <c r="CC45" s="17">
        <f t="shared" si="210"/>
        <v>11500</v>
      </c>
      <c r="CD45" s="17">
        <f t="shared" si="210"/>
        <v>11500</v>
      </c>
      <c r="CE45" s="17">
        <f t="shared" si="210"/>
        <v>11500</v>
      </c>
      <c r="CF45" s="17">
        <f t="shared" si="210"/>
        <v>11500</v>
      </c>
      <c r="CG45" s="17">
        <f t="shared" si="210"/>
        <v>11500</v>
      </c>
      <c r="CH45" s="17">
        <f t="shared" si="210"/>
        <v>11500</v>
      </c>
      <c r="CI45" s="17">
        <f t="shared" si="210"/>
        <v>11500</v>
      </c>
      <c r="CJ45" s="17">
        <f t="shared" si="210"/>
        <v>11500</v>
      </c>
      <c r="CK45" s="17">
        <f t="shared" si="210"/>
        <v>11500</v>
      </c>
      <c r="CL45" s="17">
        <f t="shared" si="210"/>
        <v>11500</v>
      </c>
      <c r="CM45" s="17">
        <f t="shared" si="210"/>
        <v>11500</v>
      </c>
      <c r="CN45" s="17">
        <f t="shared" si="210"/>
        <v>11500</v>
      </c>
      <c r="CO45" s="17">
        <f t="shared" si="210"/>
        <v>11500</v>
      </c>
      <c r="CP45" s="17">
        <f t="shared" si="210"/>
        <v>11500</v>
      </c>
      <c r="CQ45" s="17">
        <f t="shared" si="210"/>
        <v>11500</v>
      </c>
      <c r="CR45" s="17">
        <f t="shared" si="210"/>
        <v>11500</v>
      </c>
      <c r="CS45" s="17">
        <f t="shared" si="210"/>
        <v>11500</v>
      </c>
      <c r="CT45" s="17">
        <f t="shared" si="210"/>
        <v>11500</v>
      </c>
      <c r="CU45" s="17">
        <f t="shared" si="210"/>
        <v>11500</v>
      </c>
      <c r="CV45" s="17">
        <f t="shared" si="210"/>
        <v>11500</v>
      </c>
      <c r="CW45" s="17">
        <f t="shared" si="210"/>
        <v>11500</v>
      </c>
      <c r="CX45" s="17">
        <f t="shared" si="210"/>
        <v>11500</v>
      </c>
      <c r="CY45" s="17">
        <f t="shared" si="210"/>
        <v>11500</v>
      </c>
      <c r="CZ45" s="17">
        <f t="shared" si="210"/>
        <v>11500</v>
      </c>
      <c r="DA45" s="17">
        <f t="shared" si="210"/>
        <v>11500</v>
      </c>
      <c r="DB45" s="17">
        <f t="shared" si="210"/>
        <v>11500</v>
      </c>
      <c r="DC45" s="17">
        <f t="shared" si="210"/>
        <v>11500</v>
      </c>
      <c r="DD45" s="17">
        <f t="shared" si="210"/>
        <v>11500</v>
      </c>
      <c r="DE45" s="17">
        <f t="shared" si="210"/>
        <v>11500</v>
      </c>
      <c r="DF45" s="17">
        <f t="shared" si="210"/>
        <v>11500</v>
      </c>
      <c r="DG45" s="17">
        <f t="shared" si="210"/>
        <v>11500</v>
      </c>
      <c r="DH45" s="17">
        <f t="shared" si="210"/>
        <v>11500</v>
      </c>
      <c r="DI45" s="17">
        <f t="shared" si="210"/>
        <v>11500</v>
      </c>
      <c r="DJ45" s="17">
        <f t="shared" si="210"/>
        <v>11500</v>
      </c>
      <c r="DK45" s="17">
        <f t="shared" si="210"/>
        <v>11500</v>
      </c>
      <c r="DL45" s="17">
        <f t="shared" si="210"/>
        <v>11500</v>
      </c>
      <c r="DM45" s="17">
        <f t="shared" si="210"/>
        <v>11500</v>
      </c>
      <c r="DN45" s="17">
        <f t="shared" si="210"/>
        <v>11500</v>
      </c>
      <c r="DO45" s="17">
        <f t="shared" si="210"/>
        <v>11500</v>
      </c>
      <c r="DP45" s="17">
        <f t="shared" si="210"/>
        <v>11500</v>
      </c>
      <c r="DQ45" s="17">
        <f t="shared" si="210"/>
        <v>11500</v>
      </c>
      <c r="DR45" s="17">
        <f t="shared" si="210"/>
        <v>11500</v>
      </c>
      <c r="DS45" s="17">
        <f t="shared" si="210"/>
        <v>11500</v>
      </c>
      <c r="DT45" s="17">
        <f t="shared" si="210"/>
        <v>11500</v>
      </c>
      <c r="DU45" s="17">
        <f t="shared" si="210"/>
        <v>11500</v>
      </c>
    </row>
    <row r="46" spans="1:135" s="15" customFormat="1" x14ac:dyDescent="0.3">
      <c r="A46" s="89" t="str">
        <f>СВОД!A12</f>
        <v>продукт 3</v>
      </c>
      <c r="B46" s="94">
        <f>IF(var=1,СВОД!B12,СВОД!C12)</f>
        <v>0</v>
      </c>
      <c r="C46" s="91">
        <f t="shared" si="202"/>
        <v>0</v>
      </c>
      <c r="D46" s="92">
        <f t="shared" si="211"/>
        <v>0</v>
      </c>
      <c r="E46" s="92">
        <f t="shared" si="211"/>
        <v>0</v>
      </c>
      <c r="F46" s="92">
        <f t="shared" si="211"/>
        <v>0</v>
      </c>
      <c r="G46" s="92">
        <f t="shared" si="211"/>
        <v>0</v>
      </c>
      <c r="H46" s="92">
        <f t="shared" si="211"/>
        <v>0</v>
      </c>
      <c r="I46" s="92">
        <f t="shared" si="211"/>
        <v>0</v>
      </c>
      <c r="J46" s="92">
        <f t="shared" si="211"/>
        <v>0</v>
      </c>
      <c r="K46" s="92">
        <f t="shared" si="211"/>
        <v>0</v>
      </c>
      <c r="L46" s="92">
        <f t="shared" si="211"/>
        <v>0</v>
      </c>
      <c r="M46" s="92">
        <f t="shared" si="211"/>
        <v>0</v>
      </c>
      <c r="N46" s="92">
        <f t="shared" si="211"/>
        <v>0</v>
      </c>
      <c r="O46" s="92">
        <f t="shared" ref="O46:BZ46" si="212">O$40*$B46</f>
        <v>0</v>
      </c>
      <c r="P46" s="92">
        <f t="shared" si="212"/>
        <v>0</v>
      </c>
      <c r="Q46" s="92">
        <f t="shared" si="212"/>
        <v>0</v>
      </c>
      <c r="R46" s="92">
        <f t="shared" si="212"/>
        <v>0</v>
      </c>
      <c r="S46" s="92">
        <f t="shared" si="212"/>
        <v>0</v>
      </c>
      <c r="T46" s="92">
        <f t="shared" si="212"/>
        <v>0</v>
      </c>
      <c r="U46" s="92">
        <f t="shared" si="212"/>
        <v>0</v>
      </c>
      <c r="V46" s="92">
        <f t="shared" si="212"/>
        <v>0</v>
      </c>
      <c r="W46" s="92">
        <f t="shared" si="212"/>
        <v>0</v>
      </c>
      <c r="X46" s="92">
        <f t="shared" si="212"/>
        <v>0</v>
      </c>
      <c r="Y46" s="92">
        <f t="shared" si="212"/>
        <v>0</v>
      </c>
      <c r="Z46" s="92">
        <f t="shared" si="212"/>
        <v>0</v>
      </c>
      <c r="AA46" s="92">
        <f t="shared" si="212"/>
        <v>0</v>
      </c>
      <c r="AB46" s="92">
        <f t="shared" si="212"/>
        <v>0</v>
      </c>
      <c r="AC46" s="92">
        <f t="shared" si="212"/>
        <v>0</v>
      </c>
      <c r="AD46" s="92">
        <f t="shared" si="212"/>
        <v>0</v>
      </c>
      <c r="AE46" s="92">
        <f t="shared" si="212"/>
        <v>0</v>
      </c>
      <c r="AF46" s="92">
        <f t="shared" si="212"/>
        <v>0</v>
      </c>
      <c r="AG46" s="92">
        <f t="shared" si="212"/>
        <v>0</v>
      </c>
      <c r="AH46" s="92">
        <f t="shared" si="212"/>
        <v>0</v>
      </c>
      <c r="AI46" s="92">
        <f t="shared" si="212"/>
        <v>0</v>
      </c>
      <c r="AJ46" s="92">
        <f t="shared" si="212"/>
        <v>0</v>
      </c>
      <c r="AK46" s="92">
        <f t="shared" si="212"/>
        <v>0</v>
      </c>
      <c r="AL46" s="92">
        <f t="shared" si="212"/>
        <v>0</v>
      </c>
      <c r="AM46" s="92">
        <f t="shared" si="212"/>
        <v>0</v>
      </c>
      <c r="AN46" s="92">
        <f t="shared" si="212"/>
        <v>0</v>
      </c>
      <c r="AO46" s="92">
        <f t="shared" si="212"/>
        <v>0</v>
      </c>
      <c r="AP46" s="92">
        <f t="shared" si="212"/>
        <v>0</v>
      </c>
      <c r="AQ46" s="92">
        <f t="shared" si="212"/>
        <v>0</v>
      </c>
      <c r="AR46" s="92">
        <f t="shared" si="212"/>
        <v>0</v>
      </c>
      <c r="AS46" s="92">
        <f t="shared" si="212"/>
        <v>0</v>
      </c>
      <c r="AT46" s="92">
        <f t="shared" si="212"/>
        <v>0</v>
      </c>
      <c r="AU46" s="92">
        <f t="shared" si="212"/>
        <v>0</v>
      </c>
      <c r="AV46" s="92">
        <f t="shared" si="212"/>
        <v>0</v>
      </c>
      <c r="AW46" s="92">
        <f t="shared" si="212"/>
        <v>0</v>
      </c>
      <c r="AX46" s="92">
        <f t="shared" si="212"/>
        <v>0</v>
      </c>
      <c r="AY46" s="92">
        <f t="shared" si="212"/>
        <v>0</v>
      </c>
      <c r="AZ46" s="92">
        <f t="shared" si="212"/>
        <v>0</v>
      </c>
      <c r="BA46" s="92">
        <f t="shared" si="212"/>
        <v>0</v>
      </c>
      <c r="BB46" s="92">
        <f t="shared" si="212"/>
        <v>0</v>
      </c>
      <c r="BC46" s="92">
        <f t="shared" si="212"/>
        <v>0</v>
      </c>
      <c r="BD46" s="92">
        <f t="shared" si="212"/>
        <v>0</v>
      </c>
      <c r="BE46" s="92">
        <f t="shared" si="212"/>
        <v>0</v>
      </c>
      <c r="BF46" s="92">
        <f t="shared" si="212"/>
        <v>0</v>
      </c>
      <c r="BG46" s="92">
        <f t="shared" si="212"/>
        <v>0</v>
      </c>
      <c r="BH46" s="92">
        <f t="shared" si="212"/>
        <v>0</v>
      </c>
      <c r="BI46" s="92">
        <f t="shared" si="212"/>
        <v>0</v>
      </c>
      <c r="BJ46" s="92">
        <f t="shared" si="212"/>
        <v>0</v>
      </c>
      <c r="BK46" s="92">
        <f t="shared" si="212"/>
        <v>0</v>
      </c>
      <c r="BL46" s="92">
        <f t="shared" si="212"/>
        <v>0</v>
      </c>
      <c r="BM46" s="92">
        <f t="shared" si="212"/>
        <v>0</v>
      </c>
      <c r="BN46" s="92">
        <f t="shared" si="212"/>
        <v>0</v>
      </c>
      <c r="BO46" s="92">
        <f t="shared" si="212"/>
        <v>0</v>
      </c>
      <c r="BP46" s="92">
        <f t="shared" si="212"/>
        <v>0</v>
      </c>
      <c r="BQ46" s="92">
        <f t="shared" si="212"/>
        <v>0</v>
      </c>
      <c r="BR46" s="92">
        <f t="shared" si="212"/>
        <v>0</v>
      </c>
      <c r="BS46" s="92">
        <f t="shared" si="212"/>
        <v>0</v>
      </c>
      <c r="BT46" s="92">
        <f t="shared" si="212"/>
        <v>0</v>
      </c>
      <c r="BU46" s="92">
        <f t="shared" si="212"/>
        <v>0</v>
      </c>
      <c r="BV46" s="92">
        <f t="shared" si="212"/>
        <v>0</v>
      </c>
      <c r="BW46" s="92">
        <f t="shared" si="212"/>
        <v>0</v>
      </c>
      <c r="BX46" s="92">
        <f t="shared" si="212"/>
        <v>0</v>
      </c>
      <c r="BY46" s="92">
        <f t="shared" si="212"/>
        <v>0</v>
      </c>
      <c r="BZ46" s="92">
        <f t="shared" si="212"/>
        <v>0</v>
      </c>
      <c r="CA46" s="92">
        <f t="shared" si="210"/>
        <v>0</v>
      </c>
      <c r="CB46" s="92">
        <f t="shared" si="210"/>
        <v>0</v>
      </c>
      <c r="CC46" s="92">
        <f t="shared" si="210"/>
        <v>0</v>
      </c>
      <c r="CD46" s="92">
        <f t="shared" si="210"/>
        <v>0</v>
      </c>
      <c r="CE46" s="92">
        <f t="shared" si="210"/>
        <v>0</v>
      </c>
      <c r="CF46" s="92">
        <f t="shared" si="210"/>
        <v>0</v>
      </c>
      <c r="CG46" s="92">
        <f t="shared" si="210"/>
        <v>0</v>
      </c>
      <c r="CH46" s="92">
        <f t="shared" si="210"/>
        <v>0</v>
      </c>
      <c r="CI46" s="92">
        <f t="shared" si="210"/>
        <v>0</v>
      </c>
      <c r="CJ46" s="92">
        <f t="shared" si="210"/>
        <v>0</v>
      </c>
      <c r="CK46" s="92">
        <f t="shared" si="210"/>
        <v>0</v>
      </c>
      <c r="CL46" s="92">
        <f t="shared" si="210"/>
        <v>0</v>
      </c>
      <c r="CM46" s="92">
        <f t="shared" si="210"/>
        <v>0</v>
      </c>
      <c r="CN46" s="92">
        <f t="shared" si="210"/>
        <v>0</v>
      </c>
      <c r="CO46" s="92">
        <f t="shared" si="210"/>
        <v>0</v>
      </c>
      <c r="CP46" s="92">
        <f t="shared" si="210"/>
        <v>0</v>
      </c>
      <c r="CQ46" s="92">
        <f t="shared" si="210"/>
        <v>0</v>
      </c>
      <c r="CR46" s="92">
        <f t="shared" si="210"/>
        <v>0</v>
      </c>
      <c r="CS46" s="92">
        <f t="shared" si="210"/>
        <v>0</v>
      </c>
      <c r="CT46" s="92">
        <f t="shared" si="210"/>
        <v>0</v>
      </c>
      <c r="CU46" s="92">
        <f t="shared" si="210"/>
        <v>0</v>
      </c>
      <c r="CV46" s="92">
        <f t="shared" si="210"/>
        <v>0</v>
      </c>
      <c r="CW46" s="92">
        <f t="shared" si="210"/>
        <v>0</v>
      </c>
      <c r="CX46" s="92">
        <f t="shared" si="210"/>
        <v>0</v>
      </c>
      <c r="CY46" s="92">
        <f t="shared" si="210"/>
        <v>0</v>
      </c>
      <c r="CZ46" s="92">
        <f t="shared" si="210"/>
        <v>0</v>
      </c>
      <c r="DA46" s="92">
        <f t="shared" si="210"/>
        <v>0</v>
      </c>
      <c r="DB46" s="92">
        <f t="shared" si="210"/>
        <v>0</v>
      </c>
      <c r="DC46" s="92">
        <f t="shared" si="210"/>
        <v>0</v>
      </c>
      <c r="DD46" s="92">
        <f t="shared" si="210"/>
        <v>0</v>
      </c>
      <c r="DE46" s="92">
        <f t="shared" si="210"/>
        <v>0</v>
      </c>
      <c r="DF46" s="92">
        <f t="shared" si="210"/>
        <v>0</v>
      </c>
      <c r="DG46" s="92">
        <f t="shared" si="210"/>
        <v>0</v>
      </c>
      <c r="DH46" s="92">
        <f t="shared" si="210"/>
        <v>0</v>
      </c>
      <c r="DI46" s="92">
        <f t="shared" si="210"/>
        <v>0</v>
      </c>
      <c r="DJ46" s="92">
        <f t="shared" si="210"/>
        <v>0</v>
      </c>
      <c r="DK46" s="92">
        <f t="shared" si="210"/>
        <v>0</v>
      </c>
      <c r="DL46" s="92">
        <f t="shared" si="210"/>
        <v>0</v>
      </c>
      <c r="DM46" s="92">
        <f t="shared" si="210"/>
        <v>0</v>
      </c>
      <c r="DN46" s="92">
        <f t="shared" si="210"/>
        <v>0</v>
      </c>
      <c r="DO46" s="92">
        <f t="shared" si="210"/>
        <v>0</v>
      </c>
      <c r="DP46" s="92">
        <f t="shared" si="210"/>
        <v>0</v>
      </c>
      <c r="DQ46" s="92">
        <f t="shared" si="210"/>
        <v>0</v>
      </c>
      <c r="DR46" s="92">
        <f t="shared" si="210"/>
        <v>0</v>
      </c>
      <c r="DS46" s="92">
        <f t="shared" si="210"/>
        <v>0</v>
      </c>
      <c r="DT46" s="92">
        <f t="shared" si="210"/>
        <v>0</v>
      </c>
      <c r="DU46" s="92">
        <f t="shared" si="210"/>
        <v>0</v>
      </c>
    </row>
    <row r="47" spans="1:135" x14ac:dyDescent="0.3">
      <c r="A47" s="11" t="s">
        <v>229</v>
      </c>
      <c r="B47" s="238" t="s">
        <v>205</v>
      </c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</row>
    <row r="48" spans="1:135" s="15" customFormat="1" x14ac:dyDescent="0.3">
      <c r="A48" s="18" t="str">
        <f>A44</f>
        <v>продукт 1</v>
      </c>
      <c r="B48" s="39">
        <v>1000</v>
      </c>
      <c r="C48" s="16"/>
      <c r="D48" s="13">
        <f t="shared" ref="D48:O50" si="213">$B48*price</f>
        <v>1000</v>
      </c>
      <c r="E48" s="13">
        <f t="shared" si="213"/>
        <v>1000</v>
      </c>
      <c r="F48" s="13">
        <f t="shared" si="213"/>
        <v>1000</v>
      </c>
      <c r="G48" s="13">
        <f t="shared" si="213"/>
        <v>1000</v>
      </c>
      <c r="H48" s="13">
        <f t="shared" si="213"/>
        <v>1000</v>
      </c>
      <c r="I48" s="13">
        <f t="shared" si="213"/>
        <v>1000</v>
      </c>
      <c r="J48" s="13">
        <f t="shared" si="213"/>
        <v>1000</v>
      </c>
      <c r="K48" s="13">
        <f t="shared" si="213"/>
        <v>1000</v>
      </c>
      <c r="L48" s="13">
        <f t="shared" si="213"/>
        <v>1000</v>
      </c>
      <c r="M48" s="13">
        <f t="shared" si="213"/>
        <v>1000</v>
      </c>
      <c r="N48" s="13">
        <f t="shared" si="213"/>
        <v>1000</v>
      </c>
      <c r="O48" s="13">
        <f t="shared" si="213"/>
        <v>1000</v>
      </c>
      <c r="P48" s="13">
        <f>$B48*(1+СВОД!$B$14)*price</f>
        <v>1050</v>
      </c>
      <c r="Q48" s="13">
        <f>$B48*(1+СВОД!$B$14)*price</f>
        <v>1050</v>
      </c>
      <c r="R48" s="13">
        <f>$B48*(1+СВОД!$B$14)*price</f>
        <v>1050</v>
      </c>
      <c r="S48" s="13">
        <f>$B48*(1+СВОД!$B$14)*price</f>
        <v>1050</v>
      </c>
      <c r="T48" s="13">
        <f>$B48*(1+СВОД!$B$14)*price</f>
        <v>1050</v>
      </c>
      <c r="U48" s="13">
        <f>$B48*(1+СВОД!$B$14)*price</f>
        <v>1050</v>
      </c>
      <c r="V48" s="13">
        <f>$B48*(1+СВОД!$B$14)*price</f>
        <v>1050</v>
      </c>
      <c r="W48" s="13">
        <f>$B48*(1+СВОД!$B$14)*price</f>
        <v>1050</v>
      </c>
      <c r="X48" s="13">
        <f>$B48*(1+СВОД!$B$14)*price</f>
        <v>1050</v>
      </c>
      <c r="Y48" s="13">
        <f>$B48*(1+СВОД!$B$14)*price</f>
        <v>1050</v>
      </c>
      <c r="Z48" s="13">
        <f>$B48*(1+СВОД!$B$14)*price</f>
        <v>1050</v>
      </c>
      <c r="AA48" s="13">
        <f>$B48*(1+СВОД!$B$14)*price</f>
        <v>1050</v>
      </c>
      <c r="AB48" s="13">
        <f>$AA48*(1+СВОД!$B$14)</f>
        <v>1102.5</v>
      </c>
      <c r="AC48" s="13">
        <f>$AA48*(1+СВОД!$B$14)</f>
        <v>1102.5</v>
      </c>
      <c r="AD48" s="13">
        <f>$AA48*(1+СВОД!$B$14)</f>
        <v>1102.5</v>
      </c>
      <c r="AE48" s="13">
        <f>$AA48*(1+СВОД!$B$14)</f>
        <v>1102.5</v>
      </c>
      <c r="AF48" s="13">
        <f>$AA48*(1+СВОД!$B$14)</f>
        <v>1102.5</v>
      </c>
      <c r="AG48" s="13">
        <f>$AA48*(1+СВОД!$B$14)</f>
        <v>1102.5</v>
      </c>
      <c r="AH48" s="13">
        <f>$AA48*(1+СВОД!$B$14)</f>
        <v>1102.5</v>
      </c>
      <c r="AI48" s="13">
        <f>$AA48*(1+СВОД!$B$14)</f>
        <v>1102.5</v>
      </c>
      <c r="AJ48" s="13">
        <f>$AA48*(1+СВОД!$B$14)</f>
        <v>1102.5</v>
      </c>
      <c r="AK48" s="13">
        <f>$AA48*(1+СВОД!$B$14)</f>
        <v>1102.5</v>
      </c>
      <c r="AL48" s="13">
        <f>$AA48*(1+СВОД!$B$14)</f>
        <v>1102.5</v>
      </c>
      <c r="AM48" s="13">
        <f>$AA48*(1+СВОД!$B$14)</f>
        <v>1102.5</v>
      </c>
      <c r="AN48" s="13">
        <f>AM48*(1+СВОД!$B$14)</f>
        <v>1157.625</v>
      </c>
      <c r="AO48" s="13">
        <f>AN48</f>
        <v>1157.625</v>
      </c>
      <c r="AP48" s="13">
        <f t="shared" ref="AP48:AY48" si="214">AO48</f>
        <v>1157.625</v>
      </c>
      <c r="AQ48" s="13">
        <f t="shared" si="214"/>
        <v>1157.625</v>
      </c>
      <c r="AR48" s="13">
        <f t="shared" si="214"/>
        <v>1157.625</v>
      </c>
      <c r="AS48" s="13">
        <f t="shared" si="214"/>
        <v>1157.625</v>
      </c>
      <c r="AT48" s="13">
        <f t="shared" si="214"/>
        <v>1157.625</v>
      </c>
      <c r="AU48" s="13">
        <f t="shared" si="214"/>
        <v>1157.625</v>
      </c>
      <c r="AV48" s="13">
        <f t="shared" si="214"/>
        <v>1157.625</v>
      </c>
      <c r="AW48" s="13">
        <f t="shared" si="214"/>
        <v>1157.625</v>
      </c>
      <c r="AX48" s="13">
        <f t="shared" si="214"/>
        <v>1157.625</v>
      </c>
      <c r="AY48" s="13">
        <f t="shared" si="214"/>
        <v>1157.625</v>
      </c>
      <c r="AZ48" s="13">
        <f>AY48*(1+СВОД!$B$14)</f>
        <v>1215.5062500000001</v>
      </c>
      <c r="BA48" s="13">
        <f>AZ48</f>
        <v>1215.5062500000001</v>
      </c>
      <c r="BB48" s="13">
        <f t="shared" ref="BB48:BK48" si="215">BA48</f>
        <v>1215.5062500000001</v>
      </c>
      <c r="BC48" s="13">
        <f t="shared" si="215"/>
        <v>1215.5062500000001</v>
      </c>
      <c r="BD48" s="13">
        <f t="shared" si="215"/>
        <v>1215.5062500000001</v>
      </c>
      <c r="BE48" s="13">
        <f t="shared" si="215"/>
        <v>1215.5062500000001</v>
      </c>
      <c r="BF48" s="13">
        <f t="shared" si="215"/>
        <v>1215.5062500000001</v>
      </c>
      <c r="BG48" s="13">
        <f t="shared" si="215"/>
        <v>1215.5062500000001</v>
      </c>
      <c r="BH48" s="13">
        <f t="shared" si="215"/>
        <v>1215.5062500000001</v>
      </c>
      <c r="BI48" s="13">
        <f t="shared" si="215"/>
        <v>1215.5062500000001</v>
      </c>
      <c r="BJ48" s="13">
        <f t="shared" si="215"/>
        <v>1215.5062500000001</v>
      </c>
      <c r="BK48" s="13">
        <f t="shared" si="215"/>
        <v>1215.5062500000001</v>
      </c>
      <c r="BL48" s="13">
        <f>BK48*(1+СВОД!$B$14)</f>
        <v>1276.2815625000003</v>
      </c>
      <c r="BM48" s="13">
        <f>BL48</f>
        <v>1276.2815625000003</v>
      </c>
      <c r="BN48" s="13">
        <f t="shared" ref="BN48:BW48" si="216">BM48</f>
        <v>1276.2815625000003</v>
      </c>
      <c r="BO48" s="13">
        <f t="shared" si="216"/>
        <v>1276.2815625000003</v>
      </c>
      <c r="BP48" s="13">
        <f t="shared" si="216"/>
        <v>1276.2815625000003</v>
      </c>
      <c r="BQ48" s="13">
        <f t="shared" si="216"/>
        <v>1276.2815625000003</v>
      </c>
      <c r="BR48" s="13">
        <f t="shared" si="216"/>
        <v>1276.2815625000003</v>
      </c>
      <c r="BS48" s="13">
        <f t="shared" si="216"/>
        <v>1276.2815625000003</v>
      </c>
      <c r="BT48" s="13">
        <f t="shared" si="216"/>
        <v>1276.2815625000003</v>
      </c>
      <c r="BU48" s="13">
        <f t="shared" si="216"/>
        <v>1276.2815625000003</v>
      </c>
      <c r="BV48" s="13">
        <f t="shared" si="216"/>
        <v>1276.2815625000003</v>
      </c>
      <c r="BW48" s="13">
        <f t="shared" si="216"/>
        <v>1276.2815625000003</v>
      </c>
      <c r="BX48" s="13">
        <f>BW48*(1+СВОД!$B$14)</f>
        <v>1340.0956406250004</v>
      </c>
      <c r="BY48" s="13">
        <f>BX48</f>
        <v>1340.0956406250004</v>
      </c>
      <c r="BZ48" s="13">
        <f t="shared" ref="BZ48:CI48" si="217">BY48</f>
        <v>1340.0956406250004</v>
      </c>
      <c r="CA48" s="13">
        <f t="shared" si="217"/>
        <v>1340.0956406250004</v>
      </c>
      <c r="CB48" s="13">
        <f t="shared" si="217"/>
        <v>1340.0956406250004</v>
      </c>
      <c r="CC48" s="13">
        <f t="shared" si="217"/>
        <v>1340.0956406250004</v>
      </c>
      <c r="CD48" s="13">
        <f t="shared" si="217"/>
        <v>1340.0956406250004</v>
      </c>
      <c r="CE48" s="13">
        <f t="shared" si="217"/>
        <v>1340.0956406250004</v>
      </c>
      <c r="CF48" s="13">
        <f t="shared" si="217"/>
        <v>1340.0956406250004</v>
      </c>
      <c r="CG48" s="13">
        <f t="shared" si="217"/>
        <v>1340.0956406250004</v>
      </c>
      <c r="CH48" s="13">
        <f t="shared" si="217"/>
        <v>1340.0956406250004</v>
      </c>
      <c r="CI48" s="13">
        <f t="shared" si="217"/>
        <v>1340.0956406250004</v>
      </c>
      <c r="CJ48" s="13">
        <f>CI48*(1+СВОД!$B$14)</f>
        <v>1407.1004226562504</v>
      </c>
      <c r="CK48" s="13">
        <f>CJ48</f>
        <v>1407.1004226562504</v>
      </c>
      <c r="CL48" s="13">
        <f t="shared" ref="CL48:CU48" si="218">CK48</f>
        <v>1407.1004226562504</v>
      </c>
      <c r="CM48" s="13">
        <f t="shared" si="218"/>
        <v>1407.1004226562504</v>
      </c>
      <c r="CN48" s="13">
        <f t="shared" si="218"/>
        <v>1407.1004226562504</v>
      </c>
      <c r="CO48" s="13">
        <f t="shared" si="218"/>
        <v>1407.1004226562504</v>
      </c>
      <c r="CP48" s="13">
        <f t="shared" si="218"/>
        <v>1407.1004226562504</v>
      </c>
      <c r="CQ48" s="13">
        <f t="shared" si="218"/>
        <v>1407.1004226562504</v>
      </c>
      <c r="CR48" s="13">
        <f t="shared" si="218"/>
        <v>1407.1004226562504</v>
      </c>
      <c r="CS48" s="13">
        <f t="shared" si="218"/>
        <v>1407.1004226562504</v>
      </c>
      <c r="CT48" s="13">
        <f t="shared" si="218"/>
        <v>1407.1004226562504</v>
      </c>
      <c r="CU48" s="13">
        <f t="shared" si="218"/>
        <v>1407.1004226562504</v>
      </c>
      <c r="CV48" s="13">
        <f>CU48*(1+СВОД!$B$14)</f>
        <v>1477.4554437890631</v>
      </c>
      <c r="CW48" s="13">
        <f>CV48</f>
        <v>1477.4554437890631</v>
      </c>
      <c r="CX48" s="13">
        <f t="shared" ref="CX48:DG48" si="219">CW48</f>
        <v>1477.4554437890631</v>
      </c>
      <c r="CY48" s="13">
        <f t="shared" si="219"/>
        <v>1477.4554437890631</v>
      </c>
      <c r="CZ48" s="13">
        <f t="shared" si="219"/>
        <v>1477.4554437890631</v>
      </c>
      <c r="DA48" s="13">
        <f t="shared" si="219"/>
        <v>1477.4554437890631</v>
      </c>
      <c r="DB48" s="13">
        <f t="shared" si="219"/>
        <v>1477.4554437890631</v>
      </c>
      <c r="DC48" s="13">
        <f t="shared" si="219"/>
        <v>1477.4554437890631</v>
      </c>
      <c r="DD48" s="13">
        <f t="shared" si="219"/>
        <v>1477.4554437890631</v>
      </c>
      <c r="DE48" s="13">
        <f t="shared" si="219"/>
        <v>1477.4554437890631</v>
      </c>
      <c r="DF48" s="13">
        <f t="shared" si="219"/>
        <v>1477.4554437890631</v>
      </c>
      <c r="DG48" s="13">
        <f t="shared" si="219"/>
        <v>1477.4554437890631</v>
      </c>
      <c r="DH48" s="13">
        <f>DG48*(1+СВОД!$B$14)</f>
        <v>1551.3282159785163</v>
      </c>
      <c r="DI48" s="13">
        <f>DH48</f>
        <v>1551.3282159785163</v>
      </c>
      <c r="DJ48" s="13">
        <f t="shared" ref="DJ48:DS48" si="220">DI48</f>
        <v>1551.3282159785163</v>
      </c>
      <c r="DK48" s="13">
        <f t="shared" si="220"/>
        <v>1551.3282159785163</v>
      </c>
      <c r="DL48" s="13">
        <f t="shared" si="220"/>
        <v>1551.3282159785163</v>
      </c>
      <c r="DM48" s="13">
        <f t="shared" si="220"/>
        <v>1551.3282159785163</v>
      </c>
      <c r="DN48" s="13">
        <f t="shared" si="220"/>
        <v>1551.3282159785163</v>
      </c>
      <c r="DO48" s="13">
        <f t="shared" si="220"/>
        <v>1551.3282159785163</v>
      </c>
      <c r="DP48" s="13">
        <f t="shared" si="220"/>
        <v>1551.3282159785163</v>
      </c>
      <c r="DQ48" s="13">
        <f t="shared" si="220"/>
        <v>1551.3282159785163</v>
      </c>
      <c r="DR48" s="13">
        <f t="shared" si="220"/>
        <v>1551.3282159785163</v>
      </c>
      <c r="DS48" s="13">
        <f t="shared" si="220"/>
        <v>1551.3282159785163</v>
      </c>
      <c r="DT48" s="13">
        <f>DS48*(1+СВОД!$B$14)</f>
        <v>1628.8946267774422</v>
      </c>
      <c r="DU48" s="13">
        <f>DT48</f>
        <v>1628.8946267774422</v>
      </c>
      <c r="DV48" s="13"/>
      <c r="DW48" s="13"/>
      <c r="DX48" s="13"/>
      <c r="DY48" s="13"/>
      <c r="DZ48" s="13"/>
      <c r="EA48" s="13"/>
      <c r="EB48" s="13"/>
      <c r="EC48" s="13"/>
      <c r="ED48" s="13"/>
      <c r="EE48" s="13"/>
    </row>
    <row r="49" spans="1:135" s="15" customFormat="1" x14ac:dyDescent="0.3">
      <c r="A49" s="18" t="str">
        <f t="shared" ref="A49:A50" si="221">A45</f>
        <v>продукт 2</v>
      </c>
      <c r="B49" s="39">
        <v>850</v>
      </c>
      <c r="C49" s="16"/>
      <c r="D49" s="13">
        <f t="shared" si="213"/>
        <v>850</v>
      </c>
      <c r="E49" s="13">
        <f t="shared" si="213"/>
        <v>850</v>
      </c>
      <c r="F49" s="13">
        <f t="shared" si="213"/>
        <v>850</v>
      </c>
      <c r="G49" s="13">
        <f t="shared" si="213"/>
        <v>850</v>
      </c>
      <c r="H49" s="13">
        <f t="shared" si="213"/>
        <v>850</v>
      </c>
      <c r="I49" s="13">
        <f t="shared" si="213"/>
        <v>850</v>
      </c>
      <c r="J49" s="13">
        <f t="shared" si="213"/>
        <v>850</v>
      </c>
      <c r="K49" s="13">
        <f t="shared" si="213"/>
        <v>850</v>
      </c>
      <c r="L49" s="13">
        <f t="shared" si="213"/>
        <v>850</v>
      </c>
      <c r="M49" s="13">
        <f t="shared" si="213"/>
        <v>850</v>
      </c>
      <c r="N49" s="13">
        <f t="shared" si="213"/>
        <v>850</v>
      </c>
      <c r="O49" s="13">
        <f t="shared" si="213"/>
        <v>850</v>
      </c>
      <c r="P49" s="13">
        <f>$B49*(1+СВОД!$B$14)*price</f>
        <v>892.5</v>
      </c>
      <c r="Q49" s="13">
        <f>$B49*(1+СВОД!$B$14)*price</f>
        <v>892.5</v>
      </c>
      <c r="R49" s="13">
        <f>$B49*(1+СВОД!$B$14)*price</f>
        <v>892.5</v>
      </c>
      <c r="S49" s="13">
        <f>$B49*(1+СВОД!$B$14)*price</f>
        <v>892.5</v>
      </c>
      <c r="T49" s="13">
        <f>$B49*(1+СВОД!$B$14)*price</f>
        <v>892.5</v>
      </c>
      <c r="U49" s="13">
        <f>$B49*(1+СВОД!$B$14)*price</f>
        <v>892.5</v>
      </c>
      <c r="V49" s="13">
        <f>$B49*(1+СВОД!$B$14)*price</f>
        <v>892.5</v>
      </c>
      <c r="W49" s="13">
        <f>$B49*(1+СВОД!$B$14)*price</f>
        <v>892.5</v>
      </c>
      <c r="X49" s="13">
        <f>$B49*(1+СВОД!$B$14)*price</f>
        <v>892.5</v>
      </c>
      <c r="Y49" s="13">
        <f>$B49*(1+СВОД!$B$14)*price</f>
        <v>892.5</v>
      </c>
      <c r="Z49" s="13">
        <f>$B49*(1+СВОД!$B$14)*price</f>
        <v>892.5</v>
      </c>
      <c r="AA49" s="13">
        <f>$B49*(1+СВОД!$B$14)*price</f>
        <v>892.5</v>
      </c>
      <c r="AB49" s="13">
        <f>$AA49*(1+СВОД!$B$14)</f>
        <v>937.125</v>
      </c>
      <c r="AC49" s="13">
        <f>$AA49*(1+СВОД!$B$14)</f>
        <v>937.125</v>
      </c>
      <c r="AD49" s="13">
        <f>$AA49*(1+СВОД!$B$14)</f>
        <v>937.125</v>
      </c>
      <c r="AE49" s="13">
        <f>$AA49*(1+СВОД!$B$14)</f>
        <v>937.125</v>
      </c>
      <c r="AF49" s="13">
        <f>$AA49*(1+СВОД!$B$14)</f>
        <v>937.125</v>
      </c>
      <c r="AG49" s="13">
        <f>$AA49*(1+СВОД!$B$14)</f>
        <v>937.125</v>
      </c>
      <c r="AH49" s="13">
        <f>$AA49*(1+СВОД!$B$14)</f>
        <v>937.125</v>
      </c>
      <c r="AI49" s="13">
        <f>$AA49*(1+СВОД!$B$14)</f>
        <v>937.125</v>
      </c>
      <c r="AJ49" s="13">
        <f>$AA49*(1+СВОД!$B$14)</f>
        <v>937.125</v>
      </c>
      <c r="AK49" s="13">
        <f>$AA49*(1+СВОД!$B$14)</f>
        <v>937.125</v>
      </c>
      <c r="AL49" s="13">
        <f>$AA49*(1+СВОД!$B$14)</f>
        <v>937.125</v>
      </c>
      <c r="AM49" s="13">
        <f>$AA49*(1+СВОД!$B$14)</f>
        <v>937.125</v>
      </c>
      <c r="AN49" s="13">
        <f>AM49*(1+СВОД!$B$14)</f>
        <v>983.98125000000005</v>
      </c>
      <c r="AO49" s="13">
        <f t="shared" ref="AO49:AY50" si="222">AN49</f>
        <v>983.98125000000005</v>
      </c>
      <c r="AP49" s="13">
        <f t="shared" si="222"/>
        <v>983.98125000000005</v>
      </c>
      <c r="AQ49" s="13">
        <f t="shared" si="222"/>
        <v>983.98125000000005</v>
      </c>
      <c r="AR49" s="13">
        <f t="shared" si="222"/>
        <v>983.98125000000005</v>
      </c>
      <c r="AS49" s="13">
        <f t="shared" si="222"/>
        <v>983.98125000000005</v>
      </c>
      <c r="AT49" s="13">
        <f t="shared" si="222"/>
        <v>983.98125000000005</v>
      </c>
      <c r="AU49" s="13">
        <f t="shared" si="222"/>
        <v>983.98125000000005</v>
      </c>
      <c r="AV49" s="13">
        <f t="shared" si="222"/>
        <v>983.98125000000005</v>
      </c>
      <c r="AW49" s="13">
        <f t="shared" si="222"/>
        <v>983.98125000000005</v>
      </c>
      <c r="AX49" s="13">
        <f t="shared" si="222"/>
        <v>983.98125000000005</v>
      </c>
      <c r="AY49" s="13">
        <f t="shared" si="222"/>
        <v>983.98125000000005</v>
      </c>
      <c r="AZ49" s="13">
        <f>AY49*(1+СВОД!$B$14)</f>
        <v>1033.1803125000001</v>
      </c>
      <c r="BA49" s="13">
        <f t="shared" ref="BA49:BK49" si="223">AZ49</f>
        <v>1033.1803125000001</v>
      </c>
      <c r="BB49" s="13">
        <f t="shared" si="223"/>
        <v>1033.1803125000001</v>
      </c>
      <c r="BC49" s="13">
        <f t="shared" si="223"/>
        <v>1033.1803125000001</v>
      </c>
      <c r="BD49" s="13">
        <f t="shared" si="223"/>
        <v>1033.1803125000001</v>
      </c>
      <c r="BE49" s="13">
        <f t="shared" si="223"/>
        <v>1033.1803125000001</v>
      </c>
      <c r="BF49" s="13">
        <f t="shared" si="223"/>
        <v>1033.1803125000001</v>
      </c>
      <c r="BG49" s="13">
        <f t="shared" si="223"/>
        <v>1033.1803125000001</v>
      </c>
      <c r="BH49" s="13">
        <f t="shared" si="223"/>
        <v>1033.1803125000001</v>
      </c>
      <c r="BI49" s="13">
        <f t="shared" si="223"/>
        <v>1033.1803125000001</v>
      </c>
      <c r="BJ49" s="13">
        <f t="shared" si="223"/>
        <v>1033.1803125000001</v>
      </c>
      <c r="BK49" s="13">
        <f t="shared" si="223"/>
        <v>1033.1803125000001</v>
      </c>
      <c r="BL49" s="13">
        <f>BK49*(1+СВОД!$B$14)</f>
        <v>1084.8393281250003</v>
      </c>
      <c r="BM49" s="13">
        <f t="shared" ref="BM49:BW49" si="224">BL49</f>
        <v>1084.8393281250003</v>
      </c>
      <c r="BN49" s="13">
        <f t="shared" si="224"/>
        <v>1084.8393281250003</v>
      </c>
      <c r="BO49" s="13">
        <f t="shared" si="224"/>
        <v>1084.8393281250003</v>
      </c>
      <c r="BP49" s="13">
        <f t="shared" si="224"/>
        <v>1084.8393281250003</v>
      </c>
      <c r="BQ49" s="13">
        <f t="shared" si="224"/>
        <v>1084.8393281250003</v>
      </c>
      <c r="BR49" s="13">
        <f t="shared" si="224"/>
        <v>1084.8393281250003</v>
      </c>
      <c r="BS49" s="13">
        <f t="shared" si="224"/>
        <v>1084.8393281250003</v>
      </c>
      <c r="BT49" s="13">
        <f t="shared" si="224"/>
        <v>1084.8393281250003</v>
      </c>
      <c r="BU49" s="13">
        <f t="shared" si="224"/>
        <v>1084.8393281250003</v>
      </c>
      <c r="BV49" s="13">
        <f t="shared" si="224"/>
        <v>1084.8393281250003</v>
      </c>
      <c r="BW49" s="13">
        <f t="shared" si="224"/>
        <v>1084.8393281250003</v>
      </c>
      <c r="BX49" s="13">
        <f>BW49*(1+СВОД!$B$14)</f>
        <v>1139.0812945312503</v>
      </c>
      <c r="BY49" s="13">
        <f t="shared" ref="BY49:CI49" si="225">BX49</f>
        <v>1139.0812945312503</v>
      </c>
      <c r="BZ49" s="13">
        <f t="shared" si="225"/>
        <v>1139.0812945312503</v>
      </c>
      <c r="CA49" s="13">
        <f t="shared" si="225"/>
        <v>1139.0812945312503</v>
      </c>
      <c r="CB49" s="13">
        <f t="shared" si="225"/>
        <v>1139.0812945312503</v>
      </c>
      <c r="CC49" s="13">
        <f t="shared" si="225"/>
        <v>1139.0812945312503</v>
      </c>
      <c r="CD49" s="13">
        <f t="shared" si="225"/>
        <v>1139.0812945312503</v>
      </c>
      <c r="CE49" s="13">
        <f t="shared" si="225"/>
        <v>1139.0812945312503</v>
      </c>
      <c r="CF49" s="13">
        <f t="shared" si="225"/>
        <v>1139.0812945312503</v>
      </c>
      <c r="CG49" s="13">
        <f t="shared" si="225"/>
        <v>1139.0812945312503</v>
      </c>
      <c r="CH49" s="13">
        <f t="shared" si="225"/>
        <v>1139.0812945312503</v>
      </c>
      <c r="CI49" s="13">
        <f t="shared" si="225"/>
        <v>1139.0812945312503</v>
      </c>
      <c r="CJ49" s="13">
        <f>CI49*(1+СВОД!$B$14)</f>
        <v>1196.0353592578128</v>
      </c>
      <c r="CK49" s="13">
        <f t="shared" ref="CK49:CU49" si="226">CJ49</f>
        <v>1196.0353592578128</v>
      </c>
      <c r="CL49" s="13">
        <f t="shared" si="226"/>
        <v>1196.0353592578128</v>
      </c>
      <c r="CM49" s="13">
        <f t="shared" si="226"/>
        <v>1196.0353592578128</v>
      </c>
      <c r="CN49" s="13">
        <f t="shared" si="226"/>
        <v>1196.0353592578128</v>
      </c>
      <c r="CO49" s="13">
        <f t="shared" si="226"/>
        <v>1196.0353592578128</v>
      </c>
      <c r="CP49" s="13">
        <f t="shared" si="226"/>
        <v>1196.0353592578128</v>
      </c>
      <c r="CQ49" s="13">
        <f t="shared" si="226"/>
        <v>1196.0353592578128</v>
      </c>
      <c r="CR49" s="13">
        <f t="shared" si="226"/>
        <v>1196.0353592578128</v>
      </c>
      <c r="CS49" s="13">
        <f t="shared" si="226"/>
        <v>1196.0353592578128</v>
      </c>
      <c r="CT49" s="13">
        <f t="shared" si="226"/>
        <v>1196.0353592578128</v>
      </c>
      <c r="CU49" s="13">
        <f t="shared" si="226"/>
        <v>1196.0353592578128</v>
      </c>
      <c r="CV49" s="13">
        <f>CU49*(1+СВОД!$B$14)</f>
        <v>1255.8371272207035</v>
      </c>
      <c r="CW49" s="13">
        <f t="shared" ref="CW49:DG49" si="227">CV49</f>
        <v>1255.8371272207035</v>
      </c>
      <c r="CX49" s="13">
        <f t="shared" si="227"/>
        <v>1255.8371272207035</v>
      </c>
      <c r="CY49" s="13">
        <f t="shared" si="227"/>
        <v>1255.8371272207035</v>
      </c>
      <c r="CZ49" s="13">
        <f t="shared" si="227"/>
        <v>1255.8371272207035</v>
      </c>
      <c r="DA49" s="13">
        <f t="shared" si="227"/>
        <v>1255.8371272207035</v>
      </c>
      <c r="DB49" s="13">
        <f t="shared" si="227"/>
        <v>1255.8371272207035</v>
      </c>
      <c r="DC49" s="13">
        <f t="shared" si="227"/>
        <v>1255.8371272207035</v>
      </c>
      <c r="DD49" s="13">
        <f t="shared" si="227"/>
        <v>1255.8371272207035</v>
      </c>
      <c r="DE49" s="13">
        <f t="shared" si="227"/>
        <v>1255.8371272207035</v>
      </c>
      <c r="DF49" s="13">
        <f t="shared" si="227"/>
        <v>1255.8371272207035</v>
      </c>
      <c r="DG49" s="13">
        <f t="shared" si="227"/>
        <v>1255.8371272207035</v>
      </c>
      <c r="DH49" s="13">
        <f>DG49*(1+СВОД!$B$14)</f>
        <v>1318.6289835817386</v>
      </c>
      <c r="DI49" s="13">
        <f t="shared" ref="DI49:DS49" si="228">DH49</f>
        <v>1318.6289835817386</v>
      </c>
      <c r="DJ49" s="13">
        <f t="shared" si="228"/>
        <v>1318.6289835817386</v>
      </c>
      <c r="DK49" s="13">
        <f t="shared" si="228"/>
        <v>1318.6289835817386</v>
      </c>
      <c r="DL49" s="13">
        <f t="shared" si="228"/>
        <v>1318.6289835817386</v>
      </c>
      <c r="DM49" s="13">
        <f t="shared" si="228"/>
        <v>1318.6289835817386</v>
      </c>
      <c r="DN49" s="13">
        <f t="shared" si="228"/>
        <v>1318.6289835817386</v>
      </c>
      <c r="DO49" s="13">
        <f t="shared" si="228"/>
        <v>1318.6289835817386</v>
      </c>
      <c r="DP49" s="13">
        <f t="shared" si="228"/>
        <v>1318.6289835817386</v>
      </c>
      <c r="DQ49" s="13">
        <f t="shared" si="228"/>
        <v>1318.6289835817386</v>
      </c>
      <c r="DR49" s="13">
        <f t="shared" si="228"/>
        <v>1318.6289835817386</v>
      </c>
      <c r="DS49" s="13">
        <f t="shared" si="228"/>
        <v>1318.6289835817386</v>
      </c>
      <c r="DT49" s="13">
        <f>DS49*(1+СВОД!$B$14)</f>
        <v>1384.5604327608255</v>
      </c>
      <c r="DU49" s="13">
        <f t="shared" ref="DU49" si="229">DT49</f>
        <v>1384.5604327608255</v>
      </c>
      <c r="DV49" s="13"/>
      <c r="DW49" s="13"/>
      <c r="DX49" s="13"/>
      <c r="DY49" s="13"/>
      <c r="DZ49" s="13"/>
      <c r="EA49" s="13"/>
      <c r="EB49" s="13"/>
      <c r="EC49" s="13"/>
      <c r="ED49" s="13"/>
      <c r="EE49" s="13"/>
    </row>
    <row r="50" spans="1:135" s="15" customFormat="1" x14ac:dyDescent="0.3">
      <c r="A50" s="89" t="str">
        <f t="shared" si="221"/>
        <v>продукт 3</v>
      </c>
      <c r="B50" s="95">
        <v>750</v>
      </c>
      <c r="C50" s="91"/>
      <c r="D50" s="33">
        <f t="shared" si="213"/>
        <v>750</v>
      </c>
      <c r="E50" s="33">
        <f t="shared" si="213"/>
        <v>750</v>
      </c>
      <c r="F50" s="33">
        <f t="shared" si="213"/>
        <v>750</v>
      </c>
      <c r="G50" s="33">
        <f t="shared" si="213"/>
        <v>750</v>
      </c>
      <c r="H50" s="33">
        <f t="shared" si="213"/>
        <v>750</v>
      </c>
      <c r="I50" s="33">
        <f t="shared" si="213"/>
        <v>750</v>
      </c>
      <c r="J50" s="33">
        <f t="shared" si="213"/>
        <v>750</v>
      </c>
      <c r="K50" s="33">
        <f t="shared" si="213"/>
        <v>750</v>
      </c>
      <c r="L50" s="33">
        <f t="shared" si="213"/>
        <v>750</v>
      </c>
      <c r="M50" s="33">
        <f t="shared" si="213"/>
        <v>750</v>
      </c>
      <c r="N50" s="33">
        <f t="shared" si="213"/>
        <v>750</v>
      </c>
      <c r="O50" s="33">
        <f t="shared" si="213"/>
        <v>750</v>
      </c>
      <c r="P50" s="33">
        <f>$B50*(1+СВОД!$B$14)*price</f>
        <v>787.5</v>
      </c>
      <c r="Q50" s="33">
        <f>$B50*(1+СВОД!$B$14)*price</f>
        <v>787.5</v>
      </c>
      <c r="R50" s="33">
        <f>$B50*(1+СВОД!$B$14)*price</f>
        <v>787.5</v>
      </c>
      <c r="S50" s="33">
        <f>$B50*(1+СВОД!$B$14)*price</f>
        <v>787.5</v>
      </c>
      <c r="T50" s="33">
        <f>$B50*(1+СВОД!$B$14)*price</f>
        <v>787.5</v>
      </c>
      <c r="U50" s="33">
        <f>$B50*(1+СВОД!$B$14)*price</f>
        <v>787.5</v>
      </c>
      <c r="V50" s="33">
        <f>$B50*(1+СВОД!$B$14)*price</f>
        <v>787.5</v>
      </c>
      <c r="W50" s="33">
        <f>$B50*(1+СВОД!$B$14)*price</f>
        <v>787.5</v>
      </c>
      <c r="X50" s="33">
        <f>$B50*(1+СВОД!$B$14)*price</f>
        <v>787.5</v>
      </c>
      <c r="Y50" s="33">
        <f>$B50*(1+СВОД!$B$14)*price</f>
        <v>787.5</v>
      </c>
      <c r="Z50" s="33">
        <f>$B50*(1+СВОД!$B$14)*price</f>
        <v>787.5</v>
      </c>
      <c r="AA50" s="33">
        <f>$B50*(1+СВОД!$B$14)*price</f>
        <v>787.5</v>
      </c>
      <c r="AB50" s="33">
        <f>$AA50*(1+СВОД!$B$14)</f>
        <v>826.875</v>
      </c>
      <c r="AC50" s="33">
        <f>$AA50*(1+СВОД!$B$14)</f>
        <v>826.875</v>
      </c>
      <c r="AD50" s="33">
        <f>$AA50*(1+СВОД!$B$14)</f>
        <v>826.875</v>
      </c>
      <c r="AE50" s="33">
        <f>$AA50*(1+СВОД!$B$14)</f>
        <v>826.875</v>
      </c>
      <c r="AF50" s="33">
        <f>$AA50*(1+СВОД!$B$14)</f>
        <v>826.875</v>
      </c>
      <c r="AG50" s="33">
        <f>$AA50*(1+СВОД!$B$14)</f>
        <v>826.875</v>
      </c>
      <c r="AH50" s="33">
        <f>$AA50*(1+СВОД!$B$14)</f>
        <v>826.875</v>
      </c>
      <c r="AI50" s="33">
        <f>$AA50*(1+СВОД!$B$14)</f>
        <v>826.875</v>
      </c>
      <c r="AJ50" s="33">
        <f>$AA50*(1+СВОД!$B$14)</f>
        <v>826.875</v>
      </c>
      <c r="AK50" s="33">
        <f>$AA50*(1+СВОД!$B$14)</f>
        <v>826.875</v>
      </c>
      <c r="AL50" s="33">
        <f>$AA50*(1+СВОД!$B$14)</f>
        <v>826.875</v>
      </c>
      <c r="AM50" s="33">
        <f>$AA50*(1+СВОД!$B$14)</f>
        <v>826.875</v>
      </c>
      <c r="AN50" s="33">
        <f>AM50*(1+СВОД!$B$14)</f>
        <v>868.21875</v>
      </c>
      <c r="AO50" s="33">
        <f t="shared" si="222"/>
        <v>868.21875</v>
      </c>
      <c r="AP50" s="33">
        <f t="shared" si="222"/>
        <v>868.21875</v>
      </c>
      <c r="AQ50" s="33">
        <f t="shared" si="222"/>
        <v>868.21875</v>
      </c>
      <c r="AR50" s="33">
        <f t="shared" si="222"/>
        <v>868.21875</v>
      </c>
      <c r="AS50" s="33">
        <f t="shared" si="222"/>
        <v>868.21875</v>
      </c>
      <c r="AT50" s="33">
        <f t="shared" si="222"/>
        <v>868.21875</v>
      </c>
      <c r="AU50" s="33">
        <f t="shared" si="222"/>
        <v>868.21875</v>
      </c>
      <c r="AV50" s="33">
        <f t="shared" si="222"/>
        <v>868.21875</v>
      </c>
      <c r="AW50" s="33">
        <f t="shared" si="222"/>
        <v>868.21875</v>
      </c>
      <c r="AX50" s="33">
        <f t="shared" si="222"/>
        <v>868.21875</v>
      </c>
      <c r="AY50" s="33">
        <f t="shared" si="222"/>
        <v>868.21875</v>
      </c>
      <c r="AZ50" s="33">
        <f>AY50*(1+СВОД!$B$14)</f>
        <v>911.62968750000005</v>
      </c>
      <c r="BA50" s="33">
        <f t="shared" ref="BA50:BK50" si="230">AZ50</f>
        <v>911.62968750000005</v>
      </c>
      <c r="BB50" s="33">
        <f t="shared" si="230"/>
        <v>911.62968750000005</v>
      </c>
      <c r="BC50" s="33">
        <f t="shared" si="230"/>
        <v>911.62968750000005</v>
      </c>
      <c r="BD50" s="33">
        <f t="shared" si="230"/>
        <v>911.62968750000005</v>
      </c>
      <c r="BE50" s="33">
        <f t="shared" si="230"/>
        <v>911.62968750000005</v>
      </c>
      <c r="BF50" s="33">
        <f t="shared" si="230"/>
        <v>911.62968750000005</v>
      </c>
      <c r="BG50" s="33">
        <f t="shared" si="230"/>
        <v>911.62968750000005</v>
      </c>
      <c r="BH50" s="33">
        <f t="shared" si="230"/>
        <v>911.62968750000005</v>
      </c>
      <c r="BI50" s="33">
        <f t="shared" si="230"/>
        <v>911.62968750000005</v>
      </c>
      <c r="BJ50" s="33">
        <f t="shared" si="230"/>
        <v>911.62968750000005</v>
      </c>
      <c r="BK50" s="33">
        <f t="shared" si="230"/>
        <v>911.62968750000005</v>
      </c>
      <c r="BL50" s="33">
        <f>BK50*(1+СВОД!$B$14)</f>
        <v>957.2111718750001</v>
      </c>
      <c r="BM50" s="33">
        <f t="shared" ref="BM50:BW50" si="231">BL50</f>
        <v>957.2111718750001</v>
      </c>
      <c r="BN50" s="33">
        <f t="shared" si="231"/>
        <v>957.2111718750001</v>
      </c>
      <c r="BO50" s="33">
        <f t="shared" si="231"/>
        <v>957.2111718750001</v>
      </c>
      <c r="BP50" s="33">
        <f t="shared" si="231"/>
        <v>957.2111718750001</v>
      </c>
      <c r="BQ50" s="33">
        <f t="shared" si="231"/>
        <v>957.2111718750001</v>
      </c>
      <c r="BR50" s="33">
        <f t="shared" si="231"/>
        <v>957.2111718750001</v>
      </c>
      <c r="BS50" s="33">
        <f t="shared" si="231"/>
        <v>957.2111718750001</v>
      </c>
      <c r="BT50" s="33">
        <f t="shared" si="231"/>
        <v>957.2111718750001</v>
      </c>
      <c r="BU50" s="33">
        <f t="shared" si="231"/>
        <v>957.2111718750001</v>
      </c>
      <c r="BV50" s="33">
        <f t="shared" si="231"/>
        <v>957.2111718750001</v>
      </c>
      <c r="BW50" s="33">
        <f t="shared" si="231"/>
        <v>957.2111718750001</v>
      </c>
      <c r="BX50" s="33">
        <f>BW50*(1+СВОД!$B$14)</f>
        <v>1005.0717304687502</v>
      </c>
      <c r="BY50" s="33">
        <f t="shared" ref="BY50:CI50" si="232">BX50</f>
        <v>1005.0717304687502</v>
      </c>
      <c r="BZ50" s="33">
        <f t="shared" si="232"/>
        <v>1005.0717304687502</v>
      </c>
      <c r="CA50" s="33">
        <f t="shared" si="232"/>
        <v>1005.0717304687502</v>
      </c>
      <c r="CB50" s="33">
        <f t="shared" si="232"/>
        <v>1005.0717304687502</v>
      </c>
      <c r="CC50" s="33">
        <f t="shared" si="232"/>
        <v>1005.0717304687502</v>
      </c>
      <c r="CD50" s="33">
        <f t="shared" si="232"/>
        <v>1005.0717304687502</v>
      </c>
      <c r="CE50" s="33">
        <f t="shared" si="232"/>
        <v>1005.0717304687502</v>
      </c>
      <c r="CF50" s="33">
        <f t="shared" si="232"/>
        <v>1005.0717304687502</v>
      </c>
      <c r="CG50" s="33">
        <f t="shared" si="232"/>
        <v>1005.0717304687502</v>
      </c>
      <c r="CH50" s="33">
        <f t="shared" si="232"/>
        <v>1005.0717304687502</v>
      </c>
      <c r="CI50" s="33">
        <f t="shared" si="232"/>
        <v>1005.0717304687502</v>
      </c>
      <c r="CJ50" s="33">
        <f>CI50*(1+СВОД!$B$14)</f>
        <v>1055.3253169921877</v>
      </c>
      <c r="CK50" s="33">
        <f t="shared" ref="CK50:CU50" si="233">CJ50</f>
        <v>1055.3253169921877</v>
      </c>
      <c r="CL50" s="33">
        <f t="shared" si="233"/>
        <v>1055.3253169921877</v>
      </c>
      <c r="CM50" s="33">
        <f t="shared" si="233"/>
        <v>1055.3253169921877</v>
      </c>
      <c r="CN50" s="33">
        <f t="shared" si="233"/>
        <v>1055.3253169921877</v>
      </c>
      <c r="CO50" s="33">
        <f t="shared" si="233"/>
        <v>1055.3253169921877</v>
      </c>
      <c r="CP50" s="33">
        <f t="shared" si="233"/>
        <v>1055.3253169921877</v>
      </c>
      <c r="CQ50" s="33">
        <f t="shared" si="233"/>
        <v>1055.3253169921877</v>
      </c>
      <c r="CR50" s="33">
        <f t="shared" si="233"/>
        <v>1055.3253169921877</v>
      </c>
      <c r="CS50" s="33">
        <f t="shared" si="233"/>
        <v>1055.3253169921877</v>
      </c>
      <c r="CT50" s="33">
        <f t="shared" si="233"/>
        <v>1055.3253169921877</v>
      </c>
      <c r="CU50" s="33">
        <f t="shared" si="233"/>
        <v>1055.3253169921877</v>
      </c>
      <c r="CV50" s="33">
        <f>CU50*(1+СВОД!$B$14)</f>
        <v>1108.0915828417972</v>
      </c>
      <c r="CW50" s="33">
        <f t="shared" ref="CW50:DG50" si="234">CV50</f>
        <v>1108.0915828417972</v>
      </c>
      <c r="CX50" s="33">
        <f t="shared" si="234"/>
        <v>1108.0915828417972</v>
      </c>
      <c r="CY50" s="33">
        <f t="shared" si="234"/>
        <v>1108.0915828417972</v>
      </c>
      <c r="CZ50" s="33">
        <f t="shared" si="234"/>
        <v>1108.0915828417972</v>
      </c>
      <c r="DA50" s="33">
        <f t="shared" si="234"/>
        <v>1108.0915828417972</v>
      </c>
      <c r="DB50" s="33">
        <f t="shared" si="234"/>
        <v>1108.0915828417972</v>
      </c>
      <c r="DC50" s="33">
        <f t="shared" si="234"/>
        <v>1108.0915828417972</v>
      </c>
      <c r="DD50" s="33">
        <f t="shared" si="234"/>
        <v>1108.0915828417972</v>
      </c>
      <c r="DE50" s="33">
        <f t="shared" si="234"/>
        <v>1108.0915828417972</v>
      </c>
      <c r="DF50" s="33">
        <f t="shared" si="234"/>
        <v>1108.0915828417972</v>
      </c>
      <c r="DG50" s="33">
        <f t="shared" si="234"/>
        <v>1108.0915828417972</v>
      </c>
      <c r="DH50" s="33">
        <f>DG50*(1+СВОД!$B$14)</f>
        <v>1163.4961619838871</v>
      </c>
      <c r="DI50" s="33">
        <f t="shared" ref="DI50:DS50" si="235">DH50</f>
        <v>1163.4961619838871</v>
      </c>
      <c r="DJ50" s="33">
        <f t="shared" si="235"/>
        <v>1163.4961619838871</v>
      </c>
      <c r="DK50" s="33">
        <f t="shared" si="235"/>
        <v>1163.4961619838871</v>
      </c>
      <c r="DL50" s="33">
        <f t="shared" si="235"/>
        <v>1163.4961619838871</v>
      </c>
      <c r="DM50" s="33">
        <f t="shared" si="235"/>
        <v>1163.4961619838871</v>
      </c>
      <c r="DN50" s="33">
        <f t="shared" si="235"/>
        <v>1163.4961619838871</v>
      </c>
      <c r="DO50" s="33">
        <f t="shared" si="235"/>
        <v>1163.4961619838871</v>
      </c>
      <c r="DP50" s="33">
        <f t="shared" si="235"/>
        <v>1163.4961619838871</v>
      </c>
      <c r="DQ50" s="33">
        <f t="shared" si="235"/>
        <v>1163.4961619838871</v>
      </c>
      <c r="DR50" s="33">
        <f t="shared" si="235"/>
        <v>1163.4961619838871</v>
      </c>
      <c r="DS50" s="33">
        <f t="shared" si="235"/>
        <v>1163.4961619838871</v>
      </c>
      <c r="DT50" s="33">
        <f>DS50*(1+СВОД!$B$14)</f>
        <v>1221.6709700830816</v>
      </c>
      <c r="DU50" s="33">
        <f t="shared" ref="DU50" si="236">DT50</f>
        <v>1221.6709700830816</v>
      </c>
      <c r="DV50" s="13"/>
      <c r="DW50" s="13"/>
      <c r="DX50" s="13"/>
      <c r="DY50" s="13"/>
      <c r="DZ50" s="13"/>
      <c r="EA50" s="13"/>
      <c r="EB50" s="13"/>
      <c r="EC50" s="13"/>
      <c r="ED50" s="13"/>
      <c r="EE50" s="13"/>
    </row>
    <row r="51" spans="1:135" s="99" customFormat="1" x14ac:dyDescent="0.3">
      <c r="A51" s="97" t="s">
        <v>78</v>
      </c>
      <c r="B51" s="98"/>
      <c r="C51" s="12">
        <f t="shared" ref="C51:C54" si="237">SUM(D51:DU51)</f>
        <v>6500994173.178297</v>
      </c>
      <c r="D51" s="12">
        <f>SUM(D52:D54)</f>
        <v>0</v>
      </c>
      <c r="E51" s="12">
        <f t="shared" ref="E51:H51" si="238">SUM(E52:E54)</f>
        <v>0</v>
      </c>
      <c r="F51" s="12">
        <f t="shared" si="238"/>
        <v>0</v>
      </c>
      <c r="G51" s="12">
        <f t="shared" si="238"/>
        <v>0</v>
      </c>
      <c r="H51" s="12">
        <f t="shared" si="238"/>
        <v>0</v>
      </c>
      <c r="I51" s="12">
        <f t="shared" ref="I51" si="239">SUM(I52:I54)</f>
        <v>0</v>
      </c>
      <c r="J51" s="12">
        <f t="shared" ref="J51" si="240">SUM(J52:J54)</f>
        <v>0</v>
      </c>
      <c r="K51" s="12">
        <f t="shared" ref="K51" si="241">SUM(K52:K54)</f>
        <v>0</v>
      </c>
      <c r="L51" s="12">
        <f t="shared" ref="L51" si="242">SUM(L52:L54)</f>
        <v>0</v>
      </c>
      <c r="M51" s="12">
        <f t="shared" ref="M51" si="243">SUM(M52:M54)</f>
        <v>44775000</v>
      </c>
      <c r="N51" s="12">
        <f t="shared" ref="N51" si="244">SUM(N52:N54)</f>
        <v>44775000</v>
      </c>
      <c r="O51" s="12">
        <f t="shared" ref="O51" si="245">SUM(O52:O54)</f>
        <v>44775000</v>
      </c>
      <c r="P51" s="12">
        <f t="shared" ref="P51" si="246">SUM(P52:P54)</f>
        <v>47013750</v>
      </c>
      <c r="Q51" s="12">
        <f t="shared" ref="Q51" si="247">SUM(Q52:Q54)</f>
        <v>47013750</v>
      </c>
      <c r="R51" s="12">
        <f t="shared" ref="R51" si="248">SUM(R52:R54)</f>
        <v>47013750</v>
      </c>
      <c r="S51" s="12">
        <f t="shared" ref="S51" si="249">SUM(S52:S54)</f>
        <v>47013750</v>
      </c>
      <c r="T51" s="12">
        <f t="shared" ref="T51" si="250">SUM(T52:T54)</f>
        <v>47013750</v>
      </c>
      <c r="U51" s="12">
        <f t="shared" ref="U51" si="251">SUM(U52:U54)</f>
        <v>47013750</v>
      </c>
      <c r="V51" s="12">
        <f t="shared" ref="V51" si="252">SUM(V52:V54)</f>
        <v>47013750</v>
      </c>
      <c r="W51" s="12">
        <f t="shared" ref="W51" si="253">SUM(W52:W54)</f>
        <v>47013750</v>
      </c>
      <c r="X51" s="12">
        <f t="shared" ref="X51" si="254">SUM(X52:X54)</f>
        <v>47013750</v>
      </c>
      <c r="Y51" s="12">
        <f t="shared" ref="Y51" si="255">SUM(Y52:Y54)</f>
        <v>47013750</v>
      </c>
      <c r="Z51" s="12">
        <f t="shared" ref="Z51" si="256">SUM(Z52:Z54)</f>
        <v>47013750</v>
      </c>
      <c r="AA51" s="12">
        <f t="shared" ref="AA51" si="257">SUM(AA52:AA54)</f>
        <v>47013750</v>
      </c>
      <c r="AB51" s="12">
        <f t="shared" ref="AB51" si="258">SUM(AB52:AB54)</f>
        <v>49364437.5</v>
      </c>
      <c r="AC51" s="12">
        <f t="shared" ref="AC51" si="259">SUM(AC52:AC54)</f>
        <v>49364437.5</v>
      </c>
      <c r="AD51" s="12">
        <f t="shared" ref="AD51" si="260">SUM(AD52:AD54)</f>
        <v>49364437.5</v>
      </c>
      <c r="AE51" s="12">
        <f t="shared" ref="AE51" si="261">SUM(AE52:AE54)</f>
        <v>49364437.5</v>
      </c>
      <c r="AF51" s="12">
        <f t="shared" ref="AF51" si="262">SUM(AF52:AF54)</f>
        <v>49364437.5</v>
      </c>
      <c r="AG51" s="12">
        <f t="shared" ref="AG51" si="263">SUM(AG52:AG54)</f>
        <v>49364437.5</v>
      </c>
      <c r="AH51" s="12">
        <f t="shared" ref="AH51" si="264">SUM(AH52:AH54)</f>
        <v>49364437.5</v>
      </c>
      <c r="AI51" s="12">
        <f t="shared" ref="AI51" si="265">SUM(AI52:AI54)</f>
        <v>49364437.5</v>
      </c>
      <c r="AJ51" s="12">
        <f t="shared" ref="AJ51" si="266">SUM(AJ52:AJ54)</f>
        <v>49364437.5</v>
      </c>
      <c r="AK51" s="12">
        <f t="shared" ref="AK51" si="267">SUM(AK52:AK54)</f>
        <v>49364437.5</v>
      </c>
      <c r="AL51" s="12">
        <f t="shared" ref="AL51" si="268">SUM(AL52:AL54)</f>
        <v>49364437.5</v>
      </c>
      <c r="AM51" s="12">
        <f t="shared" ref="AM51" si="269">SUM(AM52:AM54)</f>
        <v>49364437.5</v>
      </c>
      <c r="AN51" s="12">
        <f t="shared" ref="AN51" si="270">SUM(AN52:AN54)</f>
        <v>51832659.375</v>
      </c>
      <c r="AO51" s="12">
        <f t="shared" ref="AO51" si="271">SUM(AO52:AO54)</f>
        <v>51832659.375</v>
      </c>
      <c r="AP51" s="12">
        <f t="shared" ref="AP51" si="272">SUM(AP52:AP54)</f>
        <v>51832659.375</v>
      </c>
      <c r="AQ51" s="12">
        <f t="shared" ref="AQ51" si="273">SUM(AQ52:AQ54)</f>
        <v>51832659.375</v>
      </c>
      <c r="AR51" s="12">
        <f t="shared" ref="AR51" si="274">SUM(AR52:AR54)</f>
        <v>51832659.375</v>
      </c>
      <c r="AS51" s="12">
        <f t="shared" ref="AS51" si="275">SUM(AS52:AS54)</f>
        <v>51832659.375</v>
      </c>
      <c r="AT51" s="12">
        <f t="shared" ref="AT51" si="276">SUM(AT52:AT54)</f>
        <v>51832659.375</v>
      </c>
      <c r="AU51" s="12">
        <f t="shared" ref="AU51" si="277">SUM(AU52:AU54)</f>
        <v>51832659.375</v>
      </c>
      <c r="AV51" s="12">
        <f t="shared" ref="AV51" si="278">SUM(AV52:AV54)</f>
        <v>51832659.375</v>
      </c>
      <c r="AW51" s="12">
        <f t="shared" ref="AW51" si="279">SUM(AW52:AW54)</f>
        <v>51832659.375</v>
      </c>
      <c r="AX51" s="12">
        <f t="shared" ref="AX51" si="280">SUM(AX52:AX54)</f>
        <v>51832659.375</v>
      </c>
      <c r="AY51" s="12">
        <f t="shared" ref="AY51" si="281">SUM(AY52:AY54)</f>
        <v>51832659.375</v>
      </c>
      <c r="AZ51" s="12">
        <f t="shared" ref="AZ51" si="282">SUM(AZ52:AZ54)</f>
        <v>54424292.343750007</v>
      </c>
      <c r="BA51" s="12">
        <f t="shared" ref="BA51" si="283">SUM(BA52:BA54)</f>
        <v>54424292.343750007</v>
      </c>
      <c r="BB51" s="12">
        <f t="shared" ref="BB51" si="284">SUM(BB52:BB54)</f>
        <v>54424292.343750007</v>
      </c>
      <c r="BC51" s="12">
        <f t="shared" ref="BC51" si="285">SUM(BC52:BC54)</f>
        <v>54424292.343750007</v>
      </c>
      <c r="BD51" s="12">
        <f t="shared" ref="BD51" si="286">SUM(BD52:BD54)</f>
        <v>54424292.343750007</v>
      </c>
      <c r="BE51" s="12">
        <f t="shared" ref="BE51" si="287">SUM(BE52:BE54)</f>
        <v>54424292.343750007</v>
      </c>
      <c r="BF51" s="12">
        <f t="shared" ref="BF51" si="288">SUM(BF52:BF54)</f>
        <v>54424292.343750007</v>
      </c>
      <c r="BG51" s="12">
        <f t="shared" ref="BG51" si="289">SUM(BG52:BG54)</f>
        <v>54424292.343750007</v>
      </c>
      <c r="BH51" s="12">
        <f t="shared" ref="BH51" si="290">SUM(BH52:BH54)</f>
        <v>54424292.343750007</v>
      </c>
      <c r="BI51" s="12">
        <f t="shared" ref="BI51" si="291">SUM(BI52:BI54)</f>
        <v>54424292.343750007</v>
      </c>
      <c r="BJ51" s="12">
        <f t="shared" ref="BJ51" si="292">SUM(BJ52:BJ54)</f>
        <v>54424292.343750007</v>
      </c>
      <c r="BK51" s="12">
        <f t="shared" ref="BK51" si="293">SUM(BK52:BK54)</f>
        <v>54424292.343750007</v>
      </c>
      <c r="BL51" s="12">
        <f t="shared" ref="BL51" si="294">SUM(BL52:BL54)</f>
        <v>57145506.960937515</v>
      </c>
      <c r="BM51" s="12">
        <f t="shared" ref="BM51" si="295">SUM(BM52:BM54)</f>
        <v>57145506.960937515</v>
      </c>
      <c r="BN51" s="12">
        <f t="shared" ref="BN51" si="296">SUM(BN52:BN54)</f>
        <v>57145506.960937515</v>
      </c>
      <c r="BO51" s="12">
        <f t="shared" ref="BO51" si="297">SUM(BO52:BO54)</f>
        <v>57145506.960937515</v>
      </c>
      <c r="BP51" s="12">
        <f t="shared" ref="BP51" si="298">SUM(BP52:BP54)</f>
        <v>57145506.960937515</v>
      </c>
      <c r="BQ51" s="12">
        <f t="shared" ref="BQ51" si="299">SUM(BQ52:BQ54)</f>
        <v>57145506.960937515</v>
      </c>
      <c r="BR51" s="12">
        <f t="shared" ref="BR51" si="300">SUM(BR52:BR54)</f>
        <v>57145506.960937515</v>
      </c>
      <c r="BS51" s="12">
        <f t="shared" ref="BS51" si="301">SUM(BS52:BS54)</f>
        <v>57145506.960937515</v>
      </c>
      <c r="BT51" s="12">
        <f t="shared" ref="BT51" si="302">SUM(BT52:BT54)</f>
        <v>57145506.960937515</v>
      </c>
      <c r="BU51" s="12">
        <f t="shared" ref="BU51" si="303">SUM(BU52:BU54)</f>
        <v>57145506.960937515</v>
      </c>
      <c r="BV51" s="12">
        <f t="shared" ref="BV51" si="304">SUM(BV52:BV54)</f>
        <v>57145506.960937515</v>
      </c>
      <c r="BW51" s="12">
        <f t="shared" ref="BW51" si="305">SUM(BW52:BW54)</f>
        <v>57145506.960937515</v>
      </c>
      <c r="BX51" s="12">
        <f t="shared" ref="BX51" si="306">SUM(BX52:BX54)</f>
        <v>60002782.308984391</v>
      </c>
      <c r="BY51" s="12">
        <f t="shared" ref="BY51" si="307">SUM(BY52:BY54)</f>
        <v>60002782.308984391</v>
      </c>
      <c r="BZ51" s="12">
        <f t="shared" ref="BZ51" si="308">SUM(BZ52:BZ54)</f>
        <v>60002782.308984391</v>
      </c>
      <c r="CA51" s="12">
        <f t="shared" ref="CA51" si="309">SUM(CA52:CA54)</f>
        <v>60002782.308984391</v>
      </c>
      <c r="CB51" s="12">
        <f t="shared" ref="CB51" si="310">SUM(CB52:CB54)</f>
        <v>60002782.308984391</v>
      </c>
      <c r="CC51" s="12">
        <f t="shared" ref="CC51" si="311">SUM(CC52:CC54)</f>
        <v>60002782.308984391</v>
      </c>
      <c r="CD51" s="12">
        <f t="shared" ref="CD51" si="312">SUM(CD52:CD54)</f>
        <v>60002782.308984391</v>
      </c>
      <c r="CE51" s="12">
        <f t="shared" ref="CE51" si="313">SUM(CE52:CE54)</f>
        <v>60002782.308984391</v>
      </c>
      <c r="CF51" s="12">
        <f t="shared" ref="CF51" si="314">SUM(CF52:CF54)</f>
        <v>60002782.308984391</v>
      </c>
      <c r="CG51" s="12">
        <f t="shared" ref="CG51" si="315">SUM(CG52:CG54)</f>
        <v>60002782.308984391</v>
      </c>
      <c r="CH51" s="12">
        <f t="shared" ref="CH51" si="316">SUM(CH52:CH54)</f>
        <v>60002782.308984391</v>
      </c>
      <c r="CI51" s="12">
        <f t="shared" ref="CI51" si="317">SUM(CI52:CI54)</f>
        <v>60002782.308984391</v>
      </c>
      <c r="CJ51" s="12">
        <f t="shared" ref="CJ51" si="318">SUM(CJ52:CJ54)</f>
        <v>63002921.424433611</v>
      </c>
      <c r="CK51" s="12">
        <f t="shared" ref="CK51" si="319">SUM(CK52:CK54)</f>
        <v>63002921.424433611</v>
      </c>
      <c r="CL51" s="12">
        <f t="shared" ref="CL51" si="320">SUM(CL52:CL54)</f>
        <v>63002921.424433611</v>
      </c>
      <c r="CM51" s="12">
        <f t="shared" ref="CM51" si="321">SUM(CM52:CM54)</f>
        <v>63002921.424433611</v>
      </c>
      <c r="CN51" s="12">
        <f t="shared" ref="CN51" si="322">SUM(CN52:CN54)</f>
        <v>63002921.424433611</v>
      </c>
      <c r="CO51" s="12">
        <f t="shared" ref="CO51" si="323">SUM(CO52:CO54)</f>
        <v>63002921.424433611</v>
      </c>
      <c r="CP51" s="12">
        <f t="shared" ref="CP51" si="324">SUM(CP52:CP54)</f>
        <v>63002921.424433611</v>
      </c>
      <c r="CQ51" s="12">
        <f t="shared" ref="CQ51" si="325">SUM(CQ52:CQ54)</f>
        <v>63002921.424433611</v>
      </c>
      <c r="CR51" s="12">
        <f t="shared" ref="CR51" si="326">SUM(CR52:CR54)</f>
        <v>63002921.424433611</v>
      </c>
      <c r="CS51" s="12">
        <f t="shared" ref="CS51" si="327">SUM(CS52:CS54)</f>
        <v>63002921.424433611</v>
      </c>
      <c r="CT51" s="12">
        <f t="shared" ref="CT51" si="328">SUM(CT52:CT54)</f>
        <v>63002921.424433611</v>
      </c>
      <c r="CU51" s="12">
        <f t="shared" ref="CU51" si="329">SUM(CU52:CU54)</f>
        <v>63002921.424433611</v>
      </c>
      <c r="CV51" s="12">
        <f t="shared" ref="CV51" si="330">SUM(CV52:CV54)</f>
        <v>66153067.495655298</v>
      </c>
      <c r="CW51" s="12">
        <f t="shared" ref="CW51" si="331">SUM(CW52:CW54)</f>
        <v>66153067.495655298</v>
      </c>
      <c r="CX51" s="12">
        <f t="shared" ref="CX51" si="332">SUM(CX52:CX54)</f>
        <v>66153067.495655298</v>
      </c>
      <c r="CY51" s="12">
        <f t="shared" ref="CY51" si="333">SUM(CY52:CY54)</f>
        <v>66153067.495655298</v>
      </c>
      <c r="CZ51" s="12">
        <f t="shared" ref="CZ51" si="334">SUM(CZ52:CZ54)</f>
        <v>66153067.495655298</v>
      </c>
      <c r="DA51" s="12">
        <f t="shared" ref="DA51" si="335">SUM(DA52:DA54)</f>
        <v>66153067.495655298</v>
      </c>
      <c r="DB51" s="12">
        <f t="shared" ref="DB51" si="336">SUM(DB52:DB54)</f>
        <v>66153067.495655298</v>
      </c>
      <c r="DC51" s="12">
        <f t="shared" ref="DC51" si="337">SUM(DC52:DC54)</f>
        <v>66153067.495655298</v>
      </c>
      <c r="DD51" s="12">
        <f t="shared" ref="DD51" si="338">SUM(DD52:DD54)</f>
        <v>66153067.495655298</v>
      </c>
      <c r="DE51" s="12">
        <f t="shared" ref="DE51" si="339">SUM(DE52:DE54)</f>
        <v>66153067.495655298</v>
      </c>
      <c r="DF51" s="12">
        <f t="shared" ref="DF51" si="340">SUM(DF52:DF54)</f>
        <v>66153067.495655298</v>
      </c>
      <c r="DG51" s="12">
        <f t="shared" ref="DG51" si="341">SUM(DG52:DG54)</f>
        <v>66153067.495655298</v>
      </c>
      <c r="DH51" s="12">
        <f t="shared" ref="DH51" si="342">SUM(DH52:DH54)</f>
        <v>69460720.870438069</v>
      </c>
      <c r="DI51" s="12">
        <f t="shared" ref="DI51" si="343">SUM(DI52:DI54)</f>
        <v>69460720.870438069</v>
      </c>
      <c r="DJ51" s="12">
        <f t="shared" ref="DJ51" si="344">SUM(DJ52:DJ54)</f>
        <v>69460720.870438069</v>
      </c>
      <c r="DK51" s="12">
        <f t="shared" ref="DK51" si="345">SUM(DK52:DK54)</f>
        <v>69460720.870438069</v>
      </c>
      <c r="DL51" s="12">
        <f t="shared" ref="DL51" si="346">SUM(DL52:DL54)</f>
        <v>69460720.870438069</v>
      </c>
      <c r="DM51" s="12">
        <f t="shared" ref="DM51" si="347">SUM(DM52:DM54)</f>
        <v>69460720.870438069</v>
      </c>
      <c r="DN51" s="12">
        <f t="shared" ref="DN51" si="348">SUM(DN52:DN54)</f>
        <v>69460720.870438069</v>
      </c>
      <c r="DO51" s="12">
        <f t="shared" ref="DO51" si="349">SUM(DO52:DO54)</f>
        <v>69460720.870438069</v>
      </c>
      <c r="DP51" s="12">
        <f t="shared" ref="DP51" si="350">SUM(DP52:DP54)</f>
        <v>69460720.870438069</v>
      </c>
      <c r="DQ51" s="12">
        <f t="shared" ref="DQ51" si="351">SUM(DQ52:DQ54)</f>
        <v>69460720.870438069</v>
      </c>
      <c r="DR51" s="12">
        <f t="shared" ref="DR51" si="352">SUM(DR52:DR54)</f>
        <v>69460720.870438069</v>
      </c>
      <c r="DS51" s="12">
        <f t="shared" ref="DS51" si="353">SUM(DS52:DS54)</f>
        <v>69460720.870438069</v>
      </c>
      <c r="DT51" s="12">
        <f t="shared" ref="DT51" si="354">SUM(DT52:DT54)</f>
        <v>72933756.913959965</v>
      </c>
      <c r="DU51" s="12">
        <f t="shared" ref="DU51" si="355">SUM(DU52:DU54)</f>
        <v>72933756.913959965</v>
      </c>
      <c r="DV51" s="12"/>
      <c r="DW51" s="12"/>
      <c r="DX51" s="12"/>
      <c r="DY51" s="12"/>
      <c r="DZ51" s="12"/>
      <c r="EA51" s="12"/>
      <c r="EB51" s="12"/>
      <c r="EC51" s="12"/>
      <c r="ED51" s="12"/>
      <c r="EE51" s="12"/>
    </row>
    <row r="52" spans="1:135" s="15" customFormat="1" x14ac:dyDescent="0.3">
      <c r="A52" s="18" t="str">
        <f>A48</f>
        <v>продукт 1</v>
      </c>
      <c r="B52" s="39"/>
      <c r="C52" s="17">
        <f t="shared" si="237"/>
        <v>5081737488.8049259</v>
      </c>
      <c r="D52" s="17">
        <f>D44*D48</f>
        <v>0</v>
      </c>
      <c r="E52" s="17">
        <f t="shared" ref="E52:H52" si="356">E44*E48</f>
        <v>0</v>
      </c>
      <c r="F52" s="17">
        <f t="shared" si="356"/>
        <v>0</v>
      </c>
      <c r="G52" s="17">
        <f t="shared" si="356"/>
        <v>0</v>
      </c>
      <c r="H52" s="17">
        <f t="shared" si="356"/>
        <v>0</v>
      </c>
      <c r="I52" s="17">
        <f t="shared" ref="I52:M52" si="357">I44*I48</f>
        <v>0</v>
      </c>
      <c r="J52" s="17">
        <f t="shared" si="357"/>
        <v>0</v>
      </c>
      <c r="K52" s="17">
        <f t="shared" si="357"/>
        <v>0</v>
      </c>
      <c r="L52" s="17">
        <f t="shared" si="357"/>
        <v>0</v>
      </c>
      <c r="M52" s="17">
        <f t="shared" si="357"/>
        <v>35000000</v>
      </c>
      <c r="N52" s="17">
        <f t="shared" ref="N52:R52" si="358">N44*N48</f>
        <v>35000000</v>
      </c>
      <c r="O52" s="17">
        <f t="shared" si="358"/>
        <v>35000000</v>
      </c>
      <c r="P52" s="17">
        <f t="shared" si="358"/>
        <v>36750000</v>
      </c>
      <c r="Q52" s="17">
        <f t="shared" si="358"/>
        <v>36750000</v>
      </c>
      <c r="R52" s="17">
        <f t="shared" si="358"/>
        <v>36750000</v>
      </c>
      <c r="S52" s="17">
        <f t="shared" ref="S52:CD52" si="359">S44*S48</f>
        <v>36750000</v>
      </c>
      <c r="T52" s="17">
        <f t="shared" si="359"/>
        <v>36750000</v>
      </c>
      <c r="U52" s="17">
        <f t="shared" si="359"/>
        <v>36750000</v>
      </c>
      <c r="V52" s="17">
        <f t="shared" si="359"/>
        <v>36750000</v>
      </c>
      <c r="W52" s="17">
        <f t="shared" si="359"/>
        <v>36750000</v>
      </c>
      <c r="X52" s="17">
        <f t="shared" si="359"/>
        <v>36750000</v>
      </c>
      <c r="Y52" s="17">
        <f t="shared" si="359"/>
        <v>36750000</v>
      </c>
      <c r="Z52" s="17">
        <f t="shared" si="359"/>
        <v>36750000</v>
      </c>
      <c r="AA52" s="17">
        <f t="shared" si="359"/>
        <v>36750000</v>
      </c>
      <c r="AB52" s="17">
        <f t="shared" si="359"/>
        <v>38587500</v>
      </c>
      <c r="AC52" s="17">
        <f t="shared" si="359"/>
        <v>38587500</v>
      </c>
      <c r="AD52" s="17">
        <f t="shared" si="359"/>
        <v>38587500</v>
      </c>
      <c r="AE52" s="17">
        <f t="shared" si="359"/>
        <v>38587500</v>
      </c>
      <c r="AF52" s="17">
        <f t="shared" si="359"/>
        <v>38587500</v>
      </c>
      <c r="AG52" s="17">
        <f t="shared" si="359"/>
        <v>38587500</v>
      </c>
      <c r="AH52" s="17">
        <f t="shared" si="359"/>
        <v>38587500</v>
      </c>
      <c r="AI52" s="17">
        <f t="shared" si="359"/>
        <v>38587500</v>
      </c>
      <c r="AJ52" s="17">
        <f t="shared" si="359"/>
        <v>38587500</v>
      </c>
      <c r="AK52" s="17">
        <f t="shared" si="359"/>
        <v>38587500</v>
      </c>
      <c r="AL52" s="17">
        <f t="shared" si="359"/>
        <v>38587500</v>
      </c>
      <c r="AM52" s="17">
        <f t="shared" si="359"/>
        <v>38587500</v>
      </c>
      <c r="AN52" s="17">
        <f t="shared" si="359"/>
        <v>40516875</v>
      </c>
      <c r="AO52" s="17">
        <f t="shared" si="359"/>
        <v>40516875</v>
      </c>
      <c r="AP52" s="17">
        <f t="shared" si="359"/>
        <v>40516875</v>
      </c>
      <c r="AQ52" s="17">
        <f t="shared" si="359"/>
        <v>40516875</v>
      </c>
      <c r="AR52" s="17">
        <f t="shared" si="359"/>
        <v>40516875</v>
      </c>
      <c r="AS52" s="17">
        <f t="shared" si="359"/>
        <v>40516875</v>
      </c>
      <c r="AT52" s="17">
        <f t="shared" si="359"/>
        <v>40516875</v>
      </c>
      <c r="AU52" s="17">
        <f t="shared" si="359"/>
        <v>40516875</v>
      </c>
      <c r="AV52" s="17">
        <f t="shared" si="359"/>
        <v>40516875</v>
      </c>
      <c r="AW52" s="17">
        <f t="shared" si="359"/>
        <v>40516875</v>
      </c>
      <c r="AX52" s="17">
        <f t="shared" si="359"/>
        <v>40516875</v>
      </c>
      <c r="AY52" s="17">
        <f t="shared" si="359"/>
        <v>40516875</v>
      </c>
      <c r="AZ52" s="17">
        <f t="shared" si="359"/>
        <v>42542718.750000007</v>
      </c>
      <c r="BA52" s="17">
        <f t="shared" si="359"/>
        <v>42542718.750000007</v>
      </c>
      <c r="BB52" s="17">
        <f t="shared" si="359"/>
        <v>42542718.750000007</v>
      </c>
      <c r="BC52" s="17">
        <f t="shared" si="359"/>
        <v>42542718.750000007</v>
      </c>
      <c r="BD52" s="17">
        <f t="shared" si="359"/>
        <v>42542718.750000007</v>
      </c>
      <c r="BE52" s="17">
        <f t="shared" si="359"/>
        <v>42542718.750000007</v>
      </c>
      <c r="BF52" s="17">
        <f t="shared" si="359"/>
        <v>42542718.750000007</v>
      </c>
      <c r="BG52" s="17">
        <f t="shared" si="359"/>
        <v>42542718.750000007</v>
      </c>
      <c r="BH52" s="17">
        <f t="shared" si="359"/>
        <v>42542718.750000007</v>
      </c>
      <c r="BI52" s="17">
        <f t="shared" si="359"/>
        <v>42542718.750000007</v>
      </c>
      <c r="BJ52" s="17">
        <f t="shared" si="359"/>
        <v>42542718.750000007</v>
      </c>
      <c r="BK52" s="17">
        <f t="shared" si="359"/>
        <v>42542718.750000007</v>
      </c>
      <c r="BL52" s="17">
        <f t="shared" si="359"/>
        <v>44669854.687500007</v>
      </c>
      <c r="BM52" s="17">
        <f t="shared" si="359"/>
        <v>44669854.687500007</v>
      </c>
      <c r="BN52" s="17">
        <f t="shared" si="359"/>
        <v>44669854.687500007</v>
      </c>
      <c r="BO52" s="17">
        <f t="shared" si="359"/>
        <v>44669854.687500007</v>
      </c>
      <c r="BP52" s="17">
        <f t="shared" si="359"/>
        <v>44669854.687500007</v>
      </c>
      <c r="BQ52" s="17">
        <f t="shared" si="359"/>
        <v>44669854.687500007</v>
      </c>
      <c r="BR52" s="17">
        <f t="shared" si="359"/>
        <v>44669854.687500007</v>
      </c>
      <c r="BS52" s="17">
        <f t="shared" si="359"/>
        <v>44669854.687500007</v>
      </c>
      <c r="BT52" s="17">
        <f t="shared" si="359"/>
        <v>44669854.687500007</v>
      </c>
      <c r="BU52" s="17">
        <f t="shared" si="359"/>
        <v>44669854.687500007</v>
      </c>
      <c r="BV52" s="17">
        <f t="shared" si="359"/>
        <v>44669854.687500007</v>
      </c>
      <c r="BW52" s="17">
        <f t="shared" si="359"/>
        <v>44669854.687500007</v>
      </c>
      <c r="BX52" s="17">
        <f t="shared" si="359"/>
        <v>46903347.421875015</v>
      </c>
      <c r="BY52" s="17">
        <f t="shared" si="359"/>
        <v>46903347.421875015</v>
      </c>
      <c r="BZ52" s="17">
        <f t="shared" si="359"/>
        <v>46903347.421875015</v>
      </c>
      <c r="CA52" s="17">
        <f t="shared" si="359"/>
        <v>46903347.421875015</v>
      </c>
      <c r="CB52" s="17">
        <f t="shared" si="359"/>
        <v>46903347.421875015</v>
      </c>
      <c r="CC52" s="17">
        <f t="shared" si="359"/>
        <v>46903347.421875015</v>
      </c>
      <c r="CD52" s="17">
        <f t="shared" si="359"/>
        <v>46903347.421875015</v>
      </c>
      <c r="CE52" s="17">
        <f t="shared" ref="CE52:DU52" si="360">CE44*CE48</f>
        <v>46903347.421875015</v>
      </c>
      <c r="CF52" s="17">
        <f t="shared" si="360"/>
        <v>46903347.421875015</v>
      </c>
      <c r="CG52" s="17">
        <f t="shared" si="360"/>
        <v>46903347.421875015</v>
      </c>
      <c r="CH52" s="17">
        <f t="shared" si="360"/>
        <v>46903347.421875015</v>
      </c>
      <c r="CI52" s="17">
        <f t="shared" si="360"/>
        <v>46903347.421875015</v>
      </c>
      <c r="CJ52" s="17">
        <f t="shared" si="360"/>
        <v>49248514.792968765</v>
      </c>
      <c r="CK52" s="17">
        <f t="shared" si="360"/>
        <v>49248514.792968765</v>
      </c>
      <c r="CL52" s="17">
        <f t="shared" si="360"/>
        <v>49248514.792968765</v>
      </c>
      <c r="CM52" s="17">
        <f t="shared" si="360"/>
        <v>49248514.792968765</v>
      </c>
      <c r="CN52" s="17">
        <f t="shared" si="360"/>
        <v>49248514.792968765</v>
      </c>
      <c r="CO52" s="17">
        <f t="shared" si="360"/>
        <v>49248514.792968765</v>
      </c>
      <c r="CP52" s="17">
        <f t="shared" si="360"/>
        <v>49248514.792968765</v>
      </c>
      <c r="CQ52" s="17">
        <f t="shared" si="360"/>
        <v>49248514.792968765</v>
      </c>
      <c r="CR52" s="17">
        <f t="shared" si="360"/>
        <v>49248514.792968765</v>
      </c>
      <c r="CS52" s="17">
        <f t="shared" si="360"/>
        <v>49248514.792968765</v>
      </c>
      <c r="CT52" s="17">
        <f t="shared" si="360"/>
        <v>49248514.792968765</v>
      </c>
      <c r="CU52" s="17">
        <f t="shared" si="360"/>
        <v>49248514.792968765</v>
      </c>
      <c r="CV52" s="17">
        <f t="shared" si="360"/>
        <v>51710940.532617211</v>
      </c>
      <c r="CW52" s="17">
        <f t="shared" si="360"/>
        <v>51710940.532617211</v>
      </c>
      <c r="CX52" s="17">
        <f t="shared" si="360"/>
        <v>51710940.532617211</v>
      </c>
      <c r="CY52" s="17">
        <f t="shared" si="360"/>
        <v>51710940.532617211</v>
      </c>
      <c r="CZ52" s="17">
        <f t="shared" si="360"/>
        <v>51710940.532617211</v>
      </c>
      <c r="DA52" s="17">
        <f t="shared" si="360"/>
        <v>51710940.532617211</v>
      </c>
      <c r="DB52" s="17">
        <f t="shared" si="360"/>
        <v>51710940.532617211</v>
      </c>
      <c r="DC52" s="17">
        <f t="shared" si="360"/>
        <v>51710940.532617211</v>
      </c>
      <c r="DD52" s="17">
        <f t="shared" si="360"/>
        <v>51710940.532617211</v>
      </c>
      <c r="DE52" s="17">
        <f t="shared" si="360"/>
        <v>51710940.532617211</v>
      </c>
      <c r="DF52" s="17">
        <f t="shared" si="360"/>
        <v>51710940.532617211</v>
      </c>
      <c r="DG52" s="17">
        <f t="shared" si="360"/>
        <v>51710940.532617211</v>
      </c>
      <c r="DH52" s="17">
        <f t="shared" si="360"/>
        <v>54296487.559248067</v>
      </c>
      <c r="DI52" s="17">
        <f t="shared" si="360"/>
        <v>54296487.559248067</v>
      </c>
      <c r="DJ52" s="17">
        <f t="shared" si="360"/>
        <v>54296487.559248067</v>
      </c>
      <c r="DK52" s="17">
        <f t="shared" si="360"/>
        <v>54296487.559248067</v>
      </c>
      <c r="DL52" s="17">
        <f t="shared" si="360"/>
        <v>54296487.559248067</v>
      </c>
      <c r="DM52" s="17">
        <f t="shared" si="360"/>
        <v>54296487.559248067</v>
      </c>
      <c r="DN52" s="17">
        <f t="shared" si="360"/>
        <v>54296487.559248067</v>
      </c>
      <c r="DO52" s="17">
        <f t="shared" si="360"/>
        <v>54296487.559248067</v>
      </c>
      <c r="DP52" s="17">
        <f t="shared" si="360"/>
        <v>54296487.559248067</v>
      </c>
      <c r="DQ52" s="17">
        <f t="shared" si="360"/>
        <v>54296487.559248067</v>
      </c>
      <c r="DR52" s="17">
        <f t="shared" si="360"/>
        <v>54296487.559248067</v>
      </c>
      <c r="DS52" s="17">
        <f t="shared" si="360"/>
        <v>54296487.559248067</v>
      </c>
      <c r="DT52" s="17">
        <f t="shared" si="360"/>
        <v>57011311.937210478</v>
      </c>
      <c r="DU52" s="17">
        <f t="shared" si="360"/>
        <v>57011311.937210478</v>
      </c>
      <c r="DV52" s="17"/>
      <c r="DW52" s="17"/>
      <c r="DX52" s="17"/>
      <c r="DY52" s="17"/>
      <c r="DZ52" s="17"/>
      <c r="EA52" s="17"/>
      <c r="EB52" s="17"/>
      <c r="EC52" s="17"/>
      <c r="ED52" s="17"/>
      <c r="EE52" s="17"/>
    </row>
    <row r="53" spans="1:135" s="15" customFormat="1" x14ac:dyDescent="0.3">
      <c r="A53" s="18" t="str">
        <f t="shared" ref="A53:A54" si="361">A49</f>
        <v>продукт 2</v>
      </c>
      <c r="B53" s="39"/>
      <c r="C53" s="17">
        <f t="shared" si="237"/>
        <v>1419256684.3733766</v>
      </c>
      <c r="D53" s="17">
        <f t="shared" ref="D53:H54" si="362">D45*D49</f>
        <v>0</v>
      </c>
      <c r="E53" s="17">
        <f t="shared" si="362"/>
        <v>0</v>
      </c>
      <c r="F53" s="17">
        <f t="shared" si="362"/>
        <v>0</v>
      </c>
      <c r="G53" s="17">
        <f t="shared" si="362"/>
        <v>0</v>
      </c>
      <c r="H53" s="17">
        <f t="shared" si="362"/>
        <v>0</v>
      </c>
      <c r="I53" s="17">
        <f t="shared" ref="I53:M53" si="363">I45*I49</f>
        <v>0</v>
      </c>
      <c r="J53" s="17">
        <f t="shared" si="363"/>
        <v>0</v>
      </c>
      <c r="K53" s="17">
        <f t="shared" si="363"/>
        <v>0</v>
      </c>
      <c r="L53" s="17">
        <f t="shared" si="363"/>
        <v>0</v>
      </c>
      <c r="M53" s="17">
        <f t="shared" si="363"/>
        <v>9775000</v>
      </c>
      <c r="N53" s="17">
        <f t="shared" ref="N53:R53" si="364">N45*N49</f>
        <v>9775000</v>
      </c>
      <c r="O53" s="17">
        <f t="shared" si="364"/>
        <v>9775000</v>
      </c>
      <c r="P53" s="17">
        <f t="shared" si="364"/>
        <v>10263750</v>
      </c>
      <c r="Q53" s="17">
        <f t="shared" si="364"/>
        <v>10263750</v>
      </c>
      <c r="R53" s="17">
        <f t="shared" si="364"/>
        <v>10263750</v>
      </c>
      <c r="S53" s="17">
        <f t="shared" ref="S53:CD53" si="365">S45*S49</f>
        <v>10263750</v>
      </c>
      <c r="T53" s="17">
        <f t="shared" si="365"/>
        <v>10263750</v>
      </c>
      <c r="U53" s="17">
        <f t="shared" si="365"/>
        <v>10263750</v>
      </c>
      <c r="V53" s="17">
        <f t="shared" si="365"/>
        <v>10263750</v>
      </c>
      <c r="W53" s="17">
        <f t="shared" si="365"/>
        <v>10263750</v>
      </c>
      <c r="X53" s="17">
        <f t="shared" si="365"/>
        <v>10263750</v>
      </c>
      <c r="Y53" s="17">
        <f t="shared" si="365"/>
        <v>10263750</v>
      </c>
      <c r="Z53" s="17">
        <f t="shared" si="365"/>
        <v>10263750</v>
      </c>
      <c r="AA53" s="17">
        <f t="shared" si="365"/>
        <v>10263750</v>
      </c>
      <c r="AB53" s="17">
        <f t="shared" si="365"/>
        <v>10776937.5</v>
      </c>
      <c r="AC53" s="17">
        <f t="shared" si="365"/>
        <v>10776937.5</v>
      </c>
      <c r="AD53" s="17">
        <f t="shared" si="365"/>
        <v>10776937.5</v>
      </c>
      <c r="AE53" s="17">
        <f t="shared" si="365"/>
        <v>10776937.5</v>
      </c>
      <c r="AF53" s="17">
        <f t="shared" si="365"/>
        <v>10776937.5</v>
      </c>
      <c r="AG53" s="17">
        <f t="shared" si="365"/>
        <v>10776937.5</v>
      </c>
      <c r="AH53" s="17">
        <f t="shared" si="365"/>
        <v>10776937.5</v>
      </c>
      <c r="AI53" s="17">
        <f t="shared" si="365"/>
        <v>10776937.5</v>
      </c>
      <c r="AJ53" s="17">
        <f t="shared" si="365"/>
        <v>10776937.5</v>
      </c>
      <c r="AK53" s="17">
        <f t="shared" si="365"/>
        <v>10776937.5</v>
      </c>
      <c r="AL53" s="17">
        <f t="shared" si="365"/>
        <v>10776937.5</v>
      </c>
      <c r="AM53" s="17">
        <f t="shared" si="365"/>
        <v>10776937.5</v>
      </c>
      <c r="AN53" s="17">
        <f t="shared" si="365"/>
        <v>11315784.375</v>
      </c>
      <c r="AO53" s="17">
        <f t="shared" si="365"/>
        <v>11315784.375</v>
      </c>
      <c r="AP53" s="17">
        <f t="shared" si="365"/>
        <v>11315784.375</v>
      </c>
      <c r="AQ53" s="17">
        <f t="shared" si="365"/>
        <v>11315784.375</v>
      </c>
      <c r="AR53" s="17">
        <f t="shared" si="365"/>
        <v>11315784.375</v>
      </c>
      <c r="AS53" s="17">
        <f t="shared" si="365"/>
        <v>11315784.375</v>
      </c>
      <c r="AT53" s="17">
        <f t="shared" si="365"/>
        <v>11315784.375</v>
      </c>
      <c r="AU53" s="17">
        <f t="shared" si="365"/>
        <v>11315784.375</v>
      </c>
      <c r="AV53" s="17">
        <f t="shared" si="365"/>
        <v>11315784.375</v>
      </c>
      <c r="AW53" s="17">
        <f t="shared" si="365"/>
        <v>11315784.375</v>
      </c>
      <c r="AX53" s="17">
        <f t="shared" si="365"/>
        <v>11315784.375</v>
      </c>
      <c r="AY53" s="17">
        <f t="shared" si="365"/>
        <v>11315784.375</v>
      </c>
      <c r="AZ53" s="17">
        <f t="shared" si="365"/>
        <v>11881573.593750002</v>
      </c>
      <c r="BA53" s="17">
        <f t="shared" si="365"/>
        <v>11881573.593750002</v>
      </c>
      <c r="BB53" s="17">
        <f t="shared" si="365"/>
        <v>11881573.593750002</v>
      </c>
      <c r="BC53" s="17">
        <f t="shared" si="365"/>
        <v>11881573.593750002</v>
      </c>
      <c r="BD53" s="17">
        <f t="shared" si="365"/>
        <v>11881573.593750002</v>
      </c>
      <c r="BE53" s="17">
        <f t="shared" si="365"/>
        <v>11881573.593750002</v>
      </c>
      <c r="BF53" s="17">
        <f t="shared" si="365"/>
        <v>11881573.593750002</v>
      </c>
      <c r="BG53" s="17">
        <f t="shared" si="365"/>
        <v>11881573.593750002</v>
      </c>
      <c r="BH53" s="17">
        <f t="shared" si="365"/>
        <v>11881573.593750002</v>
      </c>
      <c r="BI53" s="17">
        <f t="shared" si="365"/>
        <v>11881573.593750002</v>
      </c>
      <c r="BJ53" s="17">
        <f t="shared" si="365"/>
        <v>11881573.593750002</v>
      </c>
      <c r="BK53" s="17">
        <f t="shared" si="365"/>
        <v>11881573.593750002</v>
      </c>
      <c r="BL53" s="17">
        <f t="shared" si="365"/>
        <v>12475652.273437504</v>
      </c>
      <c r="BM53" s="17">
        <f t="shared" si="365"/>
        <v>12475652.273437504</v>
      </c>
      <c r="BN53" s="17">
        <f t="shared" si="365"/>
        <v>12475652.273437504</v>
      </c>
      <c r="BO53" s="17">
        <f t="shared" si="365"/>
        <v>12475652.273437504</v>
      </c>
      <c r="BP53" s="17">
        <f t="shared" si="365"/>
        <v>12475652.273437504</v>
      </c>
      <c r="BQ53" s="17">
        <f t="shared" si="365"/>
        <v>12475652.273437504</v>
      </c>
      <c r="BR53" s="17">
        <f t="shared" si="365"/>
        <v>12475652.273437504</v>
      </c>
      <c r="BS53" s="17">
        <f t="shared" si="365"/>
        <v>12475652.273437504</v>
      </c>
      <c r="BT53" s="17">
        <f t="shared" si="365"/>
        <v>12475652.273437504</v>
      </c>
      <c r="BU53" s="17">
        <f t="shared" si="365"/>
        <v>12475652.273437504</v>
      </c>
      <c r="BV53" s="17">
        <f t="shared" si="365"/>
        <v>12475652.273437504</v>
      </c>
      <c r="BW53" s="17">
        <f t="shared" si="365"/>
        <v>12475652.273437504</v>
      </c>
      <c r="BX53" s="17">
        <f t="shared" si="365"/>
        <v>13099434.887109378</v>
      </c>
      <c r="BY53" s="17">
        <f t="shared" si="365"/>
        <v>13099434.887109378</v>
      </c>
      <c r="BZ53" s="17">
        <f t="shared" si="365"/>
        <v>13099434.887109378</v>
      </c>
      <c r="CA53" s="17">
        <f t="shared" si="365"/>
        <v>13099434.887109378</v>
      </c>
      <c r="CB53" s="17">
        <f t="shared" si="365"/>
        <v>13099434.887109378</v>
      </c>
      <c r="CC53" s="17">
        <f t="shared" si="365"/>
        <v>13099434.887109378</v>
      </c>
      <c r="CD53" s="17">
        <f t="shared" si="365"/>
        <v>13099434.887109378</v>
      </c>
      <c r="CE53" s="17">
        <f t="shared" ref="CE53:DU53" si="366">CE45*CE49</f>
        <v>13099434.887109378</v>
      </c>
      <c r="CF53" s="17">
        <f t="shared" si="366"/>
        <v>13099434.887109378</v>
      </c>
      <c r="CG53" s="17">
        <f t="shared" si="366"/>
        <v>13099434.887109378</v>
      </c>
      <c r="CH53" s="17">
        <f t="shared" si="366"/>
        <v>13099434.887109378</v>
      </c>
      <c r="CI53" s="17">
        <f t="shared" si="366"/>
        <v>13099434.887109378</v>
      </c>
      <c r="CJ53" s="17">
        <f t="shared" si="366"/>
        <v>13754406.631464848</v>
      </c>
      <c r="CK53" s="17">
        <f t="shared" si="366"/>
        <v>13754406.631464848</v>
      </c>
      <c r="CL53" s="17">
        <f t="shared" si="366"/>
        <v>13754406.631464848</v>
      </c>
      <c r="CM53" s="17">
        <f t="shared" si="366"/>
        <v>13754406.631464848</v>
      </c>
      <c r="CN53" s="17">
        <f t="shared" si="366"/>
        <v>13754406.631464848</v>
      </c>
      <c r="CO53" s="17">
        <f t="shared" si="366"/>
        <v>13754406.631464848</v>
      </c>
      <c r="CP53" s="17">
        <f t="shared" si="366"/>
        <v>13754406.631464848</v>
      </c>
      <c r="CQ53" s="17">
        <f t="shared" si="366"/>
        <v>13754406.631464848</v>
      </c>
      <c r="CR53" s="17">
        <f t="shared" si="366"/>
        <v>13754406.631464848</v>
      </c>
      <c r="CS53" s="17">
        <f t="shared" si="366"/>
        <v>13754406.631464848</v>
      </c>
      <c r="CT53" s="17">
        <f t="shared" si="366"/>
        <v>13754406.631464848</v>
      </c>
      <c r="CU53" s="17">
        <f t="shared" si="366"/>
        <v>13754406.631464848</v>
      </c>
      <c r="CV53" s="17">
        <f t="shared" si="366"/>
        <v>14442126.963038089</v>
      </c>
      <c r="CW53" s="17">
        <f t="shared" si="366"/>
        <v>14442126.963038089</v>
      </c>
      <c r="CX53" s="17">
        <f t="shared" si="366"/>
        <v>14442126.963038089</v>
      </c>
      <c r="CY53" s="17">
        <f t="shared" si="366"/>
        <v>14442126.963038089</v>
      </c>
      <c r="CZ53" s="17">
        <f t="shared" si="366"/>
        <v>14442126.963038089</v>
      </c>
      <c r="DA53" s="17">
        <f t="shared" si="366"/>
        <v>14442126.963038089</v>
      </c>
      <c r="DB53" s="17">
        <f t="shared" si="366"/>
        <v>14442126.963038089</v>
      </c>
      <c r="DC53" s="17">
        <f t="shared" si="366"/>
        <v>14442126.963038089</v>
      </c>
      <c r="DD53" s="17">
        <f t="shared" si="366"/>
        <v>14442126.963038089</v>
      </c>
      <c r="DE53" s="17">
        <f t="shared" si="366"/>
        <v>14442126.963038089</v>
      </c>
      <c r="DF53" s="17">
        <f t="shared" si="366"/>
        <v>14442126.963038089</v>
      </c>
      <c r="DG53" s="17">
        <f t="shared" si="366"/>
        <v>14442126.963038089</v>
      </c>
      <c r="DH53" s="17">
        <f t="shared" si="366"/>
        <v>15164233.311189994</v>
      </c>
      <c r="DI53" s="17">
        <f t="shared" si="366"/>
        <v>15164233.311189994</v>
      </c>
      <c r="DJ53" s="17">
        <f t="shared" si="366"/>
        <v>15164233.311189994</v>
      </c>
      <c r="DK53" s="17">
        <f t="shared" si="366"/>
        <v>15164233.311189994</v>
      </c>
      <c r="DL53" s="17">
        <f t="shared" si="366"/>
        <v>15164233.311189994</v>
      </c>
      <c r="DM53" s="17">
        <f t="shared" si="366"/>
        <v>15164233.311189994</v>
      </c>
      <c r="DN53" s="17">
        <f t="shared" si="366"/>
        <v>15164233.311189994</v>
      </c>
      <c r="DO53" s="17">
        <f t="shared" si="366"/>
        <v>15164233.311189994</v>
      </c>
      <c r="DP53" s="17">
        <f t="shared" si="366"/>
        <v>15164233.311189994</v>
      </c>
      <c r="DQ53" s="17">
        <f t="shared" si="366"/>
        <v>15164233.311189994</v>
      </c>
      <c r="DR53" s="17">
        <f t="shared" si="366"/>
        <v>15164233.311189994</v>
      </c>
      <c r="DS53" s="17">
        <f t="shared" si="366"/>
        <v>15164233.311189994</v>
      </c>
      <c r="DT53" s="17">
        <f t="shared" si="366"/>
        <v>15922444.976749493</v>
      </c>
      <c r="DU53" s="17">
        <f t="shared" si="366"/>
        <v>15922444.976749493</v>
      </c>
      <c r="DV53" s="17"/>
      <c r="DW53" s="17"/>
      <c r="DX53" s="17"/>
      <c r="DY53" s="17"/>
      <c r="DZ53" s="17"/>
      <c r="EA53" s="17"/>
      <c r="EB53" s="17"/>
      <c r="EC53" s="17"/>
      <c r="ED53" s="17"/>
      <c r="EE53" s="17"/>
    </row>
    <row r="54" spans="1:135" s="15" customFormat="1" x14ac:dyDescent="0.3">
      <c r="A54" s="18" t="str">
        <f t="shared" si="361"/>
        <v>продукт 3</v>
      </c>
      <c r="B54" s="39"/>
      <c r="C54" s="17">
        <f t="shared" si="237"/>
        <v>0</v>
      </c>
      <c r="D54" s="17">
        <f t="shared" si="362"/>
        <v>0</v>
      </c>
      <c r="E54" s="17">
        <f t="shared" si="362"/>
        <v>0</v>
      </c>
      <c r="F54" s="17">
        <f t="shared" si="362"/>
        <v>0</v>
      </c>
      <c r="G54" s="17">
        <f t="shared" si="362"/>
        <v>0</v>
      </c>
      <c r="H54" s="17">
        <f t="shared" si="362"/>
        <v>0</v>
      </c>
      <c r="I54" s="17">
        <f t="shared" ref="I54:M54" si="367">I46*I50</f>
        <v>0</v>
      </c>
      <c r="J54" s="17">
        <f t="shared" si="367"/>
        <v>0</v>
      </c>
      <c r="K54" s="17">
        <f t="shared" si="367"/>
        <v>0</v>
      </c>
      <c r="L54" s="17">
        <f t="shared" si="367"/>
        <v>0</v>
      </c>
      <c r="M54" s="17">
        <f t="shared" si="367"/>
        <v>0</v>
      </c>
      <c r="N54" s="17">
        <f t="shared" ref="N54:R54" si="368">N46*N50</f>
        <v>0</v>
      </c>
      <c r="O54" s="17">
        <f t="shared" si="368"/>
        <v>0</v>
      </c>
      <c r="P54" s="17">
        <f t="shared" si="368"/>
        <v>0</v>
      </c>
      <c r="Q54" s="17">
        <f t="shared" si="368"/>
        <v>0</v>
      </c>
      <c r="R54" s="17">
        <f t="shared" si="368"/>
        <v>0</v>
      </c>
      <c r="S54" s="17">
        <f t="shared" ref="S54:CD54" si="369">S46*S50</f>
        <v>0</v>
      </c>
      <c r="T54" s="17">
        <f t="shared" si="369"/>
        <v>0</v>
      </c>
      <c r="U54" s="17">
        <f t="shared" si="369"/>
        <v>0</v>
      </c>
      <c r="V54" s="17">
        <f t="shared" si="369"/>
        <v>0</v>
      </c>
      <c r="W54" s="17">
        <f t="shared" si="369"/>
        <v>0</v>
      </c>
      <c r="X54" s="17">
        <f t="shared" si="369"/>
        <v>0</v>
      </c>
      <c r="Y54" s="17">
        <f t="shared" si="369"/>
        <v>0</v>
      </c>
      <c r="Z54" s="17">
        <f t="shared" si="369"/>
        <v>0</v>
      </c>
      <c r="AA54" s="17">
        <f t="shared" si="369"/>
        <v>0</v>
      </c>
      <c r="AB54" s="17">
        <f t="shared" si="369"/>
        <v>0</v>
      </c>
      <c r="AC54" s="17">
        <f t="shared" si="369"/>
        <v>0</v>
      </c>
      <c r="AD54" s="17">
        <f t="shared" si="369"/>
        <v>0</v>
      </c>
      <c r="AE54" s="17">
        <f t="shared" si="369"/>
        <v>0</v>
      </c>
      <c r="AF54" s="17">
        <f t="shared" si="369"/>
        <v>0</v>
      </c>
      <c r="AG54" s="17">
        <f t="shared" si="369"/>
        <v>0</v>
      </c>
      <c r="AH54" s="17">
        <f t="shared" si="369"/>
        <v>0</v>
      </c>
      <c r="AI54" s="17">
        <f t="shared" si="369"/>
        <v>0</v>
      </c>
      <c r="AJ54" s="17">
        <f t="shared" si="369"/>
        <v>0</v>
      </c>
      <c r="AK54" s="17">
        <f t="shared" si="369"/>
        <v>0</v>
      </c>
      <c r="AL54" s="17">
        <f t="shared" si="369"/>
        <v>0</v>
      </c>
      <c r="AM54" s="17">
        <f t="shared" si="369"/>
        <v>0</v>
      </c>
      <c r="AN54" s="17">
        <f t="shared" si="369"/>
        <v>0</v>
      </c>
      <c r="AO54" s="17">
        <f t="shared" si="369"/>
        <v>0</v>
      </c>
      <c r="AP54" s="17">
        <f t="shared" si="369"/>
        <v>0</v>
      </c>
      <c r="AQ54" s="17">
        <f t="shared" si="369"/>
        <v>0</v>
      </c>
      <c r="AR54" s="17">
        <f t="shared" si="369"/>
        <v>0</v>
      </c>
      <c r="AS54" s="17">
        <f t="shared" si="369"/>
        <v>0</v>
      </c>
      <c r="AT54" s="17">
        <f t="shared" si="369"/>
        <v>0</v>
      </c>
      <c r="AU54" s="17">
        <f t="shared" si="369"/>
        <v>0</v>
      </c>
      <c r="AV54" s="17">
        <f t="shared" si="369"/>
        <v>0</v>
      </c>
      <c r="AW54" s="17">
        <f t="shared" si="369"/>
        <v>0</v>
      </c>
      <c r="AX54" s="17">
        <f t="shared" si="369"/>
        <v>0</v>
      </c>
      <c r="AY54" s="17">
        <f t="shared" si="369"/>
        <v>0</v>
      </c>
      <c r="AZ54" s="17">
        <f t="shared" si="369"/>
        <v>0</v>
      </c>
      <c r="BA54" s="17">
        <f t="shared" si="369"/>
        <v>0</v>
      </c>
      <c r="BB54" s="17">
        <f t="shared" si="369"/>
        <v>0</v>
      </c>
      <c r="BC54" s="17">
        <f t="shared" si="369"/>
        <v>0</v>
      </c>
      <c r="BD54" s="17">
        <f t="shared" si="369"/>
        <v>0</v>
      </c>
      <c r="BE54" s="17">
        <f t="shared" si="369"/>
        <v>0</v>
      </c>
      <c r="BF54" s="17">
        <f t="shared" si="369"/>
        <v>0</v>
      </c>
      <c r="BG54" s="17">
        <f t="shared" si="369"/>
        <v>0</v>
      </c>
      <c r="BH54" s="17">
        <f t="shared" si="369"/>
        <v>0</v>
      </c>
      <c r="BI54" s="17">
        <f t="shared" si="369"/>
        <v>0</v>
      </c>
      <c r="BJ54" s="17">
        <f t="shared" si="369"/>
        <v>0</v>
      </c>
      <c r="BK54" s="17">
        <f t="shared" si="369"/>
        <v>0</v>
      </c>
      <c r="BL54" s="17">
        <f t="shared" si="369"/>
        <v>0</v>
      </c>
      <c r="BM54" s="17">
        <f t="shared" si="369"/>
        <v>0</v>
      </c>
      <c r="BN54" s="17">
        <f t="shared" si="369"/>
        <v>0</v>
      </c>
      <c r="BO54" s="17">
        <f t="shared" si="369"/>
        <v>0</v>
      </c>
      <c r="BP54" s="17">
        <f t="shared" si="369"/>
        <v>0</v>
      </c>
      <c r="BQ54" s="17">
        <f t="shared" si="369"/>
        <v>0</v>
      </c>
      <c r="BR54" s="17">
        <f t="shared" si="369"/>
        <v>0</v>
      </c>
      <c r="BS54" s="17">
        <f t="shared" si="369"/>
        <v>0</v>
      </c>
      <c r="BT54" s="17">
        <f t="shared" si="369"/>
        <v>0</v>
      </c>
      <c r="BU54" s="17">
        <f t="shared" si="369"/>
        <v>0</v>
      </c>
      <c r="BV54" s="17">
        <f t="shared" si="369"/>
        <v>0</v>
      </c>
      <c r="BW54" s="17">
        <f t="shared" si="369"/>
        <v>0</v>
      </c>
      <c r="BX54" s="17">
        <f t="shared" si="369"/>
        <v>0</v>
      </c>
      <c r="BY54" s="17">
        <f t="shared" si="369"/>
        <v>0</v>
      </c>
      <c r="BZ54" s="17">
        <f t="shared" si="369"/>
        <v>0</v>
      </c>
      <c r="CA54" s="17">
        <f t="shared" si="369"/>
        <v>0</v>
      </c>
      <c r="CB54" s="17">
        <f t="shared" si="369"/>
        <v>0</v>
      </c>
      <c r="CC54" s="17">
        <f t="shared" si="369"/>
        <v>0</v>
      </c>
      <c r="CD54" s="17">
        <f t="shared" si="369"/>
        <v>0</v>
      </c>
      <c r="CE54" s="17">
        <f t="shared" ref="CE54:DU54" si="370">CE46*CE50</f>
        <v>0</v>
      </c>
      <c r="CF54" s="17">
        <f t="shared" si="370"/>
        <v>0</v>
      </c>
      <c r="CG54" s="17">
        <f t="shared" si="370"/>
        <v>0</v>
      </c>
      <c r="CH54" s="17">
        <f t="shared" si="370"/>
        <v>0</v>
      </c>
      <c r="CI54" s="17">
        <f t="shared" si="370"/>
        <v>0</v>
      </c>
      <c r="CJ54" s="17">
        <f t="shared" si="370"/>
        <v>0</v>
      </c>
      <c r="CK54" s="17">
        <f t="shared" si="370"/>
        <v>0</v>
      </c>
      <c r="CL54" s="17">
        <f t="shared" si="370"/>
        <v>0</v>
      </c>
      <c r="CM54" s="17">
        <f t="shared" si="370"/>
        <v>0</v>
      </c>
      <c r="CN54" s="17">
        <f t="shared" si="370"/>
        <v>0</v>
      </c>
      <c r="CO54" s="17">
        <f t="shared" si="370"/>
        <v>0</v>
      </c>
      <c r="CP54" s="17">
        <f t="shared" si="370"/>
        <v>0</v>
      </c>
      <c r="CQ54" s="17">
        <f t="shared" si="370"/>
        <v>0</v>
      </c>
      <c r="CR54" s="17">
        <f t="shared" si="370"/>
        <v>0</v>
      </c>
      <c r="CS54" s="17">
        <f t="shared" si="370"/>
        <v>0</v>
      </c>
      <c r="CT54" s="17">
        <f t="shared" si="370"/>
        <v>0</v>
      </c>
      <c r="CU54" s="17">
        <f t="shared" si="370"/>
        <v>0</v>
      </c>
      <c r="CV54" s="17">
        <f t="shared" si="370"/>
        <v>0</v>
      </c>
      <c r="CW54" s="17">
        <f t="shared" si="370"/>
        <v>0</v>
      </c>
      <c r="CX54" s="17">
        <f t="shared" si="370"/>
        <v>0</v>
      </c>
      <c r="CY54" s="17">
        <f t="shared" si="370"/>
        <v>0</v>
      </c>
      <c r="CZ54" s="17">
        <f t="shared" si="370"/>
        <v>0</v>
      </c>
      <c r="DA54" s="17">
        <f t="shared" si="370"/>
        <v>0</v>
      </c>
      <c r="DB54" s="17">
        <f t="shared" si="370"/>
        <v>0</v>
      </c>
      <c r="DC54" s="17">
        <f t="shared" si="370"/>
        <v>0</v>
      </c>
      <c r="DD54" s="17">
        <f t="shared" si="370"/>
        <v>0</v>
      </c>
      <c r="DE54" s="17">
        <f t="shared" si="370"/>
        <v>0</v>
      </c>
      <c r="DF54" s="17">
        <f t="shared" si="370"/>
        <v>0</v>
      </c>
      <c r="DG54" s="17">
        <f t="shared" si="370"/>
        <v>0</v>
      </c>
      <c r="DH54" s="17">
        <f t="shared" si="370"/>
        <v>0</v>
      </c>
      <c r="DI54" s="17">
        <f t="shared" si="370"/>
        <v>0</v>
      </c>
      <c r="DJ54" s="17">
        <f t="shared" si="370"/>
        <v>0</v>
      </c>
      <c r="DK54" s="17">
        <f t="shared" si="370"/>
        <v>0</v>
      </c>
      <c r="DL54" s="17">
        <f t="shared" si="370"/>
        <v>0</v>
      </c>
      <c r="DM54" s="17">
        <f t="shared" si="370"/>
        <v>0</v>
      </c>
      <c r="DN54" s="17">
        <f t="shared" si="370"/>
        <v>0</v>
      </c>
      <c r="DO54" s="17">
        <f t="shared" si="370"/>
        <v>0</v>
      </c>
      <c r="DP54" s="17">
        <f t="shared" si="370"/>
        <v>0</v>
      </c>
      <c r="DQ54" s="17">
        <f t="shared" si="370"/>
        <v>0</v>
      </c>
      <c r="DR54" s="17">
        <f t="shared" si="370"/>
        <v>0</v>
      </c>
      <c r="DS54" s="17">
        <f t="shared" si="370"/>
        <v>0</v>
      </c>
      <c r="DT54" s="17">
        <f t="shared" si="370"/>
        <v>0</v>
      </c>
      <c r="DU54" s="17">
        <f t="shared" si="370"/>
        <v>0</v>
      </c>
    </row>
    <row r="55" spans="1:135" s="9" customFormat="1" x14ac:dyDescent="0.3">
      <c r="A55" s="8" t="s">
        <v>10</v>
      </c>
      <c r="C55" s="12">
        <f>SUM(D55:DU55)</f>
        <v>991677077.26448739</v>
      </c>
      <c r="D55" s="12">
        <f t="shared" ref="D55:AI55" si="371">D51/(1+vat)*vat</f>
        <v>0</v>
      </c>
      <c r="E55" s="12">
        <f t="shared" si="371"/>
        <v>0</v>
      </c>
      <c r="F55" s="12">
        <f t="shared" si="371"/>
        <v>0</v>
      </c>
      <c r="G55" s="12">
        <f t="shared" si="371"/>
        <v>0</v>
      </c>
      <c r="H55" s="12">
        <f t="shared" si="371"/>
        <v>0</v>
      </c>
      <c r="I55" s="12">
        <f t="shared" si="371"/>
        <v>0</v>
      </c>
      <c r="J55" s="12">
        <f t="shared" si="371"/>
        <v>0</v>
      </c>
      <c r="K55" s="12">
        <f t="shared" si="371"/>
        <v>0</v>
      </c>
      <c r="L55" s="12">
        <f t="shared" si="371"/>
        <v>0</v>
      </c>
      <c r="M55" s="12">
        <f t="shared" si="371"/>
        <v>6830084.7457627114</v>
      </c>
      <c r="N55" s="12">
        <f t="shared" si="371"/>
        <v>6830084.7457627114</v>
      </c>
      <c r="O55" s="12">
        <f t="shared" si="371"/>
        <v>6830084.7457627114</v>
      </c>
      <c r="P55" s="12">
        <f t="shared" si="371"/>
        <v>7171588.9830508474</v>
      </c>
      <c r="Q55" s="12">
        <f t="shared" si="371"/>
        <v>7171588.9830508474</v>
      </c>
      <c r="R55" s="12">
        <f t="shared" si="371"/>
        <v>7171588.9830508474</v>
      </c>
      <c r="S55" s="12">
        <f t="shared" si="371"/>
        <v>7171588.9830508474</v>
      </c>
      <c r="T55" s="12">
        <f t="shared" si="371"/>
        <v>7171588.9830508474</v>
      </c>
      <c r="U55" s="12">
        <f t="shared" si="371"/>
        <v>7171588.9830508474</v>
      </c>
      <c r="V55" s="12">
        <f t="shared" si="371"/>
        <v>7171588.9830508474</v>
      </c>
      <c r="W55" s="12">
        <f t="shared" si="371"/>
        <v>7171588.9830508474</v>
      </c>
      <c r="X55" s="12">
        <f t="shared" si="371"/>
        <v>7171588.9830508474</v>
      </c>
      <c r="Y55" s="12">
        <f t="shared" si="371"/>
        <v>7171588.9830508474</v>
      </c>
      <c r="Z55" s="12">
        <f t="shared" si="371"/>
        <v>7171588.9830508474</v>
      </c>
      <c r="AA55" s="12">
        <f t="shared" si="371"/>
        <v>7171588.9830508474</v>
      </c>
      <c r="AB55" s="12">
        <f t="shared" si="371"/>
        <v>7530168.4322033897</v>
      </c>
      <c r="AC55" s="12">
        <f t="shared" si="371"/>
        <v>7530168.4322033897</v>
      </c>
      <c r="AD55" s="12">
        <f t="shared" si="371"/>
        <v>7530168.4322033897</v>
      </c>
      <c r="AE55" s="12">
        <f t="shared" si="371"/>
        <v>7530168.4322033897</v>
      </c>
      <c r="AF55" s="12">
        <f t="shared" si="371"/>
        <v>7530168.4322033897</v>
      </c>
      <c r="AG55" s="12">
        <f t="shared" si="371"/>
        <v>7530168.4322033897</v>
      </c>
      <c r="AH55" s="12">
        <f t="shared" si="371"/>
        <v>7530168.4322033897</v>
      </c>
      <c r="AI55" s="12">
        <f t="shared" si="371"/>
        <v>7530168.4322033897</v>
      </c>
      <c r="AJ55" s="12">
        <f t="shared" ref="AJ55:BO55" si="372">AJ51/(1+vat)*vat</f>
        <v>7530168.4322033897</v>
      </c>
      <c r="AK55" s="12">
        <f t="shared" si="372"/>
        <v>7530168.4322033897</v>
      </c>
      <c r="AL55" s="12">
        <f t="shared" si="372"/>
        <v>7530168.4322033897</v>
      </c>
      <c r="AM55" s="12">
        <f t="shared" si="372"/>
        <v>7530168.4322033897</v>
      </c>
      <c r="AN55" s="12">
        <f t="shared" si="372"/>
        <v>7906676.8538135588</v>
      </c>
      <c r="AO55" s="12">
        <f t="shared" si="372"/>
        <v>7906676.8538135588</v>
      </c>
      <c r="AP55" s="12">
        <f t="shared" si="372"/>
        <v>7906676.8538135588</v>
      </c>
      <c r="AQ55" s="12">
        <f t="shared" si="372"/>
        <v>7906676.8538135588</v>
      </c>
      <c r="AR55" s="12">
        <f t="shared" si="372"/>
        <v>7906676.8538135588</v>
      </c>
      <c r="AS55" s="12">
        <f t="shared" si="372"/>
        <v>7906676.8538135588</v>
      </c>
      <c r="AT55" s="12">
        <f t="shared" si="372"/>
        <v>7906676.8538135588</v>
      </c>
      <c r="AU55" s="12">
        <f t="shared" si="372"/>
        <v>7906676.8538135588</v>
      </c>
      <c r="AV55" s="12">
        <f t="shared" si="372"/>
        <v>7906676.8538135588</v>
      </c>
      <c r="AW55" s="12">
        <f t="shared" si="372"/>
        <v>7906676.8538135588</v>
      </c>
      <c r="AX55" s="12">
        <f t="shared" si="372"/>
        <v>7906676.8538135588</v>
      </c>
      <c r="AY55" s="12">
        <f t="shared" si="372"/>
        <v>7906676.8538135588</v>
      </c>
      <c r="AZ55" s="12">
        <f t="shared" si="372"/>
        <v>8302010.696504239</v>
      </c>
      <c r="BA55" s="12">
        <f t="shared" si="372"/>
        <v>8302010.696504239</v>
      </c>
      <c r="BB55" s="12">
        <f t="shared" si="372"/>
        <v>8302010.696504239</v>
      </c>
      <c r="BC55" s="12">
        <f t="shared" si="372"/>
        <v>8302010.696504239</v>
      </c>
      <c r="BD55" s="12">
        <f t="shared" si="372"/>
        <v>8302010.696504239</v>
      </c>
      <c r="BE55" s="12">
        <f t="shared" si="372"/>
        <v>8302010.696504239</v>
      </c>
      <c r="BF55" s="12">
        <f t="shared" si="372"/>
        <v>8302010.696504239</v>
      </c>
      <c r="BG55" s="12">
        <f t="shared" si="372"/>
        <v>8302010.696504239</v>
      </c>
      <c r="BH55" s="12">
        <f t="shared" si="372"/>
        <v>8302010.696504239</v>
      </c>
      <c r="BI55" s="12">
        <f t="shared" si="372"/>
        <v>8302010.696504239</v>
      </c>
      <c r="BJ55" s="12">
        <f t="shared" si="372"/>
        <v>8302010.696504239</v>
      </c>
      <c r="BK55" s="12">
        <f t="shared" si="372"/>
        <v>8302010.696504239</v>
      </c>
      <c r="BL55" s="12">
        <f t="shared" si="372"/>
        <v>8717111.2313294522</v>
      </c>
      <c r="BM55" s="12">
        <f t="shared" si="372"/>
        <v>8717111.2313294522</v>
      </c>
      <c r="BN55" s="12">
        <f t="shared" si="372"/>
        <v>8717111.2313294522</v>
      </c>
      <c r="BO55" s="12">
        <f t="shared" si="372"/>
        <v>8717111.2313294522</v>
      </c>
      <c r="BP55" s="12">
        <f t="shared" ref="BP55:CU55" si="373">BP51/(1+vat)*vat</f>
        <v>8717111.2313294522</v>
      </c>
      <c r="BQ55" s="12">
        <f t="shared" si="373"/>
        <v>8717111.2313294522</v>
      </c>
      <c r="BR55" s="12">
        <f t="shared" si="373"/>
        <v>8717111.2313294522</v>
      </c>
      <c r="BS55" s="12">
        <f t="shared" si="373"/>
        <v>8717111.2313294522</v>
      </c>
      <c r="BT55" s="12">
        <f t="shared" si="373"/>
        <v>8717111.2313294522</v>
      </c>
      <c r="BU55" s="12">
        <f t="shared" si="373"/>
        <v>8717111.2313294522</v>
      </c>
      <c r="BV55" s="12">
        <f t="shared" si="373"/>
        <v>8717111.2313294522</v>
      </c>
      <c r="BW55" s="12">
        <f t="shared" si="373"/>
        <v>8717111.2313294522</v>
      </c>
      <c r="BX55" s="12">
        <f t="shared" si="373"/>
        <v>9152966.7928959243</v>
      </c>
      <c r="BY55" s="12">
        <f t="shared" si="373"/>
        <v>9152966.7928959243</v>
      </c>
      <c r="BZ55" s="12">
        <f t="shared" si="373"/>
        <v>9152966.7928959243</v>
      </c>
      <c r="CA55" s="12">
        <f t="shared" si="373"/>
        <v>9152966.7928959243</v>
      </c>
      <c r="CB55" s="12">
        <f t="shared" si="373"/>
        <v>9152966.7928959243</v>
      </c>
      <c r="CC55" s="12">
        <f t="shared" si="373"/>
        <v>9152966.7928959243</v>
      </c>
      <c r="CD55" s="12">
        <f t="shared" si="373"/>
        <v>9152966.7928959243</v>
      </c>
      <c r="CE55" s="12">
        <f t="shared" si="373"/>
        <v>9152966.7928959243</v>
      </c>
      <c r="CF55" s="12">
        <f t="shared" si="373"/>
        <v>9152966.7928959243</v>
      </c>
      <c r="CG55" s="12">
        <f t="shared" si="373"/>
        <v>9152966.7928959243</v>
      </c>
      <c r="CH55" s="12">
        <f t="shared" si="373"/>
        <v>9152966.7928959243</v>
      </c>
      <c r="CI55" s="12">
        <f t="shared" si="373"/>
        <v>9152966.7928959243</v>
      </c>
      <c r="CJ55" s="12">
        <f t="shared" si="373"/>
        <v>9610615.1325407196</v>
      </c>
      <c r="CK55" s="12">
        <f t="shared" si="373"/>
        <v>9610615.1325407196</v>
      </c>
      <c r="CL55" s="12">
        <f t="shared" si="373"/>
        <v>9610615.1325407196</v>
      </c>
      <c r="CM55" s="12">
        <f t="shared" si="373"/>
        <v>9610615.1325407196</v>
      </c>
      <c r="CN55" s="12">
        <f t="shared" si="373"/>
        <v>9610615.1325407196</v>
      </c>
      <c r="CO55" s="12">
        <f t="shared" si="373"/>
        <v>9610615.1325407196</v>
      </c>
      <c r="CP55" s="12">
        <f t="shared" si="373"/>
        <v>9610615.1325407196</v>
      </c>
      <c r="CQ55" s="12">
        <f t="shared" si="373"/>
        <v>9610615.1325407196</v>
      </c>
      <c r="CR55" s="12">
        <f t="shared" si="373"/>
        <v>9610615.1325407196</v>
      </c>
      <c r="CS55" s="12">
        <f t="shared" si="373"/>
        <v>9610615.1325407196</v>
      </c>
      <c r="CT55" s="12">
        <f t="shared" si="373"/>
        <v>9610615.1325407196</v>
      </c>
      <c r="CU55" s="12">
        <f t="shared" si="373"/>
        <v>9610615.1325407196</v>
      </c>
      <c r="CV55" s="12">
        <f t="shared" ref="CV55:DU55" si="374">CV51/(1+vat)*vat</f>
        <v>10091145.889167758</v>
      </c>
      <c r="CW55" s="12">
        <f t="shared" si="374"/>
        <v>10091145.889167758</v>
      </c>
      <c r="CX55" s="12">
        <f t="shared" si="374"/>
        <v>10091145.889167758</v>
      </c>
      <c r="CY55" s="12">
        <f t="shared" si="374"/>
        <v>10091145.889167758</v>
      </c>
      <c r="CZ55" s="12">
        <f t="shared" si="374"/>
        <v>10091145.889167758</v>
      </c>
      <c r="DA55" s="12">
        <f t="shared" si="374"/>
        <v>10091145.889167758</v>
      </c>
      <c r="DB55" s="12">
        <f t="shared" si="374"/>
        <v>10091145.889167758</v>
      </c>
      <c r="DC55" s="12">
        <f t="shared" si="374"/>
        <v>10091145.889167758</v>
      </c>
      <c r="DD55" s="12">
        <f t="shared" si="374"/>
        <v>10091145.889167758</v>
      </c>
      <c r="DE55" s="12">
        <f t="shared" si="374"/>
        <v>10091145.889167758</v>
      </c>
      <c r="DF55" s="12">
        <f t="shared" si="374"/>
        <v>10091145.889167758</v>
      </c>
      <c r="DG55" s="12">
        <f t="shared" si="374"/>
        <v>10091145.889167758</v>
      </c>
      <c r="DH55" s="12">
        <f t="shared" si="374"/>
        <v>10595703.183626145</v>
      </c>
      <c r="DI55" s="12">
        <f t="shared" si="374"/>
        <v>10595703.183626145</v>
      </c>
      <c r="DJ55" s="12">
        <f t="shared" si="374"/>
        <v>10595703.183626145</v>
      </c>
      <c r="DK55" s="12">
        <f t="shared" si="374"/>
        <v>10595703.183626145</v>
      </c>
      <c r="DL55" s="12">
        <f t="shared" si="374"/>
        <v>10595703.183626145</v>
      </c>
      <c r="DM55" s="12">
        <f t="shared" si="374"/>
        <v>10595703.183626145</v>
      </c>
      <c r="DN55" s="12">
        <f t="shared" si="374"/>
        <v>10595703.183626145</v>
      </c>
      <c r="DO55" s="12">
        <f t="shared" si="374"/>
        <v>10595703.183626145</v>
      </c>
      <c r="DP55" s="12">
        <f t="shared" si="374"/>
        <v>10595703.183626145</v>
      </c>
      <c r="DQ55" s="12">
        <f t="shared" si="374"/>
        <v>10595703.183626145</v>
      </c>
      <c r="DR55" s="12">
        <f t="shared" si="374"/>
        <v>10595703.183626145</v>
      </c>
      <c r="DS55" s="12">
        <f t="shared" si="374"/>
        <v>10595703.183626145</v>
      </c>
      <c r="DT55" s="12">
        <f t="shared" si="374"/>
        <v>11125488.342807453</v>
      </c>
      <c r="DU55" s="12">
        <f t="shared" si="374"/>
        <v>11125488.342807453</v>
      </c>
    </row>
    <row r="56" spans="1:135" s="9" customFormat="1" x14ac:dyDescent="0.3">
      <c r="A56" s="31" t="s">
        <v>17</v>
      </c>
      <c r="B56" s="32"/>
      <c r="C56" s="30">
        <f>SUM(D56:DU56)</f>
        <v>5509317095.9138145</v>
      </c>
      <c r="D56" s="30">
        <f t="shared" ref="D56:AI56" si="375">D51/(1+vat)</f>
        <v>0</v>
      </c>
      <c r="E56" s="30">
        <f t="shared" si="375"/>
        <v>0</v>
      </c>
      <c r="F56" s="30">
        <f t="shared" si="375"/>
        <v>0</v>
      </c>
      <c r="G56" s="30">
        <f t="shared" si="375"/>
        <v>0</v>
      </c>
      <c r="H56" s="30">
        <f t="shared" si="375"/>
        <v>0</v>
      </c>
      <c r="I56" s="30">
        <f t="shared" si="375"/>
        <v>0</v>
      </c>
      <c r="J56" s="30">
        <f t="shared" si="375"/>
        <v>0</v>
      </c>
      <c r="K56" s="30">
        <f t="shared" si="375"/>
        <v>0</v>
      </c>
      <c r="L56" s="30">
        <f t="shared" si="375"/>
        <v>0</v>
      </c>
      <c r="M56" s="30">
        <f t="shared" si="375"/>
        <v>37944915.254237287</v>
      </c>
      <c r="N56" s="30">
        <f t="shared" si="375"/>
        <v>37944915.254237287</v>
      </c>
      <c r="O56" s="30">
        <f t="shared" si="375"/>
        <v>37944915.254237287</v>
      </c>
      <c r="P56" s="30">
        <f t="shared" si="375"/>
        <v>39842161.016949154</v>
      </c>
      <c r="Q56" s="30">
        <f t="shared" si="375"/>
        <v>39842161.016949154</v>
      </c>
      <c r="R56" s="30">
        <f t="shared" si="375"/>
        <v>39842161.016949154</v>
      </c>
      <c r="S56" s="30">
        <f t="shared" si="375"/>
        <v>39842161.016949154</v>
      </c>
      <c r="T56" s="30">
        <f t="shared" si="375"/>
        <v>39842161.016949154</v>
      </c>
      <c r="U56" s="30">
        <f t="shared" si="375"/>
        <v>39842161.016949154</v>
      </c>
      <c r="V56" s="30">
        <f t="shared" si="375"/>
        <v>39842161.016949154</v>
      </c>
      <c r="W56" s="30">
        <f t="shared" si="375"/>
        <v>39842161.016949154</v>
      </c>
      <c r="X56" s="30">
        <f t="shared" si="375"/>
        <v>39842161.016949154</v>
      </c>
      <c r="Y56" s="30">
        <f t="shared" si="375"/>
        <v>39842161.016949154</v>
      </c>
      <c r="Z56" s="30">
        <f t="shared" si="375"/>
        <v>39842161.016949154</v>
      </c>
      <c r="AA56" s="30">
        <f t="shared" si="375"/>
        <v>39842161.016949154</v>
      </c>
      <c r="AB56" s="30">
        <f t="shared" si="375"/>
        <v>41834269.06779661</v>
      </c>
      <c r="AC56" s="30">
        <f t="shared" si="375"/>
        <v>41834269.06779661</v>
      </c>
      <c r="AD56" s="30">
        <f t="shared" si="375"/>
        <v>41834269.06779661</v>
      </c>
      <c r="AE56" s="30">
        <f t="shared" si="375"/>
        <v>41834269.06779661</v>
      </c>
      <c r="AF56" s="30">
        <f t="shared" si="375"/>
        <v>41834269.06779661</v>
      </c>
      <c r="AG56" s="30">
        <f t="shared" si="375"/>
        <v>41834269.06779661</v>
      </c>
      <c r="AH56" s="30">
        <f t="shared" si="375"/>
        <v>41834269.06779661</v>
      </c>
      <c r="AI56" s="30">
        <f t="shared" si="375"/>
        <v>41834269.06779661</v>
      </c>
      <c r="AJ56" s="30">
        <f t="shared" ref="AJ56:BO56" si="376">AJ51/(1+vat)</f>
        <v>41834269.06779661</v>
      </c>
      <c r="AK56" s="30">
        <f t="shared" si="376"/>
        <v>41834269.06779661</v>
      </c>
      <c r="AL56" s="30">
        <f t="shared" si="376"/>
        <v>41834269.06779661</v>
      </c>
      <c r="AM56" s="30">
        <f t="shared" si="376"/>
        <v>41834269.06779661</v>
      </c>
      <c r="AN56" s="30">
        <f t="shared" si="376"/>
        <v>43925982.521186441</v>
      </c>
      <c r="AO56" s="30">
        <f t="shared" si="376"/>
        <v>43925982.521186441</v>
      </c>
      <c r="AP56" s="30">
        <f t="shared" si="376"/>
        <v>43925982.521186441</v>
      </c>
      <c r="AQ56" s="30">
        <f t="shared" si="376"/>
        <v>43925982.521186441</v>
      </c>
      <c r="AR56" s="30">
        <f t="shared" si="376"/>
        <v>43925982.521186441</v>
      </c>
      <c r="AS56" s="30">
        <f t="shared" si="376"/>
        <v>43925982.521186441</v>
      </c>
      <c r="AT56" s="30">
        <f t="shared" si="376"/>
        <v>43925982.521186441</v>
      </c>
      <c r="AU56" s="30">
        <f t="shared" si="376"/>
        <v>43925982.521186441</v>
      </c>
      <c r="AV56" s="30">
        <f t="shared" si="376"/>
        <v>43925982.521186441</v>
      </c>
      <c r="AW56" s="30">
        <f t="shared" si="376"/>
        <v>43925982.521186441</v>
      </c>
      <c r="AX56" s="30">
        <f t="shared" si="376"/>
        <v>43925982.521186441</v>
      </c>
      <c r="AY56" s="30">
        <f t="shared" si="376"/>
        <v>43925982.521186441</v>
      </c>
      <c r="AZ56" s="30">
        <f t="shared" si="376"/>
        <v>46122281.647245772</v>
      </c>
      <c r="BA56" s="30">
        <f t="shared" si="376"/>
        <v>46122281.647245772</v>
      </c>
      <c r="BB56" s="30">
        <f t="shared" si="376"/>
        <v>46122281.647245772</v>
      </c>
      <c r="BC56" s="30">
        <f t="shared" si="376"/>
        <v>46122281.647245772</v>
      </c>
      <c r="BD56" s="30">
        <f t="shared" si="376"/>
        <v>46122281.647245772</v>
      </c>
      <c r="BE56" s="30">
        <f t="shared" si="376"/>
        <v>46122281.647245772</v>
      </c>
      <c r="BF56" s="30">
        <f t="shared" si="376"/>
        <v>46122281.647245772</v>
      </c>
      <c r="BG56" s="30">
        <f t="shared" si="376"/>
        <v>46122281.647245772</v>
      </c>
      <c r="BH56" s="30">
        <f t="shared" si="376"/>
        <v>46122281.647245772</v>
      </c>
      <c r="BI56" s="30">
        <f t="shared" si="376"/>
        <v>46122281.647245772</v>
      </c>
      <c r="BJ56" s="30">
        <f t="shared" si="376"/>
        <v>46122281.647245772</v>
      </c>
      <c r="BK56" s="30">
        <f t="shared" si="376"/>
        <v>46122281.647245772</v>
      </c>
      <c r="BL56" s="30">
        <f t="shared" si="376"/>
        <v>48428395.729608066</v>
      </c>
      <c r="BM56" s="30">
        <f t="shared" si="376"/>
        <v>48428395.729608066</v>
      </c>
      <c r="BN56" s="30">
        <f t="shared" si="376"/>
        <v>48428395.729608066</v>
      </c>
      <c r="BO56" s="30">
        <f t="shared" si="376"/>
        <v>48428395.729608066</v>
      </c>
      <c r="BP56" s="30">
        <f t="shared" ref="BP56:CU56" si="377">BP51/(1+vat)</f>
        <v>48428395.729608066</v>
      </c>
      <c r="BQ56" s="30">
        <f t="shared" si="377"/>
        <v>48428395.729608066</v>
      </c>
      <c r="BR56" s="30">
        <f t="shared" si="377"/>
        <v>48428395.729608066</v>
      </c>
      <c r="BS56" s="30">
        <f t="shared" si="377"/>
        <v>48428395.729608066</v>
      </c>
      <c r="BT56" s="30">
        <f t="shared" si="377"/>
        <v>48428395.729608066</v>
      </c>
      <c r="BU56" s="30">
        <f t="shared" si="377"/>
        <v>48428395.729608066</v>
      </c>
      <c r="BV56" s="30">
        <f t="shared" si="377"/>
        <v>48428395.729608066</v>
      </c>
      <c r="BW56" s="30">
        <f t="shared" si="377"/>
        <v>48428395.729608066</v>
      </c>
      <c r="BX56" s="30">
        <f t="shared" si="377"/>
        <v>50849815.516088471</v>
      </c>
      <c r="BY56" s="30">
        <f t="shared" si="377"/>
        <v>50849815.516088471</v>
      </c>
      <c r="BZ56" s="30">
        <f t="shared" si="377"/>
        <v>50849815.516088471</v>
      </c>
      <c r="CA56" s="30">
        <f t="shared" si="377"/>
        <v>50849815.516088471</v>
      </c>
      <c r="CB56" s="30">
        <f t="shared" si="377"/>
        <v>50849815.516088471</v>
      </c>
      <c r="CC56" s="30">
        <f t="shared" si="377"/>
        <v>50849815.516088471</v>
      </c>
      <c r="CD56" s="30">
        <f t="shared" si="377"/>
        <v>50849815.516088471</v>
      </c>
      <c r="CE56" s="30">
        <f t="shared" si="377"/>
        <v>50849815.516088471</v>
      </c>
      <c r="CF56" s="30">
        <f t="shared" si="377"/>
        <v>50849815.516088471</v>
      </c>
      <c r="CG56" s="30">
        <f t="shared" si="377"/>
        <v>50849815.516088471</v>
      </c>
      <c r="CH56" s="30">
        <f t="shared" si="377"/>
        <v>50849815.516088471</v>
      </c>
      <c r="CI56" s="30">
        <f t="shared" si="377"/>
        <v>50849815.516088471</v>
      </c>
      <c r="CJ56" s="30">
        <f t="shared" si="377"/>
        <v>53392306.291892894</v>
      </c>
      <c r="CK56" s="30">
        <f t="shared" si="377"/>
        <v>53392306.291892894</v>
      </c>
      <c r="CL56" s="30">
        <f t="shared" si="377"/>
        <v>53392306.291892894</v>
      </c>
      <c r="CM56" s="30">
        <f t="shared" si="377"/>
        <v>53392306.291892894</v>
      </c>
      <c r="CN56" s="30">
        <f t="shared" si="377"/>
        <v>53392306.291892894</v>
      </c>
      <c r="CO56" s="30">
        <f t="shared" si="377"/>
        <v>53392306.291892894</v>
      </c>
      <c r="CP56" s="30">
        <f t="shared" si="377"/>
        <v>53392306.291892894</v>
      </c>
      <c r="CQ56" s="30">
        <f t="shared" si="377"/>
        <v>53392306.291892894</v>
      </c>
      <c r="CR56" s="30">
        <f t="shared" si="377"/>
        <v>53392306.291892894</v>
      </c>
      <c r="CS56" s="30">
        <f t="shared" si="377"/>
        <v>53392306.291892894</v>
      </c>
      <c r="CT56" s="30">
        <f t="shared" si="377"/>
        <v>53392306.291892894</v>
      </c>
      <c r="CU56" s="30">
        <f t="shared" si="377"/>
        <v>53392306.291892894</v>
      </c>
      <c r="CV56" s="30">
        <f t="shared" ref="CV56:DU56" si="378">CV51/(1+vat)</f>
        <v>56061921.606487542</v>
      </c>
      <c r="CW56" s="30">
        <f t="shared" si="378"/>
        <v>56061921.606487542</v>
      </c>
      <c r="CX56" s="30">
        <f t="shared" si="378"/>
        <v>56061921.606487542</v>
      </c>
      <c r="CY56" s="30">
        <f t="shared" si="378"/>
        <v>56061921.606487542</v>
      </c>
      <c r="CZ56" s="30">
        <f t="shared" si="378"/>
        <v>56061921.606487542</v>
      </c>
      <c r="DA56" s="30">
        <f t="shared" si="378"/>
        <v>56061921.606487542</v>
      </c>
      <c r="DB56" s="30">
        <f t="shared" si="378"/>
        <v>56061921.606487542</v>
      </c>
      <c r="DC56" s="30">
        <f t="shared" si="378"/>
        <v>56061921.606487542</v>
      </c>
      <c r="DD56" s="30">
        <f t="shared" si="378"/>
        <v>56061921.606487542</v>
      </c>
      <c r="DE56" s="30">
        <f t="shared" si="378"/>
        <v>56061921.606487542</v>
      </c>
      <c r="DF56" s="30">
        <f t="shared" si="378"/>
        <v>56061921.606487542</v>
      </c>
      <c r="DG56" s="30">
        <f t="shared" si="378"/>
        <v>56061921.606487542</v>
      </c>
      <c r="DH56" s="30">
        <f t="shared" si="378"/>
        <v>58865017.686811924</v>
      </c>
      <c r="DI56" s="30">
        <f t="shared" si="378"/>
        <v>58865017.686811924</v>
      </c>
      <c r="DJ56" s="30">
        <f t="shared" si="378"/>
        <v>58865017.686811924</v>
      </c>
      <c r="DK56" s="30">
        <f t="shared" si="378"/>
        <v>58865017.686811924</v>
      </c>
      <c r="DL56" s="30">
        <f t="shared" si="378"/>
        <v>58865017.686811924</v>
      </c>
      <c r="DM56" s="30">
        <f t="shared" si="378"/>
        <v>58865017.686811924</v>
      </c>
      <c r="DN56" s="30">
        <f t="shared" si="378"/>
        <v>58865017.686811924</v>
      </c>
      <c r="DO56" s="30">
        <f t="shared" si="378"/>
        <v>58865017.686811924</v>
      </c>
      <c r="DP56" s="30">
        <f t="shared" si="378"/>
        <v>58865017.686811924</v>
      </c>
      <c r="DQ56" s="30">
        <f t="shared" si="378"/>
        <v>58865017.686811924</v>
      </c>
      <c r="DR56" s="30">
        <f t="shared" si="378"/>
        <v>58865017.686811924</v>
      </c>
      <c r="DS56" s="30">
        <f t="shared" si="378"/>
        <v>58865017.686811924</v>
      </c>
      <c r="DT56" s="30">
        <f t="shared" si="378"/>
        <v>61808268.571152516</v>
      </c>
      <c r="DU56" s="30">
        <f t="shared" si="378"/>
        <v>61808268.571152516</v>
      </c>
    </row>
    <row r="57" spans="1:135" x14ac:dyDescent="0.3">
      <c r="C57" s="1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96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</row>
    <row r="58" spans="1:135" x14ac:dyDescent="0.3"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96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</row>
    <row r="59" spans="1:135" s="9" customFormat="1" x14ac:dyDescent="0.3">
      <c r="A59" s="129" t="s">
        <v>80</v>
      </c>
      <c r="B59" s="21"/>
      <c r="C59" s="22" t="s">
        <v>1</v>
      </c>
      <c r="D59" s="23">
        <f t="shared" ref="D59:AI59" si="379">D3</f>
        <v>41944</v>
      </c>
      <c r="E59" s="23">
        <f t="shared" si="379"/>
        <v>41974</v>
      </c>
      <c r="F59" s="23">
        <f t="shared" si="379"/>
        <v>42005</v>
      </c>
      <c r="G59" s="23">
        <f t="shared" si="379"/>
        <v>42036</v>
      </c>
      <c r="H59" s="23">
        <f t="shared" si="379"/>
        <v>42064</v>
      </c>
      <c r="I59" s="23">
        <f t="shared" si="379"/>
        <v>42095</v>
      </c>
      <c r="J59" s="23">
        <f t="shared" si="379"/>
        <v>42125</v>
      </c>
      <c r="K59" s="23">
        <f t="shared" si="379"/>
        <v>42156</v>
      </c>
      <c r="L59" s="23">
        <f t="shared" si="379"/>
        <v>42186</v>
      </c>
      <c r="M59" s="23">
        <f t="shared" si="379"/>
        <v>42217</v>
      </c>
      <c r="N59" s="23">
        <f t="shared" si="379"/>
        <v>42248</v>
      </c>
      <c r="O59" s="23">
        <f t="shared" si="379"/>
        <v>42278</v>
      </c>
      <c r="P59" s="23">
        <f t="shared" si="379"/>
        <v>42309</v>
      </c>
      <c r="Q59" s="23">
        <f t="shared" si="379"/>
        <v>42339</v>
      </c>
      <c r="R59" s="23">
        <f t="shared" si="379"/>
        <v>42370</v>
      </c>
      <c r="S59" s="23">
        <f t="shared" si="379"/>
        <v>42401</v>
      </c>
      <c r="T59" s="23">
        <f t="shared" si="379"/>
        <v>42430</v>
      </c>
      <c r="U59" s="23">
        <f t="shared" si="379"/>
        <v>42461</v>
      </c>
      <c r="V59" s="23">
        <f t="shared" si="379"/>
        <v>42491</v>
      </c>
      <c r="W59" s="23">
        <f t="shared" si="379"/>
        <v>42522</v>
      </c>
      <c r="X59" s="23">
        <f t="shared" si="379"/>
        <v>42552</v>
      </c>
      <c r="Y59" s="23">
        <f t="shared" si="379"/>
        <v>42583</v>
      </c>
      <c r="Z59" s="23">
        <f t="shared" si="379"/>
        <v>42614</v>
      </c>
      <c r="AA59" s="23">
        <f t="shared" si="379"/>
        <v>42644</v>
      </c>
      <c r="AB59" s="23">
        <f t="shared" si="379"/>
        <v>42675</v>
      </c>
      <c r="AC59" s="23">
        <f t="shared" si="379"/>
        <v>42705</v>
      </c>
      <c r="AD59" s="23">
        <f t="shared" si="379"/>
        <v>42736</v>
      </c>
      <c r="AE59" s="23">
        <f t="shared" si="379"/>
        <v>42767</v>
      </c>
      <c r="AF59" s="23">
        <f t="shared" si="379"/>
        <v>42795</v>
      </c>
      <c r="AG59" s="23">
        <f t="shared" si="379"/>
        <v>42826</v>
      </c>
      <c r="AH59" s="23">
        <f t="shared" si="379"/>
        <v>42856</v>
      </c>
      <c r="AI59" s="23">
        <f t="shared" si="379"/>
        <v>42887</v>
      </c>
      <c r="AJ59" s="23">
        <f t="shared" ref="AJ59:BO59" si="380">AJ3</f>
        <v>42917</v>
      </c>
      <c r="AK59" s="23">
        <f t="shared" si="380"/>
        <v>42948</v>
      </c>
      <c r="AL59" s="23">
        <f t="shared" si="380"/>
        <v>42979</v>
      </c>
      <c r="AM59" s="23">
        <f t="shared" si="380"/>
        <v>43009</v>
      </c>
      <c r="AN59" s="23">
        <f t="shared" si="380"/>
        <v>43040</v>
      </c>
      <c r="AO59" s="23">
        <f t="shared" si="380"/>
        <v>43070</v>
      </c>
      <c r="AP59" s="23">
        <f t="shared" si="380"/>
        <v>43101</v>
      </c>
      <c r="AQ59" s="23">
        <f t="shared" si="380"/>
        <v>43132</v>
      </c>
      <c r="AR59" s="23">
        <f t="shared" si="380"/>
        <v>43160</v>
      </c>
      <c r="AS59" s="23">
        <f t="shared" si="380"/>
        <v>43191</v>
      </c>
      <c r="AT59" s="23">
        <f t="shared" si="380"/>
        <v>43221</v>
      </c>
      <c r="AU59" s="23">
        <f t="shared" si="380"/>
        <v>43252</v>
      </c>
      <c r="AV59" s="23">
        <f t="shared" si="380"/>
        <v>43282</v>
      </c>
      <c r="AW59" s="23">
        <f t="shared" si="380"/>
        <v>43313</v>
      </c>
      <c r="AX59" s="23">
        <f t="shared" si="380"/>
        <v>43344</v>
      </c>
      <c r="AY59" s="23">
        <f t="shared" si="380"/>
        <v>43374</v>
      </c>
      <c r="AZ59" s="23">
        <f t="shared" si="380"/>
        <v>43405</v>
      </c>
      <c r="BA59" s="23">
        <f t="shared" si="380"/>
        <v>43435</v>
      </c>
      <c r="BB59" s="23">
        <f t="shared" si="380"/>
        <v>43466</v>
      </c>
      <c r="BC59" s="23">
        <f t="shared" si="380"/>
        <v>43497</v>
      </c>
      <c r="BD59" s="23">
        <f t="shared" si="380"/>
        <v>43525</v>
      </c>
      <c r="BE59" s="23">
        <f t="shared" si="380"/>
        <v>43556</v>
      </c>
      <c r="BF59" s="23">
        <f t="shared" si="380"/>
        <v>43586</v>
      </c>
      <c r="BG59" s="23">
        <f t="shared" si="380"/>
        <v>43617</v>
      </c>
      <c r="BH59" s="23">
        <f t="shared" si="380"/>
        <v>43647</v>
      </c>
      <c r="BI59" s="23">
        <f t="shared" si="380"/>
        <v>43678</v>
      </c>
      <c r="BJ59" s="23">
        <f t="shared" si="380"/>
        <v>43709</v>
      </c>
      <c r="BK59" s="23">
        <f t="shared" si="380"/>
        <v>43739</v>
      </c>
      <c r="BL59" s="23">
        <f t="shared" si="380"/>
        <v>43770</v>
      </c>
      <c r="BM59" s="23">
        <f t="shared" si="380"/>
        <v>43800</v>
      </c>
      <c r="BN59" s="23">
        <f t="shared" si="380"/>
        <v>43831</v>
      </c>
      <c r="BO59" s="23">
        <f t="shared" si="380"/>
        <v>43862</v>
      </c>
      <c r="BP59" s="23">
        <f t="shared" ref="BP59:CU59" si="381">BP3</f>
        <v>43891</v>
      </c>
      <c r="BQ59" s="23">
        <f t="shared" si="381"/>
        <v>43922</v>
      </c>
      <c r="BR59" s="23">
        <f t="shared" si="381"/>
        <v>43952</v>
      </c>
      <c r="BS59" s="23">
        <f t="shared" si="381"/>
        <v>43983</v>
      </c>
      <c r="BT59" s="23">
        <f t="shared" si="381"/>
        <v>44013</v>
      </c>
      <c r="BU59" s="23">
        <f t="shared" si="381"/>
        <v>44044</v>
      </c>
      <c r="BV59" s="23">
        <f t="shared" si="381"/>
        <v>44075</v>
      </c>
      <c r="BW59" s="23">
        <f t="shared" si="381"/>
        <v>44105</v>
      </c>
      <c r="BX59" s="23">
        <f t="shared" si="381"/>
        <v>44136</v>
      </c>
      <c r="BY59" s="23">
        <f t="shared" si="381"/>
        <v>44166</v>
      </c>
      <c r="BZ59" s="23">
        <f t="shared" si="381"/>
        <v>44197</v>
      </c>
      <c r="CA59" s="23">
        <f t="shared" si="381"/>
        <v>44228</v>
      </c>
      <c r="CB59" s="23">
        <f t="shared" si="381"/>
        <v>44256</v>
      </c>
      <c r="CC59" s="23">
        <f t="shared" si="381"/>
        <v>44287</v>
      </c>
      <c r="CD59" s="23">
        <f t="shared" si="381"/>
        <v>44317</v>
      </c>
      <c r="CE59" s="23">
        <f t="shared" si="381"/>
        <v>44348</v>
      </c>
      <c r="CF59" s="23">
        <f t="shared" si="381"/>
        <v>44378</v>
      </c>
      <c r="CG59" s="23">
        <f t="shared" si="381"/>
        <v>44409</v>
      </c>
      <c r="CH59" s="23">
        <f t="shared" si="381"/>
        <v>44440</v>
      </c>
      <c r="CI59" s="23">
        <f t="shared" si="381"/>
        <v>44470</v>
      </c>
      <c r="CJ59" s="23">
        <f t="shared" si="381"/>
        <v>44501</v>
      </c>
      <c r="CK59" s="23">
        <f t="shared" si="381"/>
        <v>44531</v>
      </c>
      <c r="CL59" s="23">
        <f t="shared" si="381"/>
        <v>44562</v>
      </c>
      <c r="CM59" s="23">
        <f t="shared" si="381"/>
        <v>44593</v>
      </c>
      <c r="CN59" s="23">
        <f t="shared" si="381"/>
        <v>44621</v>
      </c>
      <c r="CO59" s="23">
        <f t="shared" si="381"/>
        <v>44652</v>
      </c>
      <c r="CP59" s="23">
        <f t="shared" si="381"/>
        <v>44682</v>
      </c>
      <c r="CQ59" s="23">
        <f t="shared" si="381"/>
        <v>44713</v>
      </c>
      <c r="CR59" s="23">
        <f t="shared" si="381"/>
        <v>44743</v>
      </c>
      <c r="CS59" s="23">
        <f t="shared" si="381"/>
        <v>44774</v>
      </c>
      <c r="CT59" s="23">
        <f t="shared" si="381"/>
        <v>44805</v>
      </c>
      <c r="CU59" s="23">
        <f t="shared" si="381"/>
        <v>44835</v>
      </c>
      <c r="CV59" s="23">
        <f t="shared" ref="CV59:DU59" si="382">CV3</f>
        <v>44866</v>
      </c>
      <c r="CW59" s="23">
        <f t="shared" si="382"/>
        <v>44896</v>
      </c>
      <c r="CX59" s="23">
        <f t="shared" si="382"/>
        <v>44927</v>
      </c>
      <c r="CY59" s="23">
        <f t="shared" si="382"/>
        <v>44958</v>
      </c>
      <c r="CZ59" s="23">
        <f t="shared" si="382"/>
        <v>44986</v>
      </c>
      <c r="DA59" s="23">
        <f t="shared" si="382"/>
        <v>45017</v>
      </c>
      <c r="DB59" s="23">
        <f t="shared" si="382"/>
        <v>45047</v>
      </c>
      <c r="DC59" s="23">
        <f t="shared" si="382"/>
        <v>45078</v>
      </c>
      <c r="DD59" s="23">
        <f t="shared" si="382"/>
        <v>45108</v>
      </c>
      <c r="DE59" s="23">
        <f t="shared" si="382"/>
        <v>45139</v>
      </c>
      <c r="DF59" s="23">
        <f t="shared" si="382"/>
        <v>45170</v>
      </c>
      <c r="DG59" s="23">
        <f t="shared" si="382"/>
        <v>45200</v>
      </c>
      <c r="DH59" s="23">
        <f t="shared" si="382"/>
        <v>45231</v>
      </c>
      <c r="DI59" s="23">
        <f t="shared" si="382"/>
        <v>45261</v>
      </c>
      <c r="DJ59" s="23">
        <f t="shared" si="382"/>
        <v>45292</v>
      </c>
      <c r="DK59" s="23">
        <f t="shared" si="382"/>
        <v>45323</v>
      </c>
      <c r="DL59" s="23">
        <f t="shared" si="382"/>
        <v>45352</v>
      </c>
      <c r="DM59" s="23">
        <f t="shared" si="382"/>
        <v>45383</v>
      </c>
      <c r="DN59" s="23">
        <f t="shared" si="382"/>
        <v>45413</v>
      </c>
      <c r="DO59" s="23">
        <f t="shared" si="382"/>
        <v>45444</v>
      </c>
      <c r="DP59" s="23">
        <f t="shared" si="382"/>
        <v>45474</v>
      </c>
      <c r="DQ59" s="23">
        <f t="shared" si="382"/>
        <v>45505</v>
      </c>
      <c r="DR59" s="23">
        <f t="shared" si="382"/>
        <v>45536</v>
      </c>
      <c r="DS59" s="23">
        <f t="shared" si="382"/>
        <v>45566</v>
      </c>
      <c r="DT59" s="23">
        <f t="shared" si="382"/>
        <v>45597</v>
      </c>
      <c r="DU59" s="23">
        <f t="shared" si="382"/>
        <v>45627</v>
      </c>
    </row>
    <row r="60" spans="1:135" x14ac:dyDescent="0.3">
      <c r="A60" s="11" t="s">
        <v>77</v>
      </c>
      <c r="B60" s="238" t="s">
        <v>205</v>
      </c>
      <c r="C60" s="12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96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</row>
    <row r="61" spans="1:135" x14ac:dyDescent="0.3">
      <c r="A61" s="18" t="str">
        <f>A41</f>
        <v>сырье 1</v>
      </c>
      <c r="B61" s="102">
        <v>600</v>
      </c>
      <c r="C61" s="12"/>
      <c r="D61" s="104">
        <f t="shared" ref="D61:O62" si="383">$B61*raw</f>
        <v>600</v>
      </c>
      <c r="E61" s="104">
        <f t="shared" si="383"/>
        <v>600</v>
      </c>
      <c r="F61" s="104">
        <f t="shared" si="383"/>
        <v>600</v>
      </c>
      <c r="G61" s="104">
        <f t="shared" si="383"/>
        <v>600</v>
      </c>
      <c r="H61" s="104">
        <f t="shared" si="383"/>
        <v>600</v>
      </c>
      <c r="I61" s="104">
        <f t="shared" si="383"/>
        <v>600</v>
      </c>
      <c r="J61" s="104">
        <f t="shared" si="383"/>
        <v>600</v>
      </c>
      <c r="K61" s="104">
        <f t="shared" si="383"/>
        <v>600</v>
      </c>
      <c r="L61" s="104">
        <f t="shared" si="383"/>
        <v>600</v>
      </c>
      <c r="M61" s="104">
        <f t="shared" si="383"/>
        <v>600</v>
      </c>
      <c r="N61" s="104">
        <f t="shared" si="383"/>
        <v>600</v>
      </c>
      <c r="O61" s="104">
        <f t="shared" si="383"/>
        <v>600</v>
      </c>
      <c r="P61" s="104">
        <f>O61*(1+СВОД!$B$15)</f>
        <v>630</v>
      </c>
      <c r="Q61" s="104">
        <f>P61</f>
        <v>630</v>
      </c>
      <c r="R61" s="104">
        <f t="shared" ref="R61:AA61" si="384">Q61</f>
        <v>630</v>
      </c>
      <c r="S61" s="104">
        <f t="shared" si="384"/>
        <v>630</v>
      </c>
      <c r="T61" s="104">
        <f t="shared" si="384"/>
        <v>630</v>
      </c>
      <c r="U61" s="104">
        <f t="shared" si="384"/>
        <v>630</v>
      </c>
      <c r="V61" s="104">
        <f t="shared" si="384"/>
        <v>630</v>
      </c>
      <c r="W61" s="104">
        <f t="shared" si="384"/>
        <v>630</v>
      </c>
      <c r="X61" s="104">
        <f t="shared" si="384"/>
        <v>630</v>
      </c>
      <c r="Y61" s="104">
        <f t="shared" si="384"/>
        <v>630</v>
      </c>
      <c r="Z61" s="104">
        <f t="shared" si="384"/>
        <v>630</v>
      </c>
      <c r="AA61" s="104">
        <f t="shared" si="384"/>
        <v>630</v>
      </c>
      <c r="AB61" s="104">
        <f>AA61*(1+СВОД!$B$15)</f>
        <v>661.5</v>
      </c>
      <c r="AC61" s="104">
        <f>AB61</f>
        <v>661.5</v>
      </c>
      <c r="AD61" s="104">
        <f t="shared" ref="AD61:AM61" si="385">AC61</f>
        <v>661.5</v>
      </c>
      <c r="AE61" s="104">
        <f t="shared" si="385"/>
        <v>661.5</v>
      </c>
      <c r="AF61" s="104">
        <f t="shared" si="385"/>
        <v>661.5</v>
      </c>
      <c r="AG61" s="104">
        <f t="shared" si="385"/>
        <v>661.5</v>
      </c>
      <c r="AH61" s="104">
        <f t="shared" si="385"/>
        <v>661.5</v>
      </c>
      <c r="AI61" s="104">
        <f t="shared" si="385"/>
        <v>661.5</v>
      </c>
      <c r="AJ61" s="104">
        <f t="shared" si="385"/>
        <v>661.5</v>
      </c>
      <c r="AK61" s="104">
        <f t="shared" si="385"/>
        <v>661.5</v>
      </c>
      <c r="AL61" s="104">
        <f t="shared" si="385"/>
        <v>661.5</v>
      </c>
      <c r="AM61" s="104">
        <f t="shared" si="385"/>
        <v>661.5</v>
      </c>
      <c r="AN61" s="104">
        <f>AM61*(1+СВОД!$B$15)</f>
        <v>694.57500000000005</v>
      </c>
      <c r="AO61" s="104">
        <f>AN61</f>
        <v>694.57500000000005</v>
      </c>
      <c r="AP61" s="104">
        <f t="shared" ref="AP61:AY61" si="386">AO61</f>
        <v>694.57500000000005</v>
      </c>
      <c r="AQ61" s="104">
        <f t="shared" si="386"/>
        <v>694.57500000000005</v>
      </c>
      <c r="AR61" s="104">
        <f t="shared" si="386"/>
        <v>694.57500000000005</v>
      </c>
      <c r="AS61" s="104">
        <f t="shared" si="386"/>
        <v>694.57500000000005</v>
      </c>
      <c r="AT61" s="104">
        <f t="shared" si="386"/>
        <v>694.57500000000005</v>
      </c>
      <c r="AU61" s="104">
        <f t="shared" si="386"/>
        <v>694.57500000000005</v>
      </c>
      <c r="AV61" s="104">
        <f t="shared" si="386"/>
        <v>694.57500000000005</v>
      </c>
      <c r="AW61" s="104">
        <f t="shared" si="386"/>
        <v>694.57500000000005</v>
      </c>
      <c r="AX61" s="104">
        <f t="shared" si="386"/>
        <v>694.57500000000005</v>
      </c>
      <c r="AY61" s="104">
        <f t="shared" si="386"/>
        <v>694.57500000000005</v>
      </c>
      <c r="AZ61" s="104">
        <f>AY61*(1+СВОД!$B$15)</f>
        <v>729.30375000000004</v>
      </c>
      <c r="BA61" s="104">
        <f>AZ61</f>
        <v>729.30375000000004</v>
      </c>
      <c r="BB61" s="104">
        <f t="shared" ref="BB61:BK61" si="387">BA61</f>
        <v>729.30375000000004</v>
      </c>
      <c r="BC61" s="104">
        <f t="shared" si="387"/>
        <v>729.30375000000004</v>
      </c>
      <c r="BD61" s="104">
        <f t="shared" si="387"/>
        <v>729.30375000000004</v>
      </c>
      <c r="BE61" s="104">
        <f t="shared" si="387"/>
        <v>729.30375000000004</v>
      </c>
      <c r="BF61" s="104">
        <f t="shared" si="387"/>
        <v>729.30375000000004</v>
      </c>
      <c r="BG61" s="104">
        <f t="shared" si="387"/>
        <v>729.30375000000004</v>
      </c>
      <c r="BH61" s="104">
        <f t="shared" si="387"/>
        <v>729.30375000000004</v>
      </c>
      <c r="BI61" s="104">
        <f t="shared" si="387"/>
        <v>729.30375000000004</v>
      </c>
      <c r="BJ61" s="104">
        <f t="shared" si="387"/>
        <v>729.30375000000004</v>
      </c>
      <c r="BK61" s="104">
        <f t="shared" si="387"/>
        <v>729.30375000000004</v>
      </c>
      <c r="BL61" s="104">
        <f>BK61*(1+СВОД!$B$15)</f>
        <v>765.76893750000011</v>
      </c>
      <c r="BM61" s="104">
        <f>BL61</f>
        <v>765.76893750000011</v>
      </c>
      <c r="BN61" s="104">
        <f t="shared" ref="BN61:BW61" si="388">BM61</f>
        <v>765.76893750000011</v>
      </c>
      <c r="BO61" s="104">
        <f t="shared" si="388"/>
        <v>765.76893750000011</v>
      </c>
      <c r="BP61" s="104">
        <f t="shared" si="388"/>
        <v>765.76893750000011</v>
      </c>
      <c r="BQ61" s="104">
        <f t="shared" si="388"/>
        <v>765.76893750000011</v>
      </c>
      <c r="BR61" s="104">
        <f t="shared" si="388"/>
        <v>765.76893750000011</v>
      </c>
      <c r="BS61" s="104">
        <f t="shared" si="388"/>
        <v>765.76893750000011</v>
      </c>
      <c r="BT61" s="104">
        <f t="shared" si="388"/>
        <v>765.76893750000011</v>
      </c>
      <c r="BU61" s="104">
        <f t="shared" si="388"/>
        <v>765.76893750000011</v>
      </c>
      <c r="BV61" s="104">
        <f t="shared" si="388"/>
        <v>765.76893750000011</v>
      </c>
      <c r="BW61" s="104">
        <f t="shared" si="388"/>
        <v>765.76893750000011</v>
      </c>
      <c r="BX61" s="104">
        <f>BW61*(1+СВОД!$B$15)</f>
        <v>804.0573843750002</v>
      </c>
      <c r="BY61" s="104">
        <f>BX61</f>
        <v>804.0573843750002</v>
      </c>
      <c r="BZ61" s="104">
        <f t="shared" ref="BZ61:CI61" si="389">BY61</f>
        <v>804.0573843750002</v>
      </c>
      <c r="CA61" s="104">
        <f t="shared" si="389"/>
        <v>804.0573843750002</v>
      </c>
      <c r="CB61" s="104">
        <f t="shared" si="389"/>
        <v>804.0573843750002</v>
      </c>
      <c r="CC61" s="104">
        <f t="shared" si="389"/>
        <v>804.0573843750002</v>
      </c>
      <c r="CD61" s="104">
        <f t="shared" si="389"/>
        <v>804.0573843750002</v>
      </c>
      <c r="CE61" s="104">
        <f t="shared" si="389"/>
        <v>804.0573843750002</v>
      </c>
      <c r="CF61" s="104">
        <f t="shared" si="389"/>
        <v>804.0573843750002</v>
      </c>
      <c r="CG61" s="104">
        <f t="shared" si="389"/>
        <v>804.0573843750002</v>
      </c>
      <c r="CH61" s="104">
        <f t="shared" si="389"/>
        <v>804.0573843750002</v>
      </c>
      <c r="CI61" s="104">
        <f t="shared" si="389"/>
        <v>804.0573843750002</v>
      </c>
      <c r="CJ61" s="104">
        <f>CI61*(1+СВОД!$B$15)</f>
        <v>844.26025359375024</v>
      </c>
      <c r="CK61" s="104">
        <f>CJ61</f>
        <v>844.26025359375024</v>
      </c>
      <c r="CL61" s="104">
        <f t="shared" ref="CL61:CU61" si="390">CK61</f>
        <v>844.26025359375024</v>
      </c>
      <c r="CM61" s="104">
        <f t="shared" si="390"/>
        <v>844.26025359375024</v>
      </c>
      <c r="CN61" s="104">
        <f t="shared" si="390"/>
        <v>844.26025359375024</v>
      </c>
      <c r="CO61" s="104">
        <f t="shared" si="390"/>
        <v>844.26025359375024</v>
      </c>
      <c r="CP61" s="104">
        <f t="shared" si="390"/>
        <v>844.26025359375024</v>
      </c>
      <c r="CQ61" s="104">
        <f t="shared" si="390"/>
        <v>844.26025359375024</v>
      </c>
      <c r="CR61" s="104">
        <f t="shared" si="390"/>
        <v>844.26025359375024</v>
      </c>
      <c r="CS61" s="104">
        <f t="shared" si="390"/>
        <v>844.26025359375024</v>
      </c>
      <c r="CT61" s="104">
        <f t="shared" si="390"/>
        <v>844.26025359375024</v>
      </c>
      <c r="CU61" s="104">
        <f t="shared" si="390"/>
        <v>844.26025359375024</v>
      </c>
      <c r="CV61" s="104">
        <f>CU61*(1+СВОД!$B$15)</f>
        <v>886.47326627343773</v>
      </c>
      <c r="CW61" s="104">
        <f>CV61</f>
        <v>886.47326627343773</v>
      </c>
      <c r="CX61" s="104">
        <f t="shared" ref="CX61:DG61" si="391">CW61</f>
        <v>886.47326627343773</v>
      </c>
      <c r="CY61" s="104">
        <f t="shared" si="391"/>
        <v>886.47326627343773</v>
      </c>
      <c r="CZ61" s="104">
        <f t="shared" si="391"/>
        <v>886.47326627343773</v>
      </c>
      <c r="DA61" s="104">
        <f t="shared" si="391"/>
        <v>886.47326627343773</v>
      </c>
      <c r="DB61" s="104">
        <f t="shared" si="391"/>
        <v>886.47326627343773</v>
      </c>
      <c r="DC61" s="104">
        <f t="shared" si="391"/>
        <v>886.47326627343773</v>
      </c>
      <c r="DD61" s="104">
        <f t="shared" si="391"/>
        <v>886.47326627343773</v>
      </c>
      <c r="DE61" s="104">
        <f t="shared" si="391"/>
        <v>886.47326627343773</v>
      </c>
      <c r="DF61" s="104">
        <f t="shared" si="391"/>
        <v>886.47326627343773</v>
      </c>
      <c r="DG61" s="104">
        <f t="shared" si="391"/>
        <v>886.47326627343773</v>
      </c>
      <c r="DH61" s="104">
        <f>DG61*(1+СВОД!$B$15)</f>
        <v>930.79692958710962</v>
      </c>
      <c r="DI61" s="104">
        <f>DH61</f>
        <v>930.79692958710962</v>
      </c>
      <c r="DJ61" s="104">
        <f t="shared" ref="DJ61:DS61" si="392">DI61</f>
        <v>930.79692958710962</v>
      </c>
      <c r="DK61" s="104">
        <f t="shared" si="392"/>
        <v>930.79692958710962</v>
      </c>
      <c r="DL61" s="104">
        <f t="shared" si="392"/>
        <v>930.79692958710962</v>
      </c>
      <c r="DM61" s="104">
        <f t="shared" si="392"/>
        <v>930.79692958710962</v>
      </c>
      <c r="DN61" s="104">
        <f t="shared" si="392"/>
        <v>930.79692958710962</v>
      </c>
      <c r="DO61" s="104">
        <f t="shared" si="392"/>
        <v>930.79692958710962</v>
      </c>
      <c r="DP61" s="104">
        <f t="shared" si="392"/>
        <v>930.79692958710962</v>
      </c>
      <c r="DQ61" s="104">
        <f t="shared" si="392"/>
        <v>930.79692958710962</v>
      </c>
      <c r="DR61" s="104">
        <f t="shared" si="392"/>
        <v>930.79692958710962</v>
      </c>
      <c r="DS61" s="104">
        <f t="shared" si="392"/>
        <v>930.79692958710962</v>
      </c>
      <c r="DT61" s="104">
        <f>DS61*(1+СВОД!$B$15)</f>
        <v>977.33677606646518</v>
      </c>
      <c r="DU61" s="104">
        <f>DT61</f>
        <v>977.33677606646518</v>
      </c>
      <c r="DV61" s="104"/>
      <c r="DW61" s="104"/>
      <c r="DX61" s="104"/>
      <c r="DY61" s="104"/>
      <c r="DZ61" s="104"/>
      <c r="EA61" s="104"/>
      <c r="EB61" s="104"/>
      <c r="EC61" s="104"/>
      <c r="ED61" s="104"/>
      <c r="EE61" s="104"/>
    </row>
    <row r="62" spans="1:135" x14ac:dyDescent="0.3">
      <c r="A62" s="89" t="str">
        <f>A42</f>
        <v>сырье 2</v>
      </c>
      <c r="B62" s="103">
        <v>500</v>
      </c>
      <c r="C62" s="30"/>
      <c r="D62" s="105">
        <f t="shared" si="383"/>
        <v>500</v>
      </c>
      <c r="E62" s="105">
        <f t="shared" si="383"/>
        <v>500</v>
      </c>
      <c r="F62" s="105">
        <f t="shared" si="383"/>
        <v>500</v>
      </c>
      <c r="G62" s="105">
        <f t="shared" si="383"/>
        <v>500</v>
      </c>
      <c r="H62" s="105">
        <f t="shared" si="383"/>
        <v>500</v>
      </c>
      <c r="I62" s="105">
        <f t="shared" si="383"/>
        <v>500</v>
      </c>
      <c r="J62" s="105">
        <f t="shared" si="383"/>
        <v>500</v>
      </c>
      <c r="K62" s="105">
        <f t="shared" si="383"/>
        <v>500</v>
      </c>
      <c r="L62" s="105">
        <f t="shared" si="383"/>
        <v>500</v>
      </c>
      <c r="M62" s="105">
        <f t="shared" si="383"/>
        <v>500</v>
      </c>
      <c r="N62" s="105">
        <f t="shared" si="383"/>
        <v>500</v>
      </c>
      <c r="O62" s="105">
        <f t="shared" si="383"/>
        <v>500</v>
      </c>
      <c r="P62" s="105">
        <f>O62*(1+СВОД!$B$15)</f>
        <v>525</v>
      </c>
      <c r="Q62" s="105">
        <f>P62</f>
        <v>525</v>
      </c>
      <c r="R62" s="105">
        <f t="shared" ref="R62:AA62" si="393">Q62</f>
        <v>525</v>
      </c>
      <c r="S62" s="105">
        <f t="shared" si="393"/>
        <v>525</v>
      </c>
      <c r="T62" s="105">
        <f t="shared" si="393"/>
        <v>525</v>
      </c>
      <c r="U62" s="105">
        <f t="shared" si="393"/>
        <v>525</v>
      </c>
      <c r="V62" s="105">
        <f t="shared" si="393"/>
        <v>525</v>
      </c>
      <c r="W62" s="105">
        <f t="shared" si="393"/>
        <v>525</v>
      </c>
      <c r="X62" s="105">
        <f t="shared" si="393"/>
        <v>525</v>
      </c>
      <c r="Y62" s="105">
        <f t="shared" si="393"/>
        <v>525</v>
      </c>
      <c r="Z62" s="105">
        <f t="shared" si="393"/>
        <v>525</v>
      </c>
      <c r="AA62" s="105">
        <f t="shared" si="393"/>
        <v>525</v>
      </c>
      <c r="AB62" s="105">
        <f>AA62*(1+СВОД!$B$15)</f>
        <v>551.25</v>
      </c>
      <c r="AC62" s="105">
        <f>AB62</f>
        <v>551.25</v>
      </c>
      <c r="AD62" s="105">
        <f t="shared" ref="AD62:AM62" si="394">AC62</f>
        <v>551.25</v>
      </c>
      <c r="AE62" s="105">
        <f t="shared" si="394"/>
        <v>551.25</v>
      </c>
      <c r="AF62" s="105">
        <f t="shared" si="394"/>
        <v>551.25</v>
      </c>
      <c r="AG62" s="105">
        <f t="shared" si="394"/>
        <v>551.25</v>
      </c>
      <c r="AH62" s="105">
        <f t="shared" si="394"/>
        <v>551.25</v>
      </c>
      <c r="AI62" s="105">
        <f t="shared" si="394"/>
        <v>551.25</v>
      </c>
      <c r="AJ62" s="105">
        <f t="shared" si="394"/>
        <v>551.25</v>
      </c>
      <c r="AK62" s="105">
        <f t="shared" si="394"/>
        <v>551.25</v>
      </c>
      <c r="AL62" s="105">
        <f t="shared" si="394"/>
        <v>551.25</v>
      </c>
      <c r="AM62" s="105">
        <f t="shared" si="394"/>
        <v>551.25</v>
      </c>
      <c r="AN62" s="105">
        <f>AM62*(1+СВОД!$B$15)</f>
        <v>578.8125</v>
      </c>
      <c r="AO62" s="105">
        <f>AN62</f>
        <v>578.8125</v>
      </c>
      <c r="AP62" s="105">
        <f t="shared" ref="AP62:AY62" si="395">AO62</f>
        <v>578.8125</v>
      </c>
      <c r="AQ62" s="105">
        <f t="shared" si="395"/>
        <v>578.8125</v>
      </c>
      <c r="AR62" s="105">
        <f t="shared" si="395"/>
        <v>578.8125</v>
      </c>
      <c r="AS62" s="105">
        <f t="shared" si="395"/>
        <v>578.8125</v>
      </c>
      <c r="AT62" s="105">
        <f t="shared" si="395"/>
        <v>578.8125</v>
      </c>
      <c r="AU62" s="105">
        <f t="shared" si="395"/>
        <v>578.8125</v>
      </c>
      <c r="AV62" s="105">
        <f t="shared" si="395"/>
        <v>578.8125</v>
      </c>
      <c r="AW62" s="105">
        <f t="shared" si="395"/>
        <v>578.8125</v>
      </c>
      <c r="AX62" s="105">
        <f t="shared" si="395"/>
        <v>578.8125</v>
      </c>
      <c r="AY62" s="105">
        <f t="shared" si="395"/>
        <v>578.8125</v>
      </c>
      <c r="AZ62" s="105">
        <f>AY62*(1+СВОД!$B$15)</f>
        <v>607.75312500000007</v>
      </c>
      <c r="BA62" s="105">
        <f>AZ62</f>
        <v>607.75312500000007</v>
      </c>
      <c r="BB62" s="105">
        <f t="shared" ref="BB62:BK62" si="396">BA62</f>
        <v>607.75312500000007</v>
      </c>
      <c r="BC62" s="105">
        <f t="shared" si="396"/>
        <v>607.75312500000007</v>
      </c>
      <c r="BD62" s="105">
        <f t="shared" si="396"/>
        <v>607.75312500000007</v>
      </c>
      <c r="BE62" s="105">
        <f t="shared" si="396"/>
        <v>607.75312500000007</v>
      </c>
      <c r="BF62" s="105">
        <f t="shared" si="396"/>
        <v>607.75312500000007</v>
      </c>
      <c r="BG62" s="105">
        <f t="shared" si="396"/>
        <v>607.75312500000007</v>
      </c>
      <c r="BH62" s="105">
        <f t="shared" si="396"/>
        <v>607.75312500000007</v>
      </c>
      <c r="BI62" s="105">
        <f t="shared" si="396"/>
        <v>607.75312500000007</v>
      </c>
      <c r="BJ62" s="105">
        <f t="shared" si="396"/>
        <v>607.75312500000007</v>
      </c>
      <c r="BK62" s="105">
        <f t="shared" si="396"/>
        <v>607.75312500000007</v>
      </c>
      <c r="BL62" s="105">
        <f>BK62*(1+СВОД!$B$15)</f>
        <v>638.14078125000015</v>
      </c>
      <c r="BM62" s="105">
        <f>BL62</f>
        <v>638.14078125000015</v>
      </c>
      <c r="BN62" s="105">
        <f t="shared" ref="BN62:BW62" si="397">BM62</f>
        <v>638.14078125000015</v>
      </c>
      <c r="BO62" s="105">
        <f t="shared" si="397"/>
        <v>638.14078125000015</v>
      </c>
      <c r="BP62" s="105">
        <f t="shared" si="397"/>
        <v>638.14078125000015</v>
      </c>
      <c r="BQ62" s="105">
        <f t="shared" si="397"/>
        <v>638.14078125000015</v>
      </c>
      <c r="BR62" s="105">
        <f t="shared" si="397"/>
        <v>638.14078125000015</v>
      </c>
      <c r="BS62" s="105">
        <f t="shared" si="397"/>
        <v>638.14078125000015</v>
      </c>
      <c r="BT62" s="105">
        <f t="shared" si="397"/>
        <v>638.14078125000015</v>
      </c>
      <c r="BU62" s="105">
        <f t="shared" si="397"/>
        <v>638.14078125000015</v>
      </c>
      <c r="BV62" s="105">
        <f t="shared" si="397"/>
        <v>638.14078125000015</v>
      </c>
      <c r="BW62" s="105">
        <f t="shared" si="397"/>
        <v>638.14078125000015</v>
      </c>
      <c r="BX62" s="105">
        <f>BW62*(1+СВОД!$B$15)</f>
        <v>670.04782031250022</v>
      </c>
      <c r="BY62" s="105">
        <f>BX62</f>
        <v>670.04782031250022</v>
      </c>
      <c r="BZ62" s="105">
        <f t="shared" ref="BZ62:CI62" si="398">BY62</f>
        <v>670.04782031250022</v>
      </c>
      <c r="CA62" s="105">
        <f t="shared" si="398"/>
        <v>670.04782031250022</v>
      </c>
      <c r="CB62" s="105">
        <f t="shared" si="398"/>
        <v>670.04782031250022</v>
      </c>
      <c r="CC62" s="105">
        <f t="shared" si="398"/>
        <v>670.04782031250022</v>
      </c>
      <c r="CD62" s="105">
        <f t="shared" si="398"/>
        <v>670.04782031250022</v>
      </c>
      <c r="CE62" s="105">
        <f t="shared" si="398"/>
        <v>670.04782031250022</v>
      </c>
      <c r="CF62" s="105">
        <f t="shared" si="398"/>
        <v>670.04782031250022</v>
      </c>
      <c r="CG62" s="105">
        <f t="shared" si="398"/>
        <v>670.04782031250022</v>
      </c>
      <c r="CH62" s="105">
        <f t="shared" si="398"/>
        <v>670.04782031250022</v>
      </c>
      <c r="CI62" s="105">
        <f t="shared" si="398"/>
        <v>670.04782031250022</v>
      </c>
      <c r="CJ62" s="105">
        <f>CI62*(1+СВОД!$B$15)</f>
        <v>703.55021132812522</v>
      </c>
      <c r="CK62" s="105">
        <f>CJ62</f>
        <v>703.55021132812522</v>
      </c>
      <c r="CL62" s="105">
        <f t="shared" ref="CL62:CU62" si="399">CK62</f>
        <v>703.55021132812522</v>
      </c>
      <c r="CM62" s="105">
        <f t="shared" si="399"/>
        <v>703.55021132812522</v>
      </c>
      <c r="CN62" s="105">
        <f t="shared" si="399"/>
        <v>703.55021132812522</v>
      </c>
      <c r="CO62" s="105">
        <f t="shared" si="399"/>
        <v>703.55021132812522</v>
      </c>
      <c r="CP62" s="105">
        <f t="shared" si="399"/>
        <v>703.55021132812522</v>
      </c>
      <c r="CQ62" s="105">
        <f t="shared" si="399"/>
        <v>703.55021132812522</v>
      </c>
      <c r="CR62" s="105">
        <f t="shared" si="399"/>
        <v>703.55021132812522</v>
      </c>
      <c r="CS62" s="105">
        <f t="shared" si="399"/>
        <v>703.55021132812522</v>
      </c>
      <c r="CT62" s="105">
        <f t="shared" si="399"/>
        <v>703.55021132812522</v>
      </c>
      <c r="CU62" s="105">
        <f t="shared" si="399"/>
        <v>703.55021132812522</v>
      </c>
      <c r="CV62" s="105">
        <f>CU62*(1+СВОД!$B$15)</f>
        <v>738.72772189453156</v>
      </c>
      <c r="CW62" s="105">
        <f>CV62</f>
        <v>738.72772189453156</v>
      </c>
      <c r="CX62" s="105">
        <f t="shared" ref="CX62:DG62" si="400">CW62</f>
        <v>738.72772189453156</v>
      </c>
      <c r="CY62" s="105">
        <f t="shared" si="400"/>
        <v>738.72772189453156</v>
      </c>
      <c r="CZ62" s="105">
        <f t="shared" si="400"/>
        <v>738.72772189453156</v>
      </c>
      <c r="DA62" s="105">
        <f t="shared" si="400"/>
        <v>738.72772189453156</v>
      </c>
      <c r="DB62" s="105">
        <f t="shared" si="400"/>
        <v>738.72772189453156</v>
      </c>
      <c r="DC62" s="105">
        <f t="shared" si="400"/>
        <v>738.72772189453156</v>
      </c>
      <c r="DD62" s="105">
        <f t="shared" si="400"/>
        <v>738.72772189453156</v>
      </c>
      <c r="DE62" s="105">
        <f t="shared" si="400"/>
        <v>738.72772189453156</v>
      </c>
      <c r="DF62" s="105">
        <f t="shared" si="400"/>
        <v>738.72772189453156</v>
      </c>
      <c r="DG62" s="105">
        <f t="shared" si="400"/>
        <v>738.72772189453156</v>
      </c>
      <c r="DH62" s="105">
        <f>DG62*(1+СВОД!$B$15)</f>
        <v>775.66410798925813</v>
      </c>
      <c r="DI62" s="105">
        <f>DH62</f>
        <v>775.66410798925813</v>
      </c>
      <c r="DJ62" s="105">
        <f t="shared" ref="DJ62:DS62" si="401">DI62</f>
        <v>775.66410798925813</v>
      </c>
      <c r="DK62" s="105">
        <f t="shared" si="401"/>
        <v>775.66410798925813</v>
      </c>
      <c r="DL62" s="105">
        <f t="shared" si="401"/>
        <v>775.66410798925813</v>
      </c>
      <c r="DM62" s="105">
        <f t="shared" si="401"/>
        <v>775.66410798925813</v>
      </c>
      <c r="DN62" s="105">
        <f t="shared" si="401"/>
        <v>775.66410798925813</v>
      </c>
      <c r="DO62" s="105">
        <f t="shared" si="401"/>
        <v>775.66410798925813</v>
      </c>
      <c r="DP62" s="105">
        <f t="shared" si="401"/>
        <v>775.66410798925813</v>
      </c>
      <c r="DQ62" s="105">
        <f t="shared" si="401"/>
        <v>775.66410798925813</v>
      </c>
      <c r="DR62" s="105">
        <f t="shared" si="401"/>
        <v>775.66410798925813</v>
      </c>
      <c r="DS62" s="105">
        <f t="shared" si="401"/>
        <v>775.66410798925813</v>
      </c>
      <c r="DT62" s="105">
        <f>DS62*(1+СВОД!$B$15)</f>
        <v>814.44731338872111</v>
      </c>
      <c r="DU62" s="105">
        <f>DT62</f>
        <v>814.44731338872111</v>
      </c>
      <c r="DV62" s="104"/>
      <c r="DW62" s="104"/>
      <c r="DX62" s="104"/>
      <c r="DY62" s="104"/>
      <c r="DZ62" s="104"/>
      <c r="EA62" s="104"/>
      <c r="EB62" s="104"/>
      <c r="EC62" s="104"/>
      <c r="ED62" s="104"/>
      <c r="EE62" s="104"/>
    </row>
    <row r="63" spans="1:135" x14ac:dyDescent="0.3">
      <c r="A63" s="8" t="s">
        <v>82</v>
      </c>
      <c r="C63" s="29">
        <f t="shared" ref="C63:C69" si="402">SUM(D63:DU63)</f>
        <v>4355774990.4042244</v>
      </c>
      <c r="D63" s="12">
        <f>SUM(D64:D65)</f>
        <v>0</v>
      </c>
      <c r="E63" s="12">
        <f t="shared" ref="E63:O63" si="403">SUM(E64:E65)</f>
        <v>0</v>
      </c>
      <c r="F63" s="12">
        <f t="shared" si="403"/>
        <v>0</v>
      </c>
      <c r="G63" s="12">
        <f t="shared" si="403"/>
        <v>0</v>
      </c>
      <c r="H63" s="12">
        <f t="shared" si="403"/>
        <v>0</v>
      </c>
      <c r="I63" s="12">
        <f t="shared" si="403"/>
        <v>0</v>
      </c>
      <c r="J63" s="12">
        <f t="shared" si="403"/>
        <v>0</v>
      </c>
      <c r="K63" s="12">
        <f t="shared" si="403"/>
        <v>0</v>
      </c>
      <c r="L63" s="12">
        <f t="shared" si="403"/>
        <v>0</v>
      </c>
      <c r="M63" s="12">
        <f t="shared" si="403"/>
        <v>30000000</v>
      </c>
      <c r="N63" s="12">
        <f t="shared" si="403"/>
        <v>30000000</v>
      </c>
      <c r="O63" s="12">
        <f t="shared" si="403"/>
        <v>30000000</v>
      </c>
      <c r="P63" s="12">
        <f t="shared" ref="P63" si="404">SUM(P64:P65)</f>
        <v>31500000</v>
      </c>
      <c r="Q63" s="12">
        <f t="shared" ref="Q63" si="405">SUM(Q64:Q65)</f>
        <v>31500000</v>
      </c>
      <c r="R63" s="12">
        <f t="shared" ref="R63" si="406">SUM(R64:R65)</f>
        <v>31500000</v>
      </c>
      <c r="S63" s="12">
        <f t="shared" ref="S63" si="407">SUM(S64:S65)</f>
        <v>31500000</v>
      </c>
      <c r="T63" s="12">
        <f t="shared" ref="T63" si="408">SUM(T64:T65)</f>
        <v>31500000</v>
      </c>
      <c r="U63" s="12">
        <f t="shared" ref="U63" si="409">SUM(U64:U65)</f>
        <v>31500000</v>
      </c>
      <c r="V63" s="12">
        <f t="shared" ref="V63" si="410">SUM(V64:V65)</f>
        <v>31500000</v>
      </c>
      <c r="W63" s="12">
        <f t="shared" ref="W63" si="411">SUM(W64:W65)</f>
        <v>31500000</v>
      </c>
      <c r="X63" s="12">
        <f t="shared" ref="X63" si="412">SUM(X64:X65)</f>
        <v>31500000</v>
      </c>
      <c r="Y63" s="12">
        <f t="shared" ref="Y63:Z63" si="413">SUM(Y64:Y65)</f>
        <v>31500000</v>
      </c>
      <c r="Z63" s="12">
        <f t="shared" si="413"/>
        <v>31500000</v>
      </c>
      <c r="AA63" s="12">
        <f t="shared" ref="AA63" si="414">SUM(AA64:AA65)</f>
        <v>31500000</v>
      </c>
      <c r="AB63" s="12">
        <f t="shared" ref="AB63" si="415">SUM(AB64:AB65)</f>
        <v>33075000</v>
      </c>
      <c r="AC63" s="12">
        <f t="shared" ref="AC63" si="416">SUM(AC64:AC65)</f>
        <v>33075000</v>
      </c>
      <c r="AD63" s="12">
        <f t="shared" ref="AD63" si="417">SUM(AD64:AD65)</f>
        <v>33075000</v>
      </c>
      <c r="AE63" s="12">
        <f t="shared" ref="AE63" si="418">SUM(AE64:AE65)</f>
        <v>33075000</v>
      </c>
      <c r="AF63" s="12">
        <f t="shared" ref="AF63" si="419">SUM(AF64:AF65)</f>
        <v>33075000</v>
      </c>
      <c r="AG63" s="12">
        <f t="shared" ref="AG63" si="420">SUM(AG64:AG65)</f>
        <v>33075000</v>
      </c>
      <c r="AH63" s="12">
        <f t="shared" ref="AH63" si="421">SUM(AH64:AH65)</f>
        <v>33075000</v>
      </c>
      <c r="AI63" s="12">
        <f t="shared" ref="AI63" si="422">SUM(AI64:AI65)</f>
        <v>33075000</v>
      </c>
      <c r="AJ63" s="12">
        <f t="shared" ref="AJ63:AK63" si="423">SUM(AJ64:AJ65)</f>
        <v>33075000</v>
      </c>
      <c r="AK63" s="12">
        <f t="shared" si="423"/>
        <v>33075000</v>
      </c>
      <c r="AL63" s="12">
        <f t="shared" ref="AL63" si="424">SUM(AL64:AL65)</f>
        <v>33075000</v>
      </c>
      <c r="AM63" s="12">
        <f t="shared" ref="AM63" si="425">SUM(AM64:AM65)</f>
        <v>33075000</v>
      </c>
      <c r="AN63" s="12">
        <f t="shared" ref="AN63" si="426">SUM(AN64:AN65)</f>
        <v>34728750</v>
      </c>
      <c r="AO63" s="12">
        <f t="shared" ref="AO63" si="427">SUM(AO64:AO65)</f>
        <v>34728750</v>
      </c>
      <c r="AP63" s="12">
        <f t="shared" ref="AP63" si="428">SUM(AP64:AP65)</f>
        <v>34728750</v>
      </c>
      <c r="AQ63" s="12">
        <f t="shared" ref="AQ63" si="429">SUM(AQ64:AQ65)</f>
        <v>34728750</v>
      </c>
      <c r="AR63" s="12">
        <f t="shared" ref="AR63" si="430">SUM(AR64:AR65)</f>
        <v>34728750</v>
      </c>
      <c r="AS63" s="12">
        <f t="shared" ref="AS63" si="431">SUM(AS64:AS65)</f>
        <v>34728750</v>
      </c>
      <c r="AT63" s="12">
        <f t="shared" ref="AT63" si="432">SUM(AT64:AT65)</f>
        <v>34728750</v>
      </c>
      <c r="AU63" s="12">
        <f t="shared" ref="AU63:AV63" si="433">SUM(AU64:AU65)</f>
        <v>34728750</v>
      </c>
      <c r="AV63" s="12">
        <f t="shared" si="433"/>
        <v>34728750</v>
      </c>
      <c r="AW63" s="12">
        <f t="shared" ref="AW63" si="434">SUM(AW64:AW65)</f>
        <v>34728750</v>
      </c>
      <c r="AX63" s="12">
        <f t="shared" ref="AX63" si="435">SUM(AX64:AX65)</f>
        <v>34728750</v>
      </c>
      <c r="AY63" s="12">
        <f t="shared" ref="AY63" si="436">SUM(AY64:AY65)</f>
        <v>34728750</v>
      </c>
      <c r="AZ63" s="12">
        <f t="shared" ref="AZ63" si="437">SUM(AZ64:AZ65)</f>
        <v>36465187.5</v>
      </c>
      <c r="BA63" s="12">
        <f t="shared" ref="BA63" si="438">SUM(BA64:BA65)</f>
        <v>36465187.5</v>
      </c>
      <c r="BB63" s="12">
        <f t="shared" ref="BB63" si="439">SUM(BB64:BB65)</f>
        <v>36465187.5</v>
      </c>
      <c r="BC63" s="12">
        <f t="shared" ref="BC63" si="440">SUM(BC64:BC65)</f>
        <v>36465187.5</v>
      </c>
      <c r="BD63" s="12">
        <f t="shared" ref="BD63" si="441">SUM(BD64:BD65)</f>
        <v>36465187.5</v>
      </c>
      <c r="BE63" s="12">
        <f t="shared" ref="BE63" si="442">SUM(BE64:BE65)</f>
        <v>36465187.5</v>
      </c>
      <c r="BF63" s="12">
        <f t="shared" ref="BF63:BG63" si="443">SUM(BF64:BF65)</f>
        <v>36465187.5</v>
      </c>
      <c r="BG63" s="12">
        <f t="shared" si="443"/>
        <v>36465187.5</v>
      </c>
      <c r="BH63" s="12">
        <f t="shared" ref="BH63" si="444">SUM(BH64:BH65)</f>
        <v>36465187.5</v>
      </c>
      <c r="BI63" s="12">
        <f t="shared" ref="BI63" si="445">SUM(BI64:BI65)</f>
        <v>36465187.5</v>
      </c>
      <c r="BJ63" s="12">
        <f t="shared" ref="BJ63" si="446">SUM(BJ64:BJ65)</f>
        <v>36465187.5</v>
      </c>
      <c r="BK63" s="12">
        <f t="shared" ref="BK63" si="447">SUM(BK64:BK65)</f>
        <v>36465187.5</v>
      </c>
      <c r="BL63" s="12">
        <f t="shared" ref="BL63" si="448">SUM(BL64:BL65)</f>
        <v>38288446.875000007</v>
      </c>
      <c r="BM63" s="12">
        <f t="shared" ref="BM63" si="449">SUM(BM64:BM65)</f>
        <v>38288446.875000007</v>
      </c>
      <c r="BN63" s="12">
        <f t="shared" ref="BN63" si="450">SUM(BN64:BN65)</f>
        <v>38288446.875000007</v>
      </c>
      <c r="BO63" s="12">
        <f t="shared" ref="BO63" si="451">SUM(BO64:BO65)</f>
        <v>38288446.875000007</v>
      </c>
      <c r="BP63" s="12">
        <f t="shared" ref="BP63" si="452">SUM(BP64:BP65)</f>
        <v>38288446.875000007</v>
      </c>
      <c r="BQ63" s="12">
        <f t="shared" ref="BQ63:BR63" si="453">SUM(BQ64:BQ65)</f>
        <v>38288446.875000007</v>
      </c>
      <c r="BR63" s="12">
        <f t="shared" si="453"/>
        <v>38288446.875000007</v>
      </c>
      <c r="BS63" s="12">
        <f t="shared" ref="BS63" si="454">SUM(BS64:BS65)</f>
        <v>38288446.875000007</v>
      </c>
      <c r="BT63" s="12">
        <f t="shared" ref="BT63" si="455">SUM(BT64:BT65)</f>
        <v>38288446.875000007</v>
      </c>
      <c r="BU63" s="12">
        <f t="shared" ref="BU63" si="456">SUM(BU64:BU65)</f>
        <v>38288446.875000007</v>
      </c>
      <c r="BV63" s="12">
        <f t="shared" ref="BV63" si="457">SUM(BV64:BV65)</f>
        <v>38288446.875000007</v>
      </c>
      <c r="BW63" s="12">
        <f t="shared" ref="BW63" si="458">SUM(BW64:BW65)</f>
        <v>38288446.875000007</v>
      </c>
      <c r="BX63" s="12">
        <f t="shared" ref="BX63" si="459">SUM(BX64:BX65)</f>
        <v>40202869.218750007</v>
      </c>
      <c r="BY63" s="12">
        <f t="shared" ref="BY63" si="460">SUM(BY64:BY65)</f>
        <v>40202869.218750007</v>
      </c>
      <c r="BZ63" s="12">
        <f t="shared" ref="BZ63" si="461">SUM(BZ64:BZ65)</f>
        <v>40202869.218750007</v>
      </c>
      <c r="CA63" s="12">
        <f t="shared" ref="CA63" si="462">SUM(CA64:CA65)</f>
        <v>40202869.218750007</v>
      </c>
      <c r="CB63" s="12">
        <f t="shared" ref="CB63:CC63" si="463">SUM(CB64:CB65)</f>
        <v>40202869.218750007</v>
      </c>
      <c r="CC63" s="12">
        <f t="shared" si="463"/>
        <v>40202869.218750007</v>
      </c>
      <c r="CD63" s="12">
        <f t="shared" ref="CD63" si="464">SUM(CD64:CD65)</f>
        <v>40202869.218750007</v>
      </c>
      <c r="CE63" s="12">
        <f t="shared" ref="CE63" si="465">SUM(CE64:CE65)</f>
        <v>40202869.218750007</v>
      </c>
      <c r="CF63" s="12">
        <f t="shared" ref="CF63" si="466">SUM(CF64:CF65)</f>
        <v>40202869.218750007</v>
      </c>
      <c r="CG63" s="12">
        <f t="shared" ref="CG63" si="467">SUM(CG64:CG65)</f>
        <v>40202869.218750007</v>
      </c>
      <c r="CH63" s="12">
        <f t="shared" ref="CH63" si="468">SUM(CH64:CH65)</f>
        <v>40202869.218750007</v>
      </c>
      <c r="CI63" s="12">
        <f t="shared" ref="CI63" si="469">SUM(CI64:CI65)</f>
        <v>40202869.218750007</v>
      </c>
      <c r="CJ63" s="12">
        <f t="shared" ref="CJ63" si="470">SUM(CJ64:CJ65)</f>
        <v>42213012.679687515</v>
      </c>
      <c r="CK63" s="12">
        <f t="shared" ref="CK63" si="471">SUM(CK64:CK65)</f>
        <v>42213012.679687515</v>
      </c>
      <c r="CL63" s="12">
        <f t="shared" ref="CL63" si="472">SUM(CL64:CL65)</f>
        <v>42213012.679687515</v>
      </c>
      <c r="CM63" s="12">
        <f t="shared" ref="CM63:CN63" si="473">SUM(CM64:CM65)</f>
        <v>42213012.679687515</v>
      </c>
      <c r="CN63" s="12">
        <f t="shared" si="473"/>
        <v>42213012.679687515</v>
      </c>
      <c r="CO63" s="12">
        <f t="shared" ref="CO63" si="474">SUM(CO64:CO65)</f>
        <v>42213012.679687515</v>
      </c>
      <c r="CP63" s="12">
        <f t="shared" ref="CP63" si="475">SUM(CP64:CP65)</f>
        <v>42213012.679687515</v>
      </c>
      <c r="CQ63" s="12">
        <f t="shared" ref="CQ63" si="476">SUM(CQ64:CQ65)</f>
        <v>42213012.679687515</v>
      </c>
      <c r="CR63" s="12">
        <f t="shared" ref="CR63" si="477">SUM(CR64:CR65)</f>
        <v>42213012.679687515</v>
      </c>
      <c r="CS63" s="12">
        <f t="shared" ref="CS63" si="478">SUM(CS64:CS65)</f>
        <v>42213012.679687515</v>
      </c>
      <c r="CT63" s="12">
        <f t="shared" ref="CT63" si="479">SUM(CT64:CT65)</f>
        <v>42213012.679687515</v>
      </c>
      <c r="CU63" s="12">
        <f t="shared" ref="CU63" si="480">SUM(CU64:CU65)</f>
        <v>42213012.679687515</v>
      </c>
      <c r="CV63" s="12">
        <f t="shared" ref="CV63" si="481">SUM(CV64:CV65)</f>
        <v>44323663.313671887</v>
      </c>
      <c r="CW63" s="12">
        <f t="shared" ref="CW63" si="482">SUM(CW64:CW65)</f>
        <v>44323663.313671887</v>
      </c>
      <c r="CX63" s="12">
        <f t="shared" ref="CX63:CY63" si="483">SUM(CX64:CX65)</f>
        <v>44323663.313671887</v>
      </c>
      <c r="CY63" s="12">
        <f t="shared" si="483"/>
        <v>44323663.313671887</v>
      </c>
      <c r="CZ63" s="12">
        <f t="shared" ref="CZ63" si="484">SUM(CZ64:CZ65)</f>
        <v>44323663.313671887</v>
      </c>
      <c r="DA63" s="12">
        <f t="shared" ref="DA63" si="485">SUM(DA64:DA65)</f>
        <v>44323663.313671887</v>
      </c>
      <c r="DB63" s="12">
        <f t="shared" ref="DB63" si="486">SUM(DB64:DB65)</f>
        <v>44323663.313671887</v>
      </c>
      <c r="DC63" s="12">
        <f t="shared" ref="DC63" si="487">SUM(DC64:DC65)</f>
        <v>44323663.313671887</v>
      </c>
      <c r="DD63" s="12">
        <f t="shared" ref="DD63" si="488">SUM(DD64:DD65)</f>
        <v>44323663.313671887</v>
      </c>
      <c r="DE63" s="12">
        <f t="shared" ref="DE63" si="489">SUM(DE64:DE65)</f>
        <v>44323663.313671887</v>
      </c>
      <c r="DF63" s="12">
        <f t="shared" ref="DF63" si="490">SUM(DF64:DF65)</f>
        <v>44323663.313671887</v>
      </c>
      <c r="DG63" s="12">
        <f t="shared" ref="DG63" si="491">SUM(DG64:DG65)</f>
        <v>44323663.313671887</v>
      </c>
      <c r="DH63" s="12">
        <f t="shared" ref="DH63" si="492">SUM(DH64:DH65)</f>
        <v>46539846.479355484</v>
      </c>
      <c r="DI63" s="12">
        <f t="shared" ref="DI63:DJ63" si="493">SUM(DI64:DI65)</f>
        <v>46539846.479355484</v>
      </c>
      <c r="DJ63" s="12">
        <f t="shared" si="493"/>
        <v>46539846.479355484</v>
      </c>
      <c r="DK63" s="12">
        <f t="shared" ref="DK63" si="494">SUM(DK64:DK65)</f>
        <v>46539846.479355484</v>
      </c>
      <c r="DL63" s="12">
        <f t="shared" ref="DL63" si="495">SUM(DL64:DL65)</f>
        <v>46539846.479355484</v>
      </c>
      <c r="DM63" s="12">
        <f t="shared" ref="DM63" si="496">SUM(DM64:DM65)</f>
        <v>46539846.479355484</v>
      </c>
      <c r="DN63" s="12">
        <f t="shared" ref="DN63" si="497">SUM(DN64:DN65)</f>
        <v>46539846.479355484</v>
      </c>
      <c r="DO63" s="12">
        <f t="shared" ref="DO63" si="498">SUM(DO64:DO65)</f>
        <v>46539846.479355484</v>
      </c>
      <c r="DP63" s="12">
        <f t="shared" ref="DP63" si="499">SUM(DP64:DP65)</f>
        <v>46539846.479355484</v>
      </c>
      <c r="DQ63" s="12">
        <f t="shared" ref="DQ63" si="500">SUM(DQ64:DQ65)</f>
        <v>46539846.479355484</v>
      </c>
      <c r="DR63" s="12">
        <f t="shared" ref="DR63" si="501">SUM(DR64:DR65)</f>
        <v>46539846.479355484</v>
      </c>
      <c r="DS63" s="12">
        <f t="shared" ref="DS63" si="502">SUM(DS64:DS65)</f>
        <v>46539846.479355484</v>
      </c>
      <c r="DT63" s="12">
        <f t="shared" ref="DT63:DU63" si="503">SUM(DT64:DT65)</f>
        <v>48866838.803323261</v>
      </c>
      <c r="DU63" s="12">
        <f t="shared" si="503"/>
        <v>48866838.803323261</v>
      </c>
    </row>
    <row r="64" spans="1:135" x14ac:dyDescent="0.3">
      <c r="A64" s="18" t="str">
        <f>A61</f>
        <v>сырье 1</v>
      </c>
      <c r="C64" s="17">
        <f t="shared" si="402"/>
        <v>4355774990.4042244</v>
      </c>
      <c r="D64" s="13">
        <f>D41*D61</f>
        <v>0</v>
      </c>
      <c r="E64" s="13">
        <f t="shared" ref="E64:O64" si="504">E41*E61</f>
        <v>0</v>
      </c>
      <c r="F64" s="13">
        <f t="shared" si="504"/>
        <v>0</v>
      </c>
      <c r="G64" s="13">
        <f t="shared" si="504"/>
        <v>0</v>
      </c>
      <c r="H64" s="13">
        <f t="shared" si="504"/>
        <v>0</v>
      </c>
      <c r="I64" s="13">
        <f t="shared" si="504"/>
        <v>0</v>
      </c>
      <c r="J64" s="13">
        <f t="shared" si="504"/>
        <v>0</v>
      </c>
      <c r="K64" s="13">
        <f t="shared" si="504"/>
        <v>0</v>
      </c>
      <c r="L64" s="13">
        <f t="shared" si="504"/>
        <v>0</v>
      </c>
      <c r="M64" s="13">
        <f t="shared" si="504"/>
        <v>30000000</v>
      </c>
      <c r="N64" s="13">
        <f t="shared" si="504"/>
        <v>30000000</v>
      </c>
      <c r="O64" s="13">
        <f t="shared" si="504"/>
        <v>30000000</v>
      </c>
      <c r="P64" s="13">
        <f t="shared" ref="P64:CA64" si="505">P41*P61</f>
        <v>31500000</v>
      </c>
      <c r="Q64" s="13">
        <f t="shared" si="505"/>
        <v>31500000</v>
      </c>
      <c r="R64" s="13">
        <f t="shared" si="505"/>
        <v>31500000</v>
      </c>
      <c r="S64" s="13">
        <f t="shared" si="505"/>
        <v>31500000</v>
      </c>
      <c r="T64" s="13">
        <f t="shared" si="505"/>
        <v>31500000</v>
      </c>
      <c r="U64" s="13">
        <f t="shared" si="505"/>
        <v>31500000</v>
      </c>
      <c r="V64" s="13">
        <f t="shared" si="505"/>
        <v>31500000</v>
      </c>
      <c r="W64" s="13">
        <f t="shared" si="505"/>
        <v>31500000</v>
      </c>
      <c r="X64" s="13">
        <f t="shared" si="505"/>
        <v>31500000</v>
      </c>
      <c r="Y64" s="13">
        <f t="shared" si="505"/>
        <v>31500000</v>
      </c>
      <c r="Z64" s="13">
        <f t="shared" si="505"/>
        <v>31500000</v>
      </c>
      <c r="AA64" s="13">
        <f t="shared" si="505"/>
        <v>31500000</v>
      </c>
      <c r="AB64" s="13">
        <f t="shared" si="505"/>
        <v>33075000</v>
      </c>
      <c r="AC64" s="13">
        <f t="shared" si="505"/>
        <v>33075000</v>
      </c>
      <c r="AD64" s="13">
        <f t="shared" si="505"/>
        <v>33075000</v>
      </c>
      <c r="AE64" s="13">
        <f t="shared" si="505"/>
        <v>33075000</v>
      </c>
      <c r="AF64" s="13">
        <f t="shared" si="505"/>
        <v>33075000</v>
      </c>
      <c r="AG64" s="13">
        <f t="shared" si="505"/>
        <v>33075000</v>
      </c>
      <c r="AH64" s="13">
        <f t="shared" si="505"/>
        <v>33075000</v>
      </c>
      <c r="AI64" s="13">
        <f t="shared" si="505"/>
        <v>33075000</v>
      </c>
      <c r="AJ64" s="13">
        <f t="shared" si="505"/>
        <v>33075000</v>
      </c>
      <c r="AK64" s="13">
        <f t="shared" si="505"/>
        <v>33075000</v>
      </c>
      <c r="AL64" s="13">
        <f t="shared" si="505"/>
        <v>33075000</v>
      </c>
      <c r="AM64" s="13">
        <f t="shared" si="505"/>
        <v>33075000</v>
      </c>
      <c r="AN64" s="13">
        <f t="shared" si="505"/>
        <v>34728750</v>
      </c>
      <c r="AO64" s="13">
        <f t="shared" si="505"/>
        <v>34728750</v>
      </c>
      <c r="AP64" s="13">
        <f t="shared" si="505"/>
        <v>34728750</v>
      </c>
      <c r="AQ64" s="13">
        <f t="shared" si="505"/>
        <v>34728750</v>
      </c>
      <c r="AR64" s="13">
        <f t="shared" si="505"/>
        <v>34728750</v>
      </c>
      <c r="AS64" s="13">
        <f t="shared" si="505"/>
        <v>34728750</v>
      </c>
      <c r="AT64" s="13">
        <f t="shared" si="505"/>
        <v>34728750</v>
      </c>
      <c r="AU64" s="13">
        <f t="shared" si="505"/>
        <v>34728750</v>
      </c>
      <c r="AV64" s="13">
        <f t="shared" si="505"/>
        <v>34728750</v>
      </c>
      <c r="AW64" s="13">
        <f t="shared" si="505"/>
        <v>34728750</v>
      </c>
      <c r="AX64" s="13">
        <f t="shared" si="505"/>
        <v>34728750</v>
      </c>
      <c r="AY64" s="13">
        <f t="shared" si="505"/>
        <v>34728750</v>
      </c>
      <c r="AZ64" s="13">
        <f t="shared" si="505"/>
        <v>36465187.5</v>
      </c>
      <c r="BA64" s="13">
        <f t="shared" si="505"/>
        <v>36465187.5</v>
      </c>
      <c r="BB64" s="13">
        <f t="shared" si="505"/>
        <v>36465187.5</v>
      </c>
      <c r="BC64" s="13">
        <f t="shared" si="505"/>
        <v>36465187.5</v>
      </c>
      <c r="BD64" s="13">
        <f t="shared" si="505"/>
        <v>36465187.5</v>
      </c>
      <c r="BE64" s="13">
        <f t="shared" si="505"/>
        <v>36465187.5</v>
      </c>
      <c r="BF64" s="13">
        <f t="shared" si="505"/>
        <v>36465187.5</v>
      </c>
      <c r="BG64" s="13">
        <f t="shared" si="505"/>
        <v>36465187.5</v>
      </c>
      <c r="BH64" s="13">
        <f t="shared" si="505"/>
        <v>36465187.5</v>
      </c>
      <c r="BI64" s="13">
        <f t="shared" si="505"/>
        <v>36465187.5</v>
      </c>
      <c r="BJ64" s="13">
        <f t="shared" si="505"/>
        <v>36465187.5</v>
      </c>
      <c r="BK64" s="13">
        <f t="shared" si="505"/>
        <v>36465187.5</v>
      </c>
      <c r="BL64" s="13">
        <f t="shared" si="505"/>
        <v>38288446.875000007</v>
      </c>
      <c r="BM64" s="13">
        <f t="shared" si="505"/>
        <v>38288446.875000007</v>
      </c>
      <c r="BN64" s="13">
        <f t="shared" si="505"/>
        <v>38288446.875000007</v>
      </c>
      <c r="BO64" s="13">
        <f t="shared" si="505"/>
        <v>38288446.875000007</v>
      </c>
      <c r="BP64" s="13">
        <f t="shared" si="505"/>
        <v>38288446.875000007</v>
      </c>
      <c r="BQ64" s="13">
        <f t="shared" si="505"/>
        <v>38288446.875000007</v>
      </c>
      <c r="BR64" s="13">
        <f t="shared" si="505"/>
        <v>38288446.875000007</v>
      </c>
      <c r="BS64" s="13">
        <f t="shared" si="505"/>
        <v>38288446.875000007</v>
      </c>
      <c r="BT64" s="13">
        <f t="shared" si="505"/>
        <v>38288446.875000007</v>
      </c>
      <c r="BU64" s="13">
        <f t="shared" si="505"/>
        <v>38288446.875000007</v>
      </c>
      <c r="BV64" s="13">
        <f t="shared" si="505"/>
        <v>38288446.875000007</v>
      </c>
      <c r="BW64" s="13">
        <f t="shared" si="505"/>
        <v>38288446.875000007</v>
      </c>
      <c r="BX64" s="13">
        <f t="shared" si="505"/>
        <v>40202869.218750007</v>
      </c>
      <c r="BY64" s="13">
        <f t="shared" si="505"/>
        <v>40202869.218750007</v>
      </c>
      <c r="BZ64" s="13">
        <f t="shared" si="505"/>
        <v>40202869.218750007</v>
      </c>
      <c r="CA64" s="13">
        <f t="shared" si="505"/>
        <v>40202869.218750007</v>
      </c>
      <c r="CB64" s="13">
        <f t="shared" ref="CB64:DU64" si="506">CB41*CB61</f>
        <v>40202869.218750007</v>
      </c>
      <c r="CC64" s="13">
        <f t="shared" si="506"/>
        <v>40202869.218750007</v>
      </c>
      <c r="CD64" s="13">
        <f t="shared" si="506"/>
        <v>40202869.218750007</v>
      </c>
      <c r="CE64" s="13">
        <f t="shared" si="506"/>
        <v>40202869.218750007</v>
      </c>
      <c r="CF64" s="13">
        <f t="shared" si="506"/>
        <v>40202869.218750007</v>
      </c>
      <c r="CG64" s="13">
        <f t="shared" si="506"/>
        <v>40202869.218750007</v>
      </c>
      <c r="CH64" s="13">
        <f t="shared" si="506"/>
        <v>40202869.218750007</v>
      </c>
      <c r="CI64" s="13">
        <f t="shared" si="506"/>
        <v>40202869.218750007</v>
      </c>
      <c r="CJ64" s="13">
        <f t="shared" si="506"/>
        <v>42213012.679687515</v>
      </c>
      <c r="CK64" s="13">
        <f t="shared" si="506"/>
        <v>42213012.679687515</v>
      </c>
      <c r="CL64" s="13">
        <f t="shared" si="506"/>
        <v>42213012.679687515</v>
      </c>
      <c r="CM64" s="13">
        <f t="shared" si="506"/>
        <v>42213012.679687515</v>
      </c>
      <c r="CN64" s="13">
        <f t="shared" si="506"/>
        <v>42213012.679687515</v>
      </c>
      <c r="CO64" s="13">
        <f t="shared" si="506"/>
        <v>42213012.679687515</v>
      </c>
      <c r="CP64" s="13">
        <f t="shared" si="506"/>
        <v>42213012.679687515</v>
      </c>
      <c r="CQ64" s="13">
        <f t="shared" si="506"/>
        <v>42213012.679687515</v>
      </c>
      <c r="CR64" s="13">
        <f t="shared" si="506"/>
        <v>42213012.679687515</v>
      </c>
      <c r="CS64" s="13">
        <f t="shared" si="506"/>
        <v>42213012.679687515</v>
      </c>
      <c r="CT64" s="13">
        <f t="shared" si="506"/>
        <v>42213012.679687515</v>
      </c>
      <c r="CU64" s="13">
        <f t="shared" si="506"/>
        <v>42213012.679687515</v>
      </c>
      <c r="CV64" s="13">
        <f t="shared" si="506"/>
        <v>44323663.313671887</v>
      </c>
      <c r="CW64" s="13">
        <f t="shared" si="506"/>
        <v>44323663.313671887</v>
      </c>
      <c r="CX64" s="13">
        <f t="shared" si="506"/>
        <v>44323663.313671887</v>
      </c>
      <c r="CY64" s="13">
        <f t="shared" si="506"/>
        <v>44323663.313671887</v>
      </c>
      <c r="CZ64" s="13">
        <f t="shared" si="506"/>
        <v>44323663.313671887</v>
      </c>
      <c r="DA64" s="13">
        <f t="shared" si="506"/>
        <v>44323663.313671887</v>
      </c>
      <c r="DB64" s="13">
        <f t="shared" si="506"/>
        <v>44323663.313671887</v>
      </c>
      <c r="DC64" s="13">
        <f t="shared" si="506"/>
        <v>44323663.313671887</v>
      </c>
      <c r="DD64" s="13">
        <f t="shared" si="506"/>
        <v>44323663.313671887</v>
      </c>
      <c r="DE64" s="13">
        <f t="shared" si="506"/>
        <v>44323663.313671887</v>
      </c>
      <c r="DF64" s="13">
        <f t="shared" si="506"/>
        <v>44323663.313671887</v>
      </c>
      <c r="DG64" s="13">
        <f t="shared" si="506"/>
        <v>44323663.313671887</v>
      </c>
      <c r="DH64" s="13">
        <f t="shared" si="506"/>
        <v>46539846.479355484</v>
      </c>
      <c r="DI64" s="13">
        <f t="shared" si="506"/>
        <v>46539846.479355484</v>
      </c>
      <c r="DJ64" s="13">
        <f t="shared" si="506"/>
        <v>46539846.479355484</v>
      </c>
      <c r="DK64" s="13">
        <f t="shared" si="506"/>
        <v>46539846.479355484</v>
      </c>
      <c r="DL64" s="13">
        <f t="shared" si="506"/>
        <v>46539846.479355484</v>
      </c>
      <c r="DM64" s="13">
        <f t="shared" si="506"/>
        <v>46539846.479355484</v>
      </c>
      <c r="DN64" s="13">
        <f t="shared" si="506"/>
        <v>46539846.479355484</v>
      </c>
      <c r="DO64" s="13">
        <f t="shared" si="506"/>
        <v>46539846.479355484</v>
      </c>
      <c r="DP64" s="13">
        <f t="shared" si="506"/>
        <v>46539846.479355484</v>
      </c>
      <c r="DQ64" s="13">
        <f t="shared" si="506"/>
        <v>46539846.479355484</v>
      </c>
      <c r="DR64" s="13">
        <f t="shared" si="506"/>
        <v>46539846.479355484</v>
      </c>
      <c r="DS64" s="13">
        <f t="shared" si="506"/>
        <v>46539846.479355484</v>
      </c>
      <c r="DT64" s="13">
        <f t="shared" si="506"/>
        <v>48866838.803323261</v>
      </c>
      <c r="DU64" s="13">
        <f t="shared" si="506"/>
        <v>48866838.803323261</v>
      </c>
    </row>
    <row r="65" spans="1:125" x14ac:dyDescent="0.3">
      <c r="A65" s="89" t="str">
        <f>A62</f>
        <v>сырье 2</v>
      </c>
      <c r="B65" s="5"/>
      <c r="C65" s="92">
        <f t="shared" si="402"/>
        <v>0</v>
      </c>
      <c r="D65" s="33">
        <f>D42*D62</f>
        <v>0</v>
      </c>
      <c r="E65" s="33">
        <f t="shared" ref="E65:O65" si="507">E42*E62</f>
        <v>0</v>
      </c>
      <c r="F65" s="33">
        <f t="shared" si="507"/>
        <v>0</v>
      </c>
      <c r="G65" s="33">
        <f t="shared" si="507"/>
        <v>0</v>
      </c>
      <c r="H65" s="33">
        <f t="shared" si="507"/>
        <v>0</v>
      </c>
      <c r="I65" s="33">
        <f t="shared" si="507"/>
        <v>0</v>
      </c>
      <c r="J65" s="33">
        <f t="shared" si="507"/>
        <v>0</v>
      </c>
      <c r="K65" s="33">
        <f t="shared" si="507"/>
        <v>0</v>
      </c>
      <c r="L65" s="33">
        <f t="shared" si="507"/>
        <v>0</v>
      </c>
      <c r="M65" s="33">
        <f t="shared" si="507"/>
        <v>0</v>
      </c>
      <c r="N65" s="33">
        <f t="shared" si="507"/>
        <v>0</v>
      </c>
      <c r="O65" s="33">
        <f t="shared" si="507"/>
        <v>0</v>
      </c>
      <c r="P65" s="33">
        <f t="shared" ref="P65:CA65" si="508">P42*P62</f>
        <v>0</v>
      </c>
      <c r="Q65" s="33">
        <f t="shared" si="508"/>
        <v>0</v>
      </c>
      <c r="R65" s="33">
        <f t="shared" si="508"/>
        <v>0</v>
      </c>
      <c r="S65" s="33">
        <f t="shared" si="508"/>
        <v>0</v>
      </c>
      <c r="T65" s="33">
        <f t="shared" si="508"/>
        <v>0</v>
      </c>
      <c r="U65" s="33">
        <f t="shared" si="508"/>
        <v>0</v>
      </c>
      <c r="V65" s="33">
        <f t="shared" si="508"/>
        <v>0</v>
      </c>
      <c r="W65" s="33">
        <f t="shared" si="508"/>
        <v>0</v>
      </c>
      <c r="X65" s="33">
        <f t="shared" si="508"/>
        <v>0</v>
      </c>
      <c r="Y65" s="33">
        <f t="shared" si="508"/>
        <v>0</v>
      </c>
      <c r="Z65" s="33">
        <f t="shared" si="508"/>
        <v>0</v>
      </c>
      <c r="AA65" s="33">
        <f t="shared" si="508"/>
        <v>0</v>
      </c>
      <c r="AB65" s="33">
        <f t="shared" si="508"/>
        <v>0</v>
      </c>
      <c r="AC65" s="33">
        <f t="shared" si="508"/>
        <v>0</v>
      </c>
      <c r="AD65" s="33">
        <f t="shared" si="508"/>
        <v>0</v>
      </c>
      <c r="AE65" s="33">
        <f t="shared" si="508"/>
        <v>0</v>
      </c>
      <c r="AF65" s="33">
        <f t="shared" si="508"/>
        <v>0</v>
      </c>
      <c r="AG65" s="33">
        <f t="shared" si="508"/>
        <v>0</v>
      </c>
      <c r="AH65" s="33">
        <f t="shared" si="508"/>
        <v>0</v>
      </c>
      <c r="AI65" s="33">
        <f t="shared" si="508"/>
        <v>0</v>
      </c>
      <c r="AJ65" s="33">
        <f t="shared" si="508"/>
        <v>0</v>
      </c>
      <c r="AK65" s="33">
        <f t="shared" si="508"/>
        <v>0</v>
      </c>
      <c r="AL65" s="33">
        <f t="shared" si="508"/>
        <v>0</v>
      </c>
      <c r="AM65" s="33">
        <f t="shared" si="508"/>
        <v>0</v>
      </c>
      <c r="AN65" s="33">
        <f t="shared" si="508"/>
        <v>0</v>
      </c>
      <c r="AO65" s="33">
        <f t="shared" si="508"/>
        <v>0</v>
      </c>
      <c r="AP65" s="33">
        <f t="shared" si="508"/>
        <v>0</v>
      </c>
      <c r="AQ65" s="33">
        <f t="shared" si="508"/>
        <v>0</v>
      </c>
      <c r="AR65" s="33">
        <f t="shared" si="508"/>
        <v>0</v>
      </c>
      <c r="AS65" s="33">
        <f t="shared" si="508"/>
        <v>0</v>
      </c>
      <c r="AT65" s="33">
        <f t="shared" si="508"/>
        <v>0</v>
      </c>
      <c r="AU65" s="33">
        <f t="shared" si="508"/>
        <v>0</v>
      </c>
      <c r="AV65" s="33">
        <f t="shared" si="508"/>
        <v>0</v>
      </c>
      <c r="AW65" s="33">
        <f t="shared" si="508"/>
        <v>0</v>
      </c>
      <c r="AX65" s="33">
        <f t="shared" si="508"/>
        <v>0</v>
      </c>
      <c r="AY65" s="33">
        <f t="shared" si="508"/>
        <v>0</v>
      </c>
      <c r="AZ65" s="33">
        <f t="shared" si="508"/>
        <v>0</v>
      </c>
      <c r="BA65" s="33">
        <f t="shared" si="508"/>
        <v>0</v>
      </c>
      <c r="BB65" s="33">
        <f t="shared" si="508"/>
        <v>0</v>
      </c>
      <c r="BC65" s="33">
        <f t="shared" si="508"/>
        <v>0</v>
      </c>
      <c r="BD65" s="33">
        <f t="shared" si="508"/>
        <v>0</v>
      </c>
      <c r="BE65" s="33">
        <f t="shared" si="508"/>
        <v>0</v>
      </c>
      <c r="BF65" s="33">
        <f t="shared" si="508"/>
        <v>0</v>
      </c>
      <c r="BG65" s="33">
        <f t="shared" si="508"/>
        <v>0</v>
      </c>
      <c r="BH65" s="33">
        <f t="shared" si="508"/>
        <v>0</v>
      </c>
      <c r="BI65" s="33">
        <f t="shared" si="508"/>
        <v>0</v>
      </c>
      <c r="BJ65" s="33">
        <f t="shared" si="508"/>
        <v>0</v>
      </c>
      <c r="BK65" s="33">
        <f t="shared" si="508"/>
        <v>0</v>
      </c>
      <c r="BL65" s="33">
        <f t="shared" si="508"/>
        <v>0</v>
      </c>
      <c r="BM65" s="33">
        <f t="shared" si="508"/>
        <v>0</v>
      </c>
      <c r="BN65" s="33">
        <f t="shared" si="508"/>
        <v>0</v>
      </c>
      <c r="BO65" s="33">
        <f t="shared" si="508"/>
        <v>0</v>
      </c>
      <c r="BP65" s="33">
        <f t="shared" si="508"/>
        <v>0</v>
      </c>
      <c r="BQ65" s="33">
        <f t="shared" si="508"/>
        <v>0</v>
      </c>
      <c r="BR65" s="33">
        <f t="shared" si="508"/>
        <v>0</v>
      </c>
      <c r="BS65" s="33">
        <f t="shared" si="508"/>
        <v>0</v>
      </c>
      <c r="BT65" s="33">
        <f t="shared" si="508"/>
        <v>0</v>
      </c>
      <c r="BU65" s="33">
        <f t="shared" si="508"/>
        <v>0</v>
      </c>
      <c r="BV65" s="33">
        <f t="shared" si="508"/>
        <v>0</v>
      </c>
      <c r="BW65" s="33">
        <f t="shared" si="508"/>
        <v>0</v>
      </c>
      <c r="BX65" s="33">
        <f t="shared" si="508"/>
        <v>0</v>
      </c>
      <c r="BY65" s="33">
        <f t="shared" si="508"/>
        <v>0</v>
      </c>
      <c r="BZ65" s="33">
        <f t="shared" si="508"/>
        <v>0</v>
      </c>
      <c r="CA65" s="33">
        <f t="shared" si="508"/>
        <v>0</v>
      </c>
      <c r="CB65" s="33">
        <f t="shared" ref="CB65:DU65" si="509">CB42*CB62</f>
        <v>0</v>
      </c>
      <c r="CC65" s="33">
        <f t="shared" si="509"/>
        <v>0</v>
      </c>
      <c r="CD65" s="33">
        <f t="shared" si="509"/>
        <v>0</v>
      </c>
      <c r="CE65" s="33">
        <f t="shared" si="509"/>
        <v>0</v>
      </c>
      <c r="CF65" s="33">
        <f t="shared" si="509"/>
        <v>0</v>
      </c>
      <c r="CG65" s="33">
        <f t="shared" si="509"/>
        <v>0</v>
      </c>
      <c r="CH65" s="33">
        <f t="shared" si="509"/>
        <v>0</v>
      </c>
      <c r="CI65" s="33">
        <f t="shared" si="509"/>
        <v>0</v>
      </c>
      <c r="CJ65" s="33">
        <f t="shared" si="509"/>
        <v>0</v>
      </c>
      <c r="CK65" s="33">
        <f t="shared" si="509"/>
        <v>0</v>
      </c>
      <c r="CL65" s="33">
        <f t="shared" si="509"/>
        <v>0</v>
      </c>
      <c r="CM65" s="33">
        <f t="shared" si="509"/>
        <v>0</v>
      </c>
      <c r="CN65" s="33">
        <f t="shared" si="509"/>
        <v>0</v>
      </c>
      <c r="CO65" s="33">
        <f t="shared" si="509"/>
        <v>0</v>
      </c>
      <c r="CP65" s="33">
        <f t="shared" si="509"/>
        <v>0</v>
      </c>
      <c r="CQ65" s="33">
        <f t="shared" si="509"/>
        <v>0</v>
      </c>
      <c r="CR65" s="33">
        <f t="shared" si="509"/>
        <v>0</v>
      </c>
      <c r="CS65" s="33">
        <f t="shared" si="509"/>
        <v>0</v>
      </c>
      <c r="CT65" s="33">
        <f t="shared" si="509"/>
        <v>0</v>
      </c>
      <c r="CU65" s="33">
        <f t="shared" si="509"/>
        <v>0</v>
      </c>
      <c r="CV65" s="33">
        <f t="shared" si="509"/>
        <v>0</v>
      </c>
      <c r="CW65" s="33">
        <f t="shared" si="509"/>
        <v>0</v>
      </c>
      <c r="CX65" s="33">
        <f t="shared" si="509"/>
        <v>0</v>
      </c>
      <c r="CY65" s="33">
        <f t="shared" si="509"/>
        <v>0</v>
      </c>
      <c r="CZ65" s="33">
        <f t="shared" si="509"/>
        <v>0</v>
      </c>
      <c r="DA65" s="33">
        <f t="shared" si="509"/>
        <v>0</v>
      </c>
      <c r="DB65" s="33">
        <f t="shared" si="509"/>
        <v>0</v>
      </c>
      <c r="DC65" s="33">
        <f t="shared" si="509"/>
        <v>0</v>
      </c>
      <c r="DD65" s="33">
        <f t="shared" si="509"/>
        <v>0</v>
      </c>
      <c r="DE65" s="33">
        <f t="shared" si="509"/>
        <v>0</v>
      </c>
      <c r="DF65" s="33">
        <f t="shared" si="509"/>
        <v>0</v>
      </c>
      <c r="DG65" s="33">
        <f t="shared" si="509"/>
        <v>0</v>
      </c>
      <c r="DH65" s="33">
        <f t="shared" si="509"/>
        <v>0</v>
      </c>
      <c r="DI65" s="33">
        <f t="shared" si="509"/>
        <v>0</v>
      </c>
      <c r="DJ65" s="33">
        <f t="shared" si="509"/>
        <v>0</v>
      </c>
      <c r="DK65" s="33">
        <f t="shared" si="509"/>
        <v>0</v>
      </c>
      <c r="DL65" s="33">
        <f t="shared" si="509"/>
        <v>0</v>
      </c>
      <c r="DM65" s="33">
        <f t="shared" si="509"/>
        <v>0</v>
      </c>
      <c r="DN65" s="33">
        <f t="shared" si="509"/>
        <v>0</v>
      </c>
      <c r="DO65" s="33">
        <f t="shared" si="509"/>
        <v>0</v>
      </c>
      <c r="DP65" s="33">
        <f t="shared" si="509"/>
        <v>0</v>
      </c>
      <c r="DQ65" s="33">
        <f t="shared" si="509"/>
        <v>0</v>
      </c>
      <c r="DR65" s="33">
        <f t="shared" si="509"/>
        <v>0</v>
      </c>
      <c r="DS65" s="33">
        <f t="shared" si="509"/>
        <v>0</v>
      </c>
      <c r="DT65" s="33">
        <f t="shared" si="509"/>
        <v>0</v>
      </c>
      <c r="DU65" s="33">
        <f t="shared" si="509"/>
        <v>0</v>
      </c>
    </row>
    <row r="66" spans="1:125" x14ac:dyDescent="0.3">
      <c r="A66" s="11" t="s">
        <v>83</v>
      </c>
      <c r="B66" s="44">
        <v>0.5</v>
      </c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96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</row>
    <row r="67" spans="1:125" s="9" customFormat="1" x14ac:dyDescent="0.3">
      <c r="A67" s="8" t="s">
        <v>84</v>
      </c>
      <c r="C67" s="12">
        <f t="shared" si="402"/>
        <v>4380208409.8058863</v>
      </c>
      <c r="D67" s="12">
        <f>$B$66*E63</f>
        <v>0</v>
      </c>
      <c r="E67" s="12">
        <f>(1-$B$66)*E63+$B$66*F63</f>
        <v>0</v>
      </c>
      <c r="F67" s="12">
        <f t="shared" ref="F67:O67" si="510">(1-$B$66)*F63+$B$66*G63</f>
        <v>0</v>
      </c>
      <c r="G67" s="12">
        <f t="shared" si="510"/>
        <v>0</v>
      </c>
      <c r="H67" s="12">
        <f t="shared" si="510"/>
        <v>0</v>
      </c>
      <c r="I67" s="12">
        <f t="shared" si="510"/>
        <v>0</v>
      </c>
      <c r="J67" s="12">
        <f t="shared" si="510"/>
        <v>0</v>
      </c>
      <c r="K67" s="12">
        <f t="shared" si="510"/>
        <v>0</v>
      </c>
      <c r="L67" s="12">
        <f t="shared" si="510"/>
        <v>15000000</v>
      </c>
      <c r="M67" s="12">
        <f t="shared" si="510"/>
        <v>30000000</v>
      </c>
      <c r="N67" s="12">
        <f t="shared" si="510"/>
        <v>30000000</v>
      </c>
      <c r="O67" s="12">
        <f t="shared" si="510"/>
        <v>30750000</v>
      </c>
      <c r="P67" s="12">
        <f t="shared" ref="P67:CA67" si="511">(1-$B$66)*P63+$B$66*Q63</f>
        <v>31500000</v>
      </c>
      <c r="Q67" s="12">
        <f t="shared" si="511"/>
        <v>31500000</v>
      </c>
      <c r="R67" s="12">
        <f t="shared" si="511"/>
        <v>31500000</v>
      </c>
      <c r="S67" s="12">
        <f t="shared" si="511"/>
        <v>31500000</v>
      </c>
      <c r="T67" s="12">
        <f t="shared" si="511"/>
        <v>31500000</v>
      </c>
      <c r="U67" s="12">
        <f t="shared" si="511"/>
        <v>31500000</v>
      </c>
      <c r="V67" s="12">
        <f t="shared" si="511"/>
        <v>31500000</v>
      </c>
      <c r="W67" s="12">
        <f t="shared" si="511"/>
        <v>31500000</v>
      </c>
      <c r="X67" s="12">
        <f t="shared" si="511"/>
        <v>31500000</v>
      </c>
      <c r="Y67" s="12">
        <f t="shared" si="511"/>
        <v>31500000</v>
      </c>
      <c r="Z67" s="12">
        <f t="shared" si="511"/>
        <v>31500000</v>
      </c>
      <c r="AA67" s="12">
        <f t="shared" si="511"/>
        <v>32287500</v>
      </c>
      <c r="AB67" s="12">
        <f t="shared" si="511"/>
        <v>33075000</v>
      </c>
      <c r="AC67" s="12">
        <f t="shared" si="511"/>
        <v>33075000</v>
      </c>
      <c r="AD67" s="12">
        <f t="shared" si="511"/>
        <v>33075000</v>
      </c>
      <c r="AE67" s="12">
        <f t="shared" si="511"/>
        <v>33075000</v>
      </c>
      <c r="AF67" s="12">
        <f t="shared" si="511"/>
        <v>33075000</v>
      </c>
      <c r="AG67" s="12">
        <f t="shared" si="511"/>
        <v>33075000</v>
      </c>
      <c r="AH67" s="12">
        <f t="shared" si="511"/>
        <v>33075000</v>
      </c>
      <c r="AI67" s="12">
        <f t="shared" si="511"/>
        <v>33075000</v>
      </c>
      <c r="AJ67" s="12">
        <f t="shared" si="511"/>
        <v>33075000</v>
      </c>
      <c r="AK67" s="12">
        <f t="shared" si="511"/>
        <v>33075000</v>
      </c>
      <c r="AL67" s="12">
        <f t="shared" si="511"/>
        <v>33075000</v>
      </c>
      <c r="AM67" s="12">
        <f t="shared" si="511"/>
        <v>33901875</v>
      </c>
      <c r="AN67" s="12">
        <f t="shared" si="511"/>
        <v>34728750</v>
      </c>
      <c r="AO67" s="12">
        <f t="shared" si="511"/>
        <v>34728750</v>
      </c>
      <c r="AP67" s="12">
        <f t="shared" si="511"/>
        <v>34728750</v>
      </c>
      <c r="AQ67" s="12">
        <f t="shared" si="511"/>
        <v>34728750</v>
      </c>
      <c r="AR67" s="12">
        <f t="shared" si="511"/>
        <v>34728750</v>
      </c>
      <c r="AS67" s="12">
        <f t="shared" si="511"/>
        <v>34728750</v>
      </c>
      <c r="AT67" s="12">
        <f t="shared" si="511"/>
        <v>34728750</v>
      </c>
      <c r="AU67" s="12">
        <f t="shared" si="511"/>
        <v>34728750</v>
      </c>
      <c r="AV67" s="12">
        <f t="shared" si="511"/>
        <v>34728750</v>
      </c>
      <c r="AW67" s="12">
        <f t="shared" si="511"/>
        <v>34728750</v>
      </c>
      <c r="AX67" s="12">
        <f t="shared" si="511"/>
        <v>34728750</v>
      </c>
      <c r="AY67" s="12">
        <f t="shared" si="511"/>
        <v>35596968.75</v>
      </c>
      <c r="AZ67" s="12">
        <f t="shared" si="511"/>
        <v>36465187.5</v>
      </c>
      <c r="BA67" s="12">
        <f t="shared" si="511"/>
        <v>36465187.5</v>
      </c>
      <c r="BB67" s="12">
        <f t="shared" si="511"/>
        <v>36465187.5</v>
      </c>
      <c r="BC67" s="12">
        <f t="shared" si="511"/>
        <v>36465187.5</v>
      </c>
      <c r="BD67" s="12">
        <f t="shared" si="511"/>
        <v>36465187.5</v>
      </c>
      <c r="BE67" s="12">
        <f t="shared" si="511"/>
        <v>36465187.5</v>
      </c>
      <c r="BF67" s="12">
        <f t="shared" si="511"/>
        <v>36465187.5</v>
      </c>
      <c r="BG67" s="12">
        <f t="shared" si="511"/>
        <v>36465187.5</v>
      </c>
      <c r="BH67" s="12">
        <f t="shared" si="511"/>
        <v>36465187.5</v>
      </c>
      <c r="BI67" s="12">
        <f t="shared" si="511"/>
        <v>36465187.5</v>
      </c>
      <c r="BJ67" s="12">
        <f t="shared" si="511"/>
        <v>36465187.5</v>
      </c>
      <c r="BK67" s="12">
        <f t="shared" si="511"/>
        <v>37376817.1875</v>
      </c>
      <c r="BL67" s="12">
        <f t="shared" si="511"/>
        <v>38288446.875000007</v>
      </c>
      <c r="BM67" s="12">
        <f t="shared" si="511"/>
        <v>38288446.875000007</v>
      </c>
      <c r="BN67" s="12">
        <f t="shared" si="511"/>
        <v>38288446.875000007</v>
      </c>
      <c r="BO67" s="12">
        <f t="shared" si="511"/>
        <v>38288446.875000007</v>
      </c>
      <c r="BP67" s="12">
        <f t="shared" si="511"/>
        <v>38288446.875000007</v>
      </c>
      <c r="BQ67" s="12">
        <f t="shared" si="511"/>
        <v>38288446.875000007</v>
      </c>
      <c r="BR67" s="12">
        <f t="shared" si="511"/>
        <v>38288446.875000007</v>
      </c>
      <c r="BS67" s="12">
        <f t="shared" si="511"/>
        <v>38288446.875000007</v>
      </c>
      <c r="BT67" s="12">
        <f t="shared" si="511"/>
        <v>38288446.875000007</v>
      </c>
      <c r="BU67" s="12">
        <f t="shared" si="511"/>
        <v>38288446.875000007</v>
      </c>
      <c r="BV67" s="12">
        <f t="shared" si="511"/>
        <v>38288446.875000007</v>
      </c>
      <c r="BW67" s="12">
        <f t="shared" si="511"/>
        <v>39245658.046875007</v>
      </c>
      <c r="BX67" s="12">
        <f t="shared" si="511"/>
        <v>40202869.218750007</v>
      </c>
      <c r="BY67" s="12">
        <f t="shared" si="511"/>
        <v>40202869.218750007</v>
      </c>
      <c r="BZ67" s="12">
        <f t="shared" si="511"/>
        <v>40202869.218750007</v>
      </c>
      <c r="CA67" s="12">
        <f t="shared" si="511"/>
        <v>40202869.218750007</v>
      </c>
      <c r="CB67" s="12">
        <f t="shared" ref="CB67:DT67" si="512">(1-$B$66)*CB63+$B$66*CC63</f>
        <v>40202869.218750007</v>
      </c>
      <c r="CC67" s="12">
        <f t="shared" si="512"/>
        <v>40202869.218750007</v>
      </c>
      <c r="CD67" s="12">
        <f t="shared" si="512"/>
        <v>40202869.218750007</v>
      </c>
      <c r="CE67" s="12">
        <f t="shared" si="512"/>
        <v>40202869.218750007</v>
      </c>
      <c r="CF67" s="12">
        <f t="shared" si="512"/>
        <v>40202869.218750007</v>
      </c>
      <c r="CG67" s="12">
        <f t="shared" si="512"/>
        <v>40202869.218750007</v>
      </c>
      <c r="CH67" s="12">
        <f t="shared" si="512"/>
        <v>40202869.218750007</v>
      </c>
      <c r="CI67" s="12">
        <f t="shared" si="512"/>
        <v>41207940.949218765</v>
      </c>
      <c r="CJ67" s="12">
        <f t="shared" si="512"/>
        <v>42213012.679687515</v>
      </c>
      <c r="CK67" s="12">
        <f t="shared" si="512"/>
        <v>42213012.679687515</v>
      </c>
      <c r="CL67" s="12">
        <f t="shared" si="512"/>
        <v>42213012.679687515</v>
      </c>
      <c r="CM67" s="12">
        <f t="shared" si="512"/>
        <v>42213012.679687515</v>
      </c>
      <c r="CN67" s="12">
        <f t="shared" si="512"/>
        <v>42213012.679687515</v>
      </c>
      <c r="CO67" s="12">
        <f t="shared" si="512"/>
        <v>42213012.679687515</v>
      </c>
      <c r="CP67" s="12">
        <f t="shared" si="512"/>
        <v>42213012.679687515</v>
      </c>
      <c r="CQ67" s="12">
        <f t="shared" si="512"/>
        <v>42213012.679687515</v>
      </c>
      <c r="CR67" s="12">
        <f t="shared" si="512"/>
        <v>42213012.679687515</v>
      </c>
      <c r="CS67" s="12">
        <f t="shared" si="512"/>
        <v>42213012.679687515</v>
      </c>
      <c r="CT67" s="12">
        <f t="shared" si="512"/>
        <v>42213012.679687515</v>
      </c>
      <c r="CU67" s="12">
        <f t="shared" si="512"/>
        <v>43268337.996679701</v>
      </c>
      <c r="CV67" s="12">
        <f t="shared" si="512"/>
        <v>44323663.313671887</v>
      </c>
      <c r="CW67" s="12">
        <f t="shared" si="512"/>
        <v>44323663.313671887</v>
      </c>
      <c r="CX67" s="12">
        <f t="shared" si="512"/>
        <v>44323663.313671887</v>
      </c>
      <c r="CY67" s="12">
        <f t="shared" si="512"/>
        <v>44323663.313671887</v>
      </c>
      <c r="CZ67" s="12">
        <f t="shared" si="512"/>
        <v>44323663.313671887</v>
      </c>
      <c r="DA67" s="12">
        <f t="shared" si="512"/>
        <v>44323663.313671887</v>
      </c>
      <c r="DB67" s="12">
        <f t="shared" si="512"/>
        <v>44323663.313671887</v>
      </c>
      <c r="DC67" s="12">
        <f t="shared" si="512"/>
        <v>44323663.313671887</v>
      </c>
      <c r="DD67" s="12">
        <f t="shared" si="512"/>
        <v>44323663.313671887</v>
      </c>
      <c r="DE67" s="12">
        <f t="shared" si="512"/>
        <v>44323663.313671887</v>
      </c>
      <c r="DF67" s="12">
        <f t="shared" si="512"/>
        <v>44323663.313671887</v>
      </c>
      <c r="DG67" s="12">
        <f t="shared" si="512"/>
        <v>45431754.896513686</v>
      </c>
      <c r="DH67" s="12">
        <f t="shared" si="512"/>
        <v>46539846.479355484</v>
      </c>
      <c r="DI67" s="12">
        <f t="shared" si="512"/>
        <v>46539846.479355484</v>
      </c>
      <c r="DJ67" s="12">
        <f t="shared" si="512"/>
        <v>46539846.479355484</v>
      </c>
      <c r="DK67" s="12">
        <f t="shared" si="512"/>
        <v>46539846.479355484</v>
      </c>
      <c r="DL67" s="12">
        <f t="shared" si="512"/>
        <v>46539846.479355484</v>
      </c>
      <c r="DM67" s="12">
        <f t="shared" si="512"/>
        <v>46539846.479355484</v>
      </c>
      <c r="DN67" s="12">
        <f t="shared" si="512"/>
        <v>46539846.479355484</v>
      </c>
      <c r="DO67" s="12">
        <f t="shared" si="512"/>
        <v>46539846.479355484</v>
      </c>
      <c r="DP67" s="12">
        <f t="shared" si="512"/>
        <v>46539846.479355484</v>
      </c>
      <c r="DQ67" s="12">
        <f t="shared" si="512"/>
        <v>46539846.479355484</v>
      </c>
      <c r="DR67" s="12">
        <f t="shared" si="512"/>
        <v>46539846.479355484</v>
      </c>
      <c r="DS67" s="12">
        <f t="shared" si="512"/>
        <v>47703342.641339377</v>
      </c>
      <c r="DT67" s="12">
        <f t="shared" si="512"/>
        <v>48866838.803323261</v>
      </c>
      <c r="DU67" s="12">
        <f>DT67</f>
        <v>48866838.803323261</v>
      </c>
    </row>
    <row r="68" spans="1:125" x14ac:dyDescent="0.3">
      <c r="A68" s="11" t="s">
        <v>10</v>
      </c>
      <c r="C68" s="13">
        <f t="shared" si="402"/>
        <v>668167384.5466603</v>
      </c>
      <c r="D68" s="13">
        <f t="shared" ref="D68:AI68" si="513">D67/(1+vat)*vat</f>
        <v>0</v>
      </c>
      <c r="E68" s="13">
        <f t="shared" si="513"/>
        <v>0</v>
      </c>
      <c r="F68" s="13">
        <f t="shared" si="513"/>
        <v>0</v>
      </c>
      <c r="G68" s="13">
        <f t="shared" si="513"/>
        <v>0</v>
      </c>
      <c r="H68" s="13">
        <f t="shared" si="513"/>
        <v>0</v>
      </c>
      <c r="I68" s="13">
        <f t="shared" si="513"/>
        <v>0</v>
      </c>
      <c r="J68" s="13">
        <f t="shared" si="513"/>
        <v>0</v>
      </c>
      <c r="K68" s="13">
        <f t="shared" si="513"/>
        <v>0</v>
      </c>
      <c r="L68" s="13">
        <f t="shared" si="513"/>
        <v>2288135.5932203392</v>
      </c>
      <c r="M68" s="13">
        <f t="shared" si="513"/>
        <v>4576271.1864406783</v>
      </c>
      <c r="N68" s="13">
        <f t="shared" si="513"/>
        <v>4576271.1864406783</v>
      </c>
      <c r="O68" s="13">
        <f t="shared" si="513"/>
        <v>4690677.9661016949</v>
      </c>
      <c r="P68" s="13">
        <f t="shared" si="513"/>
        <v>4805084.7457627123</v>
      </c>
      <c r="Q68" s="13">
        <f t="shared" si="513"/>
        <v>4805084.7457627123</v>
      </c>
      <c r="R68" s="13">
        <f t="shared" si="513"/>
        <v>4805084.7457627123</v>
      </c>
      <c r="S68" s="13">
        <f t="shared" si="513"/>
        <v>4805084.7457627123</v>
      </c>
      <c r="T68" s="13">
        <f t="shared" si="513"/>
        <v>4805084.7457627123</v>
      </c>
      <c r="U68" s="13">
        <f t="shared" si="513"/>
        <v>4805084.7457627123</v>
      </c>
      <c r="V68" s="13">
        <f t="shared" si="513"/>
        <v>4805084.7457627123</v>
      </c>
      <c r="W68" s="13">
        <f t="shared" si="513"/>
        <v>4805084.7457627123</v>
      </c>
      <c r="X68" s="13">
        <f t="shared" si="513"/>
        <v>4805084.7457627123</v>
      </c>
      <c r="Y68" s="13">
        <f t="shared" si="513"/>
        <v>4805084.7457627123</v>
      </c>
      <c r="Z68" s="13">
        <f t="shared" si="513"/>
        <v>4805084.7457627123</v>
      </c>
      <c r="AA68" s="13">
        <f t="shared" si="513"/>
        <v>4925211.8644067794</v>
      </c>
      <c r="AB68" s="13">
        <f t="shared" si="513"/>
        <v>5045338.9830508474</v>
      </c>
      <c r="AC68" s="13">
        <f t="shared" si="513"/>
        <v>5045338.9830508474</v>
      </c>
      <c r="AD68" s="13">
        <f t="shared" si="513"/>
        <v>5045338.9830508474</v>
      </c>
      <c r="AE68" s="13">
        <f t="shared" si="513"/>
        <v>5045338.9830508474</v>
      </c>
      <c r="AF68" s="13">
        <f t="shared" si="513"/>
        <v>5045338.9830508474</v>
      </c>
      <c r="AG68" s="13">
        <f t="shared" si="513"/>
        <v>5045338.9830508474</v>
      </c>
      <c r="AH68" s="13">
        <f t="shared" si="513"/>
        <v>5045338.9830508474</v>
      </c>
      <c r="AI68" s="13">
        <f t="shared" si="513"/>
        <v>5045338.9830508474</v>
      </c>
      <c r="AJ68" s="13">
        <f t="shared" ref="AJ68:BO68" si="514">AJ67/(1+vat)*vat</f>
        <v>5045338.9830508474</v>
      </c>
      <c r="AK68" s="13">
        <f t="shared" si="514"/>
        <v>5045338.9830508474</v>
      </c>
      <c r="AL68" s="13">
        <f t="shared" si="514"/>
        <v>5045338.9830508474</v>
      </c>
      <c r="AM68" s="13">
        <f t="shared" si="514"/>
        <v>5171472.4576271186</v>
      </c>
      <c r="AN68" s="13">
        <f t="shared" si="514"/>
        <v>5297605.9322033897</v>
      </c>
      <c r="AO68" s="13">
        <f t="shared" si="514"/>
        <v>5297605.9322033897</v>
      </c>
      <c r="AP68" s="13">
        <f t="shared" si="514"/>
        <v>5297605.9322033897</v>
      </c>
      <c r="AQ68" s="13">
        <f t="shared" si="514"/>
        <v>5297605.9322033897</v>
      </c>
      <c r="AR68" s="13">
        <f t="shared" si="514"/>
        <v>5297605.9322033897</v>
      </c>
      <c r="AS68" s="13">
        <f t="shared" si="514"/>
        <v>5297605.9322033897</v>
      </c>
      <c r="AT68" s="13">
        <f t="shared" si="514"/>
        <v>5297605.9322033897</v>
      </c>
      <c r="AU68" s="13">
        <f t="shared" si="514"/>
        <v>5297605.9322033897</v>
      </c>
      <c r="AV68" s="13">
        <f t="shared" si="514"/>
        <v>5297605.9322033897</v>
      </c>
      <c r="AW68" s="13">
        <f t="shared" si="514"/>
        <v>5297605.9322033897</v>
      </c>
      <c r="AX68" s="13">
        <f t="shared" si="514"/>
        <v>5297605.9322033897</v>
      </c>
      <c r="AY68" s="13">
        <f t="shared" si="514"/>
        <v>5430046.0805084743</v>
      </c>
      <c r="AZ68" s="13">
        <f t="shared" si="514"/>
        <v>5562486.2288135588</v>
      </c>
      <c r="BA68" s="13">
        <f t="shared" si="514"/>
        <v>5562486.2288135588</v>
      </c>
      <c r="BB68" s="13">
        <f t="shared" si="514"/>
        <v>5562486.2288135588</v>
      </c>
      <c r="BC68" s="13">
        <f t="shared" si="514"/>
        <v>5562486.2288135588</v>
      </c>
      <c r="BD68" s="13">
        <f t="shared" si="514"/>
        <v>5562486.2288135588</v>
      </c>
      <c r="BE68" s="13">
        <f t="shared" si="514"/>
        <v>5562486.2288135588</v>
      </c>
      <c r="BF68" s="13">
        <f t="shared" si="514"/>
        <v>5562486.2288135588</v>
      </c>
      <c r="BG68" s="13">
        <f t="shared" si="514"/>
        <v>5562486.2288135588</v>
      </c>
      <c r="BH68" s="13">
        <f t="shared" si="514"/>
        <v>5562486.2288135588</v>
      </c>
      <c r="BI68" s="13">
        <f t="shared" si="514"/>
        <v>5562486.2288135588</v>
      </c>
      <c r="BJ68" s="13">
        <f t="shared" si="514"/>
        <v>5562486.2288135588</v>
      </c>
      <c r="BK68" s="13">
        <f t="shared" si="514"/>
        <v>5701548.384533898</v>
      </c>
      <c r="BL68" s="13">
        <f t="shared" si="514"/>
        <v>5840610.540254239</v>
      </c>
      <c r="BM68" s="13">
        <f t="shared" si="514"/>
        <v>5840610.540254239</v>
      </c>
      <c r="BN68" s="13">
        <f t="shared" si="514"/>
        <v>5840610.540254239</v>
      </c>
      <c r="BO68" s="13">
        <f t="shared" si="514"/>
        <v>5840610.540254239</v>
      </c>
      <c r="BP68" s="13">
        <f t="shared" ref="BP68:CU68" si="515">BP67/(1+vat)*vat</f>
        <v>5840610.540254239</v>
      </c>
      <c r="BQ68" s="13">
        <f t="shared" si="515"/>
        <v>5840610.540254239</v>
      </c>
      <c r="BR68" s="13">
        <f t="shared" si="515"/>
        <v>5840610.540254239</v>
      </c>
      <c r="BS68" s="13">
        <f t="shared" si="515"/>
        <v>5840610.540254239</v>
      </c>
      <c r="BT68" s="13">
        <f t="shared" si="515"/>
        <v>5840610.540254239</v>
      </c>
      <c r="BU68" s="13">
        <f t="shared" si="515"/>
        <v>5840610.540254239</v>
      </c>
      <c r="BV68" s="13">
        <f t="shared" si="515"/>
        <v>5840610.540254239</v>
      </c>
      <c r="BW68" s="13">
        <f t="shared" si="515"/>
        <v>5986625.8037605947</v>
      </c>
      <c r="BX68" s="13">
        <f t="shared" si="515"/>
        <v>6132641.0672669504</v>
      </c>
      <c r="BY68" s="13">
        <f t="shared" si="515"/>
        <v>6132641.0672669504</v>
      </c>
      <c r="BZ68" s="13">
        <f t="shared" si="515"/>
        <v>6132641.0672669504</v>
      </c>
      <c r="CA68" s="13">
        <f t="shared" si="515"/>
        <v>6132641.0672669504</v>
      </c>
      <c r="CB68" s="13">
        <f t="shared" si="515"/>
        <v>6132641.0672669504</v>
      </c>
      <c r="CC68" s="13">
        <f t="shared" si="515"/>
        <v>6132641.0672669504</v>
      </c>
      <c r="CD68" s="13">
        <f t="shared" si="515"/>
        <v>6132641.0672669504</v>
      </c>
      <c r="CE68" s="13">
        <f t="shared" si="515"/>
        <v>6132641.0672669504</v>
      </c>
      <c r="CF68" s="13">
        <f t="shared" si="515"/>
        <v>6132641.0672669504</v>
      </c>
      <c r="CG68" s="13">
        <f t="shared" si="515"/>
        <v>6132641.0672669504</v>
      </c>
      <c r="CH68" s="13">
        <f t="shared" si="515"/>
        <v>6132641.0672669504</v>
      </c>
      <c r="CI68" s="13">
        <f t="shared" si="515"/>
        <v>6285957.093948625</v>
      </c>
      <c r="CJ68" s="13">
        <f t="shared" si="515"/>
        <v>6439273.1206302997</v>
      </c>
      <c r="CK68" s="13">
        <f t="shared" si="515"/>
        <v>6439273.1206302997</v>
      </c>
      <c r="CL68" s="13">
        <f t="shared" si="515"/>
        <v>6439273.1206302997</v>
      </c>
      <c r="CM68" s="13">
        <f t="shared" si="515"/>
        <v>6439273.1206302997</v>
      </c>
      <c r="CN68" s="13">
        <f t="shared" si="515"/>
        <v>6439273.1206302997</v>
      </c>
      <c r="CO68" s="13">
        <f t="shared" si="515"/>
        <v>6439273.1206302997</v>
      </c>
      <c r="CP68" s="13">
        <f t="shared" si="515"/>
        <v>6439273.1206302997</v>
      </c>
      <c r="CQ68" s="13">
        <f t="shared" si="515"/>
        <v>6439273.1206302997</v>
      </c>
      <c r="CR68" s="13">
        <f t="shared" si="515"/>
        <v>6439273.1206302997</v>
      </c>
      <c r="CS68" s="13">
        <f t="shared" si="515"/>
        <v>6439273.1206302997</v>
      </c>
      <c r="CT68" s="13">
        <f t="shared" si="515"/>
        <v>6439273.1206302997</v>
      </c>
      <c r="CU68" s="13">
        <f t="shared" si="515"/>
        <v>6600254.9486460565</v>
      </c>
      <c r="CV68" s="13">
        <f t="shared" ref="CV68:DU68" si="516">CV67/(1+vat)*vat</f>
        <v>6761236.7766618133</v>
      </c>
      <c r="CW68" s="13">
        <f t="shared" si="516"/>
        <v>6761236.7766618133</v>
      </c>
      <c r="CX68" s="13">
        <f t="shared" si="516"/>
        <v>6761236.7766618133</v>
      </c>
      <c r="CY68" s="13">
        <f t="shared" si="516"/>
        <v>6761236.7766618133</v>
      </c>
      <c r="CZ68" s="13">
        <f t="shared" si="516"/>
        <v>6761236.7766618133</v>
      </c>
      <c r="DA68" s="13">
        <f t="shared" si="516"/>
        <v>6761236.7766618133</v>
      </c>
      <c r="DB68" s="13">
        <f t="shared" si="516"/>
        <v>6761236.7766618133</v>
      </c>
      <c r="DC68" s="13">
        <f t="shared" si="516"/>
        <v>6761236.7766618133</v>
      </c>
      <c r="DD68" s="13">
        <f t="shared" si="516"/>
        <v>6761236.7766618133</v>
      </c>
      <c r="DE68" s="13">
        <f t="shared" si="516"/>
        <v>6761236.7766618133</v>
      </c>
      <c r="DF68" s="13">
        <f t="shared" si="516"/>
        <v>6761236.7766618133</v>
      </c>
      <c r="DG68" s="13">
        <f t="shared" si="516"/>
        <v>6930267.6960783582</v>
      </c>
      <c r="DH68" s="13">
        <f t="shared" si="516"/>
        <v>7099298.615494905</v>
      </c>
      <c r="DI68" s="13">
        <f t="shared" si="516"/>
        <v>7099298.615494905</v>
      </c>
      <c r="DJ68" s="13">
        <f t="shared" si="516"/>
        <v>7099298.615494905</v>
      </c>
      <c r="DK68" s="13">
        <f t="shared" si="516"/>
        <v>7099298.615494905</v>
      </c>
      <c r="DL68" s="13">
        <f t="shared" si="516"/>
        <v>7099298.615494905</v>
      </c>
      <c r="DM68" s="13">
        <f t="shared" si="516"/>
        <v>7099298.615494905</v>
      </c>
      <c r="DN68" s="13">
        <f t="shared" si="516"/>
        <v>7099298.615494905</v>
      </c>
      <c r="DO68" s="13">
        <f t="shared" si="516"/>
        <v>7099298.615494905</v>
      </c>
      <c r="DP68" s="13">
        <f t="shared" si="516"/>
        <v>7099298.615494905</v>
      </c>
      <c r="DQ68" s="13">
        <f t="shared" si="516"/>
        <v>7099298.615494905</v>
      </c>
      <c r="DR68" s="13">
        <f t="shared" si="516"/>
        <v>7099298.615494905</v>
      </c>
      <c r="DS68" s="13">
        <f t="shared" si="516"/>
        <v>7276781.0808822783</v>
      </c>
      <c r="DT68" s="13">
        <f t="shared" si="516"/>
        <v>7454263.5462696506</v>
      </c>
      <c r="DU68" s="13">
        <f t="shared" si="516"/>
        <v>7454263.5462696506</v>
      </c>
    </row>
    <row r="69" spans="1:125" s="9" customFormat="1" x14ac:dyDescent="0.3">
      <c r="A69" s="31" t="s">
        <v>115</v>
      </c>
      <c r="B69" s="32"/>
      <c r="C69" s="30">
        <f t="shared" si="402"/>
        <v>3712041025.2592278</v>
      </c>
      <c r="D69" s="30">
        <f t="shared" ref="D69:AI69" si="517">D67/(1+vat)</f>
        <v>0</v>
      </c>
      <c r="E69" s="30">
        <f t="shared" si="517"/>
        <v>0</v>
      </c>
      <c r="F69" s="30">
        <f t="shared" si="517"/>
        <v>0</v>
      </c>
      <c r="G69" s="30">
        <f t="shared" si="517"/>
        <v>0</v>
      </c>
      <c r="H69" s="30">
        <f t="shared" si="517"/>
        <v>0</v>
      </c>
      <c r="I69" s="30">
        <f t="shared" si="517"/>
        <v>0</v>
      </c>
      <c r="J69" s="30">
        <f t="shared" si="517"/>
        <v>0</v>
      </c>
      <c r="K69" s="30">
        <f t="shared" si="517"/>
        <v>0</v>
      </c>
      <c r="L69" s="30">
        <f t="shared" si="517"/>
        <v>12711864.406779662</v>
      </c>
      <c r="M69" s="30">
        <f t="shared" si="517"/>
        <v>25423728.813559324</v>
      </c>
      <c r="N69" s="30">
        <f t="shared" si="517"/>
        <v>25423728.813559324</v>
      </c>
      <c r="O69" s="30">
        <f t="shared" si="517"/>
        <v>26059322.033898305</v>
      </c>
      <c r="P69" s="30">
        <f t="shared" si="517"/>
        <v>26694915.25423729</v>
      </c>
      <c r="Q69" s="30">
        <f t="shared" si="517"/>
        <v>26694915.25423729</v>
      </c>
      <c r="R69" s="30">
        <f t="shared" si="517"/>
        <v>26694915.25423729</v>
      </c>
      <c r="S69" s="30">
        <f t="shared" si="517"/>
        <v>26694915.25423729</v>
      </c>
      <c r="T69" s="30">
        <f t="shared" si="517"/>
        <v>26694915.25423729</v>
      </c>
      <c r="U69" s="30">
        <f t="shared" si="517"/>
        <v>26694915.25423729</v>
      </c>
      <c r="V69" s="30">
        <f t="shared" si="517"/>
        <v>26694915.25423729</v>
      </c>
      <c r="W69" s="30">
        <f t="shared" si="517"/>
        <v>26694915.25423729</v>
      </c>
      <c r="X69" s="30">
        <f t="shared" si="517"/>
        <v>26694915.25423729</v>
      </c>
      <c r="Y69" s="30">
        <f t="shared" si="517"/>
        <v>26694915.25423729</v>
      </c>
      <c r="Z69" s="30">
        <f t="shared" si="517"/>
        <v>26694915.25423729</v>
      </c>
      <c r="AA69" s="30">
        <f t="shared" si="517"/>
        <v>27362288.135593221</v>
      </c>
      <c r="AB69" s="30">
        <f t="shared" si="517"/>
        <v>28029661.016949154</v>
      </c>
      <c r="AC69" s="30">
        <f t="shared" si="517"/>
        <v>28029661.016949154</v>
      </c>
      <c r="AD69" s="30">
        <f t="shared" si="517"/>
        <v>28029661.016949154</v>
      </c>
      <c r="AE69" s="30">
        <f t="shared" si="517"/>
        <v>28029661.016949154</v>
      </c>
      <c r="AF69" s="30">
        <f t="shared" si="517"/>
        <v>28029661.016949154</v>
      </c>
      <c r="AG69" s="30">
        <f t="shared" si="517"/>
        <v>28029661.016949154</v>
      </c>
      <c r="AH69" s="30">
        <f t="shared" si="517"/>
        <v>28029661.016949154</v>
      </c>
      <c r="AI69" s="30">
        <f t="shared" si="517"/>
        <v>28029661.016949154</v>
      </c>
      <c r="AJ69" s="30">
        <f t="shared" ref="AJ69:BO69" si="518">AJ67/(1+vat)</f>
        <v>28029661.016949154</v>
      </c>
      <c r="AK69" s="30">
        <f t="shared" si="518"/>
        <v>28029661.016949154</v>
      </c>
      <c r="AL69" s="30">
        <f t="shared" si="518"/>
        <v>28029661.016949154</v>
      </c>
      <c r="AM69" s="30">
        <f t="shared" si="518"/>
        <v>28730402.542372882</v>
      </c>
      <c r="AN69" s="30">
        <f t="shared" si="518"/>
        <v>29431144.06779661</v>
      </c>
      <c r="AO69" s="30">
        <f t="shared" si="518"/>
        <v>29431144.06779661</v>
      </c>
      <c r="AP69" s="30">
        <f t="shared" si="518"/>
        <v>29431144.06779661</v>
      </c>
      <c r="AQ69" s="30">
        <f t="shared" si="518"/>
        <v>29431144.06779661</v>
      </c>
      <c r="AR69" s="30">
        <f t="shared" si="518"/>
        <v>29431144.06779661</v>
      </c>
      <c r="AS69" s="30">
        <f t="shared" si="518"/>
        <v>29431144.06779661</v>
      </c>
      <c r="AT69" s="30">
        <f t="shared" si="518"/>
        <v>29431144.06779661</v>
      </c>
      <c r="AU69" s="30">
        <f t="shared" si="518"/>
        <v>29431144.06779661</v>
      </c>
      <c r="AV69" s="30">
        <f t="shared" si="518"/>
        <v>29431144.06779661</v>
      </c>
      <c r="AW69" s="30">
        <f t="shared" si="518"/>
        <v>29431144.06779661</v>
      </c>
      <c r="AX69" s="30">
        <f t="shared" si="518"/>
        <v>29431144.06779661</v>
      </c>
      <c r="AY69" s="30">
        <f t="shared" si="518"/>
        <v>30166922.669491526</v>
      </c>
      <c r="AZ69" s="30">
        <f t="shared" si="518"/>
        <v>30902701.271186441</v>
      </c>
      <c r="BA69" s="30">
        <f t="shared" si="518"/>
        <v>30902701.271186441</v>
      </c>
      <c r="BB69" s="30">
        <f t="shared" si="518"/>
        <v>30902701.271186441</v>
      </c>
      <c r="BC69" s="30">
        <f t="shared" si="518"/>
        <v>30902701.271186441</v>
      </c>
      <c r="BD69" s="30">
        <f t="shared" si="518"/>
        <v>30902701.271186441</v>
      </c>
      <c r="BE69" s="30">
        <f t="shared" si="518"/>
        <v>30902701.271186441</v>
      </c>
      <c r="BF69" s="30">
        <f t="shared" si="518"/>
        <v>30902701.271186441</v>
      </c>
      <c r="BG69" s="30">
        <f t="shared" si="518"/>
        <v>30902701.271186441</v>
      </c>
      <c r="BH69" s="30">
        <f t="shared" si="518"/>
        <v>30902701.271186441</v>
      </c>
      <c r="BI69" s="30">
        <f t="shared" si="518"/>
        <v>30902701.271186441</v>
      </c>
      <c r="BJ69" s="30">
        <f t="shared" si="518"/>
        <v>30902701.271186441</v>
      </c>
      <c r="BK69" s="30">
        <f t="shared" si="518"/>
        <v>31675268.802966103</v>
      </c>
      <c r="BL69" s="30">
        <f t="shared" si="518"/>
        <v>32447836.334745772</v>
      </c>
      <c r="BM69" s="30">
        <f t="shared" si="518"/>
        <v>32447836.334745772</v>
      </c>
      <c r="BN69" s="30">
        <f t="shared" si="518"/>
        <v>32447836.334745772</v>
      </c>
      <c r="BO69" s="30">
        <f t="shared" si="518"/>
        <v>32447836.334745772</v>
      </c>
      <c r="BP69" s="30">
        <f t="shared" ref="BP69:CU69" si="519">BP67/(1+vat)</f>
        <v>32447836.334745772</v>
      </c>
      <c r="BQ69" s="30">
        <f t="shared" si="519"/>
        <v>32447836.334745772</v>
      </c>
      <c r="BR69" s="30">
        <f t="shared" si="519"/>
        <v>32447836.334745772</v>
      </c>
      <c r="BS69" s="30">
        <f t="shared" si="519"/>
        <v>32447836.334745772</v>
      </c>
      <c r="BT69" s="30">
        <f t="shared" si="519"/>
        <v>32447836.334745772</v>
      </c>
      <c r="BU69" s="30">
        <f t="shared" si="519"/>
        <v>32447836.334745772</v>
      </c>
      <c r="BV69" s="30">
        <f t="shared" si="519"/>
        <v>32447836.334745772</v>
      </c>
      <c r="BW69" s="30">
        <f t="shared" si="519"/>
        <v>33259032.243114416</v>
      </c>
      <c r="BX69" s="30">
        <f t="shared" si="519"/>
        <v>34070228.151483059</v>
      </c>
      <c r="BY69" s="30">
        <f t="shared" si="519"/>
        <v>34070228.151483059</v>
      </c>
      <c r="BZ69" s="30">
        <f t="shared" si="519"/>
        <v>34070228.151483059</v>
      </c>
      <c r="CA69" s="30">
        <f t="shared" si="519"/>
        <v>34070228.151483059</v>
      </c>
      <c r="CB69" s="30">
        <f t="shared" si="519"/>
        <v>34070228.151483059</v>
      </c>
      <c r="CC69" s="30">
        <f t="shared" si="519"/>
        <v>34070228.151483059</v>
      </c>
      <c r="CD69" s="30">
        <f t="shared" si="519"/>
        <v>34070228.151483059</v>
      </c>
      <c r="CE69" s="30">
        <f t="shared" si="519"/>
        <v>34070228.151483059</v>
      </c>
      <c r="CF69" s="30">
        <f t="shared" si="519"/>
        <v>34070228.151483059</v>
      </c>
      <c r="CG69" s="30">
        <f t="shared" si="519"/>
        <v>34070228.151483059</v>
      </c>
      <c r="CH69" s="30">
        <f t="shared" si="519"/>
        <v>34070228.151483059</v>
      </c>
      <c r="CI69" s="30">
        <f t="shared" si="519"/>
        <v>34921983.85527014</v>
      </c>
      <c r="CJ69" s="30">
        <f t="shared" si="519"/>
        <v>35773739.559057221</v>
      </c>
      <c r="CK69" s="30">
        <f t="shared" si="519"/>
        <v>35773739.559057221</v>
      </c>
      <c r="CL69" s="30">
        <f t="shared" si="519"/>
        <v>35773739.559057221</v>
      </c>
      <c r="CM69" s="30">
        <f t="shared" si="519"/>
        <v>35773739.559057221</v>
      </c>
      <c r="CN69" s="30">
        <f t="shared" si="519"/>
        <v>35773739.559057221</v>
      </c>
      <c r="CO69" s="30">
        <f t="shared" si="519"/>
        <v>35773739.559057221</v>
      </c>
      <c r="CP69" s="30">
        <f t="shared" si="519"/>
        <v>35773739.559057221</v>
      </c>
      <c r="CQ69" s="30">
        <f t="shared" si="519"/>
        <v>35773739.559057221</v>
      </c>
      <c r="CR69" s="30">
        <f t="shared" si="519"/>
        <v>35773739.559057221</v>
      </c>
      <c r="CS69" s="30">
        <f t="shared" si="519"/>
        <v>35773739.559057221</v>
      </c>
      <c r="CT69" s="30">
        <f t="shared" si="519"/>
        <v>35773739.559057221</v>
      </c>
      <c r="CU69" s="30">
        <f t="shared" si="519"/>
        <v>36668083.048033647</v>
      </c>
      <c r="CV69" s="30">
        <f t="shared" ref="CV69:DU69" si="520">CV67/(1+vat)</f>
        <v>37562426.537010074</v>
      </c>
      <c r="CW69" s="30">
        <f t="shared" si="520"/>
        <v>37562426.537010074</v>
      </c>
      <c r="CX69" s="30">
        <f t="shared" si="520"/>
        <v>37562426.537010074</v>
      </c>
      <c r="CY69" s="30">
        <f t="shared" si="520"/>
        <v>37562426.537010074</v>
      </c>
      <c r="CZ69" s="30">
        <f t="shared" si="520"/>
        <v>37562426.537010074</v>
      </c>
      <c r="DA69" s="30">
        <f t="shared" si="520"/>
        <v>37562426.537010074</v>
      </c>
      <c r="DB69" s="30">
        <f t="shared" si="520"/>
        <v>37562426.537010074</v>
      </c>
      <c r="DC69" s="30">
        <f t="shared" si="520"/>
        <v>37562426.537010074</v>
      </c>
      <c r="DD69" s="30">
        <f t="shared" si="520"/>
        <v>37562426.537010074</v>
      </c>
      <c r="DE69" s="30">
        <f t="shared" si="520"/>
        <v>37562426.537010074</v>
      </c>
      <c r="DF69" s="30">
        <f t="shared" si="520"/>
        <v>37562426.537010074</v>
      </c>
      <c r="DG69" s="30">
        <f t="shared" si="520"/>
        <v>38501487.200435326</v>
      </c>
      <c r="DH69" s="30">
        <f t="shared" si="520"/>
        <v>39440547.863860585</v>
      </c>
      <c r="DI69" s="30">
        <f t="shared" si="520"/>
        <v>39440547.863860585</v>
      </c>
      <c r="DJ69" s="30">
        <f t="shared" si="520"/>
        <v>39440547.863860585</v>
      </c>
      <c r="DK69" s="30">
        <f t="shared" si="520"/>
        <v>39440547.863860585</v>
      </c>
      <c r="DL69" s="30">
        <f t="shared" si="520"/>
        <v>39440547.863860585</v>
      </c>
      <c r="DM69" s="30">
        <f t="shared" si="520"/>
        <v>39440547.863860585</v>
      </c>
      <c r="DN69" s="30">
        <f t="shared" si="520"/>
        <v>39440547.863860585</v>
      </c>
      <c r="DO69" s="30">
        <f t="shared" si="520"/>
        <v>39440547.863860585</v>
      </c>
      <c r="DP69" s="30">
        <f t="shared" si="520"/>
        <v>39440547.863860585</v>
      </c>
      <c r="DQ69" s="30">
        <f t="shared" si="520"/>
        <v>39440547.863860585</v>
      </c>
      <c r="DR69" s="30">
        <f t="shared" si="520"/>
        <v>39440547.863860585</v>
      </c>
      <c r="DS69" s="30">
        <f t="shared" si="520"/>
        <v>40426561.560457103</v>
      </c>
      <c r="DT69" s="30">
        <f t="shared" si="520"/>
        <v>41412575.257053614</v>
      </c>
      <c r="DU69" s="30">
        <f t="shared" si="520"/>
        <v>41412575.257053614</v>
      </c>
    </row>
    <row r="70" spans="1:125" x14ac:dyDescent="0.3">
      <c r="C70" s="12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96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DT70" s="107"/>
    </row>
    <row r="71" spans="1:125" x14ac:dyDescent="0.3">
      <c r="C71" s="70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</row>
    <row r="72" spans="1:125" s="9" customFormat="1" x14ac:dyDescent="0.3">
      <c r="A72" s="129" t="s">
        <v>90</v>
      </c>
      <c r="B72" s="109" t="s">
        <v>86</v>
      </c>
      <c r="C72" s="22" t="s">
        <v>1</v>
      </c>
      <c r="D72" s="23">
        <f t="shared" ref="D72:AI72" si="521">D3</f>
        <v>41944</v>
      </c>
      <c r="E72" s="23">
        <f t="shared" si="521"/>
        <v>41974</v>
      </c>
      <c r="F72" s="23">
        <f t="shared" si="521"/>
        <v>42005</v>
      </c>
      <c r="G72" s="23">
        <f t="shared" si="521"/>
        <v>42036</v>
      </c>
      <c r="H72" s="23">
        <f t="shared" si="521"/>
        <v>42064</v>
      </c>
      <c r="I72" s="23">
        <f t="shared" si="521"/>
        <v>42095</v>
      </c>
      <c r="J72" s="23">
        <f t="shared" si="521"/>
        <v>42125</v>
      </c>
      <c r="K72" s="23">
        <f t="shared" si="521"/>
        <v>42156</v>
      </c>
      <c r="L72" s="23">
        <f t="shared" si="521"/>
        <v>42186</v>
      </c>
      <c r="M72" s="23">
        <f t="shared" si="521"/>
        <v>42217</v>
      </c>
      <c r="N72" s="23">
        <f t="shared" si="521"/>
        <v>42248</v>
      </c>
      <c r="O72" s="23">
        <f t="shared" si="521"/>
        <v>42278</v>
      </c>
      <c r="P72" s="23">
        <f t="shared" si="521"/>
        <v>42309</v>
      </c>
      <c r="Q72" s="23">
        <f t="shared" si="521"/>
        <v>42339</v>
      </c>
      <c r="R72" s="23">
        <f t="shared" si="521"/>
        <v>42370</v>
      </c>
      <c r="S72" s="23">
        <f t="shared" si="521"/>
        <v>42401</v>
      </c>
      <c r="T72" s="23">
        <f t="shared" si="521"/>
        <v>42430</v>
      </c>
      <c r="U72" s="23">
        <f t="shared" si="521"/>
        <v>42461</v>
      </c>
      <c r="V72" s="23">
        <f t="shared" si="521"/>
        <v>42491</v>
      </c>
      <c r="W72" s="23">
        <f t="shared" si="521"/>
        <v>42522</v>
      </c>
      <c r="X72" s="23">
        <f t="shared" si="521"/>
        <v>42552</v>
      </c>
      <c r="Y72" s="23">
        <f t="shared" si="521"/>
        <v>42583</v>
      </c>
      <c r="Z72" s="23">
        <f t="shared" si="521"/>
        <v>42614</v>
      </c>
      <c r="AA72" s="23">
        <f t="shared" si="521"/>
        <v>42644</v>
      </c>
      <c r="AB72" s="23">
        <f t="shared" si="521"/>
        <v>42675</v>
      </c>
      <c r="AC72" s="23">
        <f t="shared" si="521"/>
        <v>42705</v>
      </c>
      <c r="AD72" s="23">
        <f t="shared" si="521"/>
        <v>42736</v>
      </c>
      <c r="AE72" s="23">
        <f t="shared" si="521"/>
        <v>42767</v>
      </c>
      <c r="AF72" s="23">
        <f t="shared" si="521"/>
        <v>42795</v>
      </c>
      <c r="AG72" s="23">
        <f t="shared" si="521"/>
        <v>42826</v>
      </c>
      <c r="AH72" s="23">
        <f t="shared" si="521"/>
        <v>42856</v>
      </c>
      <c r="AI72" s="23">
        <f t="shared" si="521"/>
        <v>42887</v>
      </c>
      <c r="AJ72" s="23">
        <f t="shared" ref="AJ72:BO72" si="522">AJ3</f>
        <v>42917</v>
      </c>
      <c r="AK72" s="23">
        <f t="shared" si="522"/>
        <v>42948</v>
      </c>
      <c r="AL72" s="23">
        <f t="shared" si="522"/>
        <v>42979</v>
      </c>
      <c r="AM72" s="23">
        <f t="shared" si="522"/>
        <v>43009</v>
      </c>
      <c r="AN72" s="23">
        <f t="shared" si="522"/>
        <v>43040</v>
      </c>
      <c r="AO72" s="23">
        <f t="shared" si="522"/>
        <v>43070</v>
      </c>
      <c r="AP72" s="23">
        <f t="shared" si="522"/>
        <v>43101</v>
      </c>
      <c r="AQ72" s="23">
        <f t="shared" si="522"/>
        <v>43132</v>
      </c>
      <c r="AR72" s="23">
        <f t="shared" si="522"/>
        <v>43160</v>
      </c>
      <c r="AS72" s="23">
        <f t="shared" si="522"/>
        <v>43191</v>
      </c>
      <c r="AT72" s="23">
        <f t="shared" si="522"/>
        <v>43221</v>
      </c>
      <c r="AU72" s="23">
        <f t="shared" si="522"/>
        <v>43252</v>
      </c>
      <c r="AV72" s="23">
        <f t="shared" si="522"/>
        <v>43282</v>
      </c>
      <c r="AW72" s="23">
        <f t="shared" si="522"/>
        <v>43313</v>
      </c>
      <c r="AX72" s="23">
        <f t="shared" si="522"/>
        <v>43344</v>
      </c>
      <c r="AY72" s="23">
        <f t="shared" si="522"/>
        <v>43374</v>
      </c>
      <c r="AZ72" s="23">
        <f t="shared" si="522"/>
        <v>43405</v>
      </c>
      <c r="BA72" s="23">
        <f t="shared" si="522"/>
        <v>43435</v>
      </c>
      <c r="BB72" s="23">
        <f t="shared" si="522"/>
        <v>43466</v>
      </c>
      <c r="BC72" s="23">
        <f t="shared" si="522"/>
        <v>43497</v>
      </c>
      <c r="BD72" s="23">
        <f t="shared" si="522"/>
        <v>43525</v>
      </c>
      <c r="BE72" s="23">
        <f t="shared" si="522"/>
        <v>43556</v>
      </c>
      <c r="BF72" s="23">
        <f t="shared" si="522"/>
        <v>43586</v>
      </c>
      <c r="BG72" s="23">
        <f t="shared" si="522"/>
        <v>43617</v>
      </c>
      <c r="BH72" s="23">
        <f t="shared" si="522"/>
        <v>43647</v>
      </c>
      <c r="BI72" s="23">
        <f t="shared" si="522"/>
        <v>43678</v>
      </c>
      <c r="BJ72" s="23">
        <f t="shared" si="522"/>
        <v>43709</v>
      </c>
      <c r="BK72" s="23">
        <f t="shared" si="522"/>
        <v>43739</v>
      </c>
      <c r="BL72" s="23">
        <f t="shared" si="522"/>
        <v>43770</v>
      </c>
      <c r="BM72" s="23">
        <f t="shared" si="522"/>
        <v>43800</v>
      </c>
      <c r="BN72" s="23">
        <f t="shared" si="522"/>
        <v>43831</v>
      </c>
      <c r="BO72" s="23">
        <f t="shared" si="522"/>
        <v>43862</v>
      </c>
      <c r="BP72" s="23">
        <f t="shared" ref="BP72:CU72" si="523">BP3</f>
        <v>43891</v>
      </c>
      <c r="BQ72" s="23">
        <f t="shared" si="523"/>
        <v>43922</v>
      </c>
      <c r="BR72" s="23">
        <f t="shared" si="523"/>
        <v>43952</v>
      </c>
      <c r="BS72" s="23">
        <f t="shared" si="523"/>
        <v>43983</v>
      </c>
      <c r="BT72" s="23">
        <f t="shared" si="523"/>
        <v>44013</v>
      </c>
      <c r="BU72" s="23">
        <f t="shared" si="523"/>
        <v>44044</v>
      </c>
      <c r="BV72" s="23">
        <f t="shared" si="523"/>
        <v>44075</v>
      </c>
      <c r="BW72" s="23">
        <f t="shared" si="523"/>
        <v>44105</v>
      </c>
      <c r="BX72" s="23">
        <f t="shared" si="523"/>
        <v>44136</v>
      </c>
      <c r="BY72" s="23">
        <f t="shared" si="523"/>
        <v>44166</v>
      </c>
      <c r="BZ72" s="23">
        <f t="shared" si="523"/>
        <v>44197</v>
      </c>
      <c r="CA72" s="23">
        <f t="shared" si="523"/>
        <v>44228</v>
      </c>
      <c r="CB72" s="23">
        <f t="shared" si="523"/>
        <v>44256</v>
      </c>
      <c r="CC72" s="23">
        <f t="shared" si="523"/>
        <v>44287</v>
      </c>
      <c r="CD72" s="23">
        <f t="shared" si="523"/>
        <v>44317</v>
      </c>
      <c r="CE72" s="23">
        <f t="shared" si="523"/>
        <v>44348</v>
      </c>
      <c r="CF72" s="23">
        <f t="shared" si="523"/>
        <v>44378</v>
      </c>
      <c r="CG72" s="23">
        <f t="shared" si="523"/>
        <v>44409</v>
      </c>
      <c r="CH72" s="23">
        <f t="shared" si="523"/>
        <v>44440</v>
      </c>
      <c r="CI72" s="23">
        <f t="shared" si="523"/>
        <v>44470</v>
      </c>
      <c r="CJ72" s="23">
        <f t="shared" si="523"/>
        <v>44501</v>
      </c>
      <c r="CK72" s="23">
        <f t="shared" si="523"/>
        <v>44531</v>
      </c>
      <c r="CL72" s="23">
        <f t="shared" si="523"/>
        <v>44562</v>
      </c>
      <c r="CM72" s="23">
        <f t="shared" si="523"/>
        <v>44593</v>
      </c>
      <c r="CN72" s="23">
        <f t="shared" si="523"/>
        <v>44621</v>
      </c>
      <c r="CO72" s="23">
        <f t="shared" si="523"/>
        <v>44652</v>
      </c>
      <c r="CP72" s="23">
        <f t="shared" si="523"/>
        <v>44682</v>
      </c>
      <c r="CQ72" s="23">
        <f t="shared" si="523"/>
        <v>44713</v>
      </c>
      <c r="CR72" s="23">
        <f t="shared" si="523"/>
        <v>44743</v>
      </c>
      <c r="CS72" s="23">
        <f t="shared" si="523"/>
        <v>44774</v>
      </c>
      <c r="CT72" s="23">
        <f t="shared" si="523"/>
        <v>44805</v>
      </c>
      <c r="CU72" s="23">
        <f t="shared" si="523"/>
        <v>44835</v>
      </c>
      <c r="CV72" s="23">
        <f t="shared" ref="CV72:DU72" si="524">CV3</f>
        <v>44866</v>
      </c>
      <c r="CW72" s="23">
        <f t="shared" si="524"/>
        <v>44896</v>
      </c>
      <c r="CX72" s="23">
        <f t="shared" si="524"/>
        <v>44927</v>
      </c>
      <c r="CY72" s="23">
        <f t="shared" si="524"/>
        <v>44958</v>
      </c>
      <c r="CZ72" s="23">
        <f t="shared" si="524"/>
        <v>44986</v>
      </c>
      <c r="DA72" s="23">
        <f t="shared" si="524"/>
        <v>45017</v>
      </c>
      <c r="DB72" s="23">
        <f t="shared" si="524"/>
        <v>45047</v>
      </c>
      <c r="DC72" s="23">
        <f t="shared" si="524"/>
        <v>45078</v>
      </c>
      <c r="DD72" s="23">
        <f t="shared" si="524"/>
        <v>45108</v>
      </c>
      <c r="DE72" s="23">
        <f t="shared" si="524"/>
        <v>45139</v>
      </c>
      <c r="DF72" s="23">
        <f t="shared" si="524"/>
        <v>45170</v>
      </c>
      <c r="DG72" s="23">
        <f t="shared" si="524"/>
        <v>45200</v>
      </c>
      <c r="DH72" s="23">
        <f t="shared" si="524"/>
        <v>45231</v>
      </c>
      <c r="DI72" s="23">
        <f t="shared" si="524"/>
        <v>45261</v>
      </c>
      <c r="DJ72" s="23">
        <f t="shared" si="524"/>
        <v>45292</v>
      </c>
      <c r="DK72" s="23">
        <f t="shared" si="524"/>
        <v>45323</v>
      </c>
      <c r="DL72" s="23">
        <f t="shared" si="524"/>
        <v>45352</v>
      </c>
      <c r="DM72" s="23">
        <f t="shared" si="524"/>
        <v>45383</v>
      </c>
      <c r="DN72" s="23">
        <f t="shared" si="524"/>
        <v>45413</v>
      </c>
      <c r="DO72" s="23">
        <f t="shared" si="524"/>
        <v>45444</v>
      </c>
      <c r="DP72" s="23">
        <f t="shared" si="524"/>
        <v>45474</v>
      </c>
      <c r="DQ72" s="23">
        <f t="shared" si="524"/>
        <v>45505</v>
      </c>
      <c r="DR72" s="23">
        <f t="shared" si="524"/>
        <v>45536</v>
      </c>
      <c r="DS72" s="23">
        <f t="shared" si="524"/>
        <v>45566</v>
      </c>
      <c r="DT72" s="23">
        <f t="shared" si="524"/>
        <v>45597</v>
      </c>
      <c r="DU72" s="23">
        <f t="shared" si="524"/>
        <v>45627</v>
      </c>
    </row>
    <row r="73" spans="1:125" x14ac:dyDescent="0.3">
      <c r="A73" s="52" t="s">
        <v>5</v>
      </c>
      <c r="B73" s="127">
        <v>800000</v>
      </c>
      <c r="C73" s="29">
        <f>SUM(D73:DU73)</f>
        <v>90400000</v>
      </c>
      <c r="D73" s="128">
        <f>IF(D$40=0,0,$B73)*volume</f>
        <v>0</v>
      </c>
      <c r="E73" s="128">
        <f t="shared" ref="E73:AJ73" si="525">IF(E40=0,0,$B$73)*volume</f>
        <v>0</v>
      </c>
      <c r="F73" s="128">
        <f t="shared" si="525"/>
        <v>0</v>
      </c>
      <c r="G73" s="128">
        <f t="shared" si="525"/>
        <v>0</v>
      </c>
      <c r="H73" s="128">
        <f t="shared" si="525"/>
        <v>0</v>
      </c>
      <c r="I73" s="128">
        <f t="shared" si="525"/>
        <v>0</v>
      </c>
      <c r="J73" s="128">
        <f t="shared" si="525"/>
        <v>0</v>
      </c>
      <c r="K73" s="128">
        <f t="shared" si="525"/>
        <v>0</v>
      </c>
      <c r="L73" s="128">
        <f t="shared" si="525"/>
        <v>0</v>
      </c>
      <c r="M73" s="128">
        <f t="shared" si="525"/>
        <v>800000</v>
      </c>
      <c r="N73" s="128">
        <f t="shared" si="525"/>
        <v>800000</v>
      </c>
      <c r="O73" s="128">
        <f t="shared" si="525"/>
        <v>800000</v>
      </c>
      <c r="P73" s="128">
        <f t="shared" si="525"/>
        <v>800000</v>
      </c>
      <c r="Q73" s="128">
        <f t="shared" si="525"/>
        <v>800000</v>
      </c>
      <c r="R73" s="128">
        <f t="shared" si="525"/>
        <v>800000</v>
      </c>
      <c r="S73" s="128">
        <f t="shared" si="525"/>
        <v>800000</v>
      </c>
      <c r="T73" s="128">
        <f t="shared" si="525"/>
        <v>800000</v>
      </c>
      <c r="U73" s="128">
        <f t="shared" si="525"/>
        <v>800000</v>
      </c>
      <c r="V73" s="128">
        <f t="shared" si="525"/>
        <v>800000</v>
      </c>
      <c r="W73" s="128">
        <f t="shared" si="525"/>
        <v>800000</v>
      </c>
      <c r="X73" s="128">
        <f t="shared" si="525"/>
        <v>800000</v>
      </c>
      <c r="Y73" s="128">
        <f t="shared" si="525"/>
        <v>800000</v>
      </c>
      <c r="Z73" s="128">
        <f t="shared" si="525"/>
        <v>800000</v>
      </c>
      <c r="AA73" s="128">
        <f t="shared" si="525"/>
        <v>800000</v>
      </c>
      <c r="AB73" s="128">
        <f t="shared" si="525"/>
        <v>800000</v>
      </c>
      <c r="AC73" s="128">
        <f t="shared" si="525"/>
        <v>800000</v>
      </c>
      <c r="AD73" s="128">
        <f t="shared" si="525"/>
        <v>800000</v>
      </c>
      <c r="AE73" s="128">
        <f t="shared" si="525"/>
        <v>800000</v>
      </c>
      <c r="AF73" s="128">
        <f t="shared" si="525"/>
        <v>800000</v>
      </c>
      <c r="AG73" s="128">
        <f t="shared" si="525"/>
        <v>800000</v>
      </c>
      <c r="AH73" s="128">
        <f t="shared" si="525"/>
        <v>800000</v>
      </c>
      <c r="AI73" s="128">
        <f t="shared" si="525"/>
        <v>800000</v>
      </c>
      <c r="AJ73" s="128">
        <f t="shared" si="525"/>
        <v>800000</v>
      </c>
      <c r="AK73" s="128">
        <f t="shared" ref="AK73:BP73" si="526">IF(AK40=0,0,$B$73)*volume</f>
        <v>800000</v>
      </c>
      <c r="AL73" s="128">
        <f t="shared" si="526"/>
        <v>800000</v>
      </c>
      <c r="AM73" s="128">
        <f t="shared" si="526"/>
        <v>800000</v>
      </c>
      <c r="AN73" s="128">
        <f t="shared" si="526"/>
        <v>800000</v>
      </c>
      <c r="AO73" s="128">
        <f t="shared" si="526"/>
        <v>800000</v>
      </c>
      <c r="AP73" s="128">
        <f t="shared" si="526"/>
        <v>800000</v>
      </c>
      <c r="AQ73" s="128">
        <f t="shared" si="526"/>
        <v>800000</v>
      </c>
      <c r="AR73" s="128">
        <f t="shared" si="526"/>
        <v>800000</v>
      </c>
      <c r="AS73" s="128">
        <f t="shared" si="526"/>
        <v>800000</v>
      </c>
      <c r="AT73" s="128">
        <f t="shared" si="526"/>
        <v>800000</v>
      </c>
      <c r="AU73" s="128">
        <f t="shared" si="526"/>
        <v>800000</v>
      </c>
      <c r="AV73" s="128">
        <f t="shared" si="526"/>
        <v>800000</v>
      </c>
      <c r="AW73" s="128">
        <f t="shared" si="526"/>
        <v>800000</v>
      </c>
      <c r="AX73" s="128">
        <f t="shared" si="526"/>
        <v>800000</v>
      </c>
      <c r="AY73" s="128">
        <f t="shared" si="526"/>
        <v>800000</v>
      </c>
      <c r="AZ73" s="128">
        <f t="shared" si="526"/>
        <v>800000</v>
      </c>
      <c r="BA73" s="128">
        <f t="shared" si="526"/>
        <v>800000</v>
      </c>
      <c r="BB73" s="128">
        <f t="shared" si="526"/>
        <v>800000</v>
      </c>
      <c r="BC73" s="128">
        <f t="shared" si="526"/>
        <v>800000</v>
      </c>
      <c r="BD73" s="128">
        <f t="shared" si="526"/>
        <v>800000</v>
      </c>
      <c r="BE73" s="128">
        <f t="shared" si="526"/>
        <v>800000</v>
      </c>
      <c r="BF73" s="128">
        <f t="shared" si="526"/>
        <v>800000</v>
      </c>
      <c r="BG73" s="128">
        <f t="shared" si="526"/>
        <v>800000</v>
      </c>
      <c r="BH73" s="128">
        <f t="shared" si="526"/>
        <v>800000</v>
      </c>
      <c r="BI73" s="128">
        <f t="shared" si="526"/>
        <v>800000</v>
      </c>
      <c r="BJ73" s="128">
        <f t="shared" si="526"/>
        <v>800000</v>
      </c>
      <c r="BK73" s="128">
        <f t="shared" si="526"/>
        <v>800000</v>
      </c>
      <c r="BL73" s="128">
        <f t="shared" si="526"/>
        <v>800000</v>
      </c>
      <c r="BM73" s="128">
        <f t="shared" si="526"/>
        <v>800000</v>
      </c>
      <c r="BN73" s="128">
        <f t="shared" si="526"/>
        <v>800000</v>
      </c>
      <c r="BO73" s="128">
        <f t="shared" si="526"/>
        <v>800000</v>
      </c>
      <c r="BP73" s="128">
        <f t="shared" si="526"/>
        <v>800000</v>
      </c>
      <c r="BQ73" s="128">
        <f t="shared" ref="BQ73:CV73" si="527">IF(BQ40=0,0,$B$73)*volume</f>
        <v>800000</v>
      </c>
      <c r="BR73" s="128">
        <f t="shared" si="527"/>
        <v>800000</v>
      </c>
      <c r="BS73" s="128">
        <f t="shared" si="527"/>
        <v>800000</v>
      </c>
      <c r="BT73" s="128">
        <f t="shared" si="527"/>
        <v>800000</v>
      </c>
      <c r="BU73" s="128">
        <f t="shared" si="527"/>
        <v>800000</v>
      </c>
      <c r="BV73" s="128">
        <f t="shared" si="527"/>
        <v>800000</v>
      </c>
      <c r="BW73" s="128">
        <f t="shared" si="527"/>
        <v>800000</v>
      </c>
      <c r="BX73" s="128">
        <f t="shared" si="527"/>
        <v>800000</v>
      </c>
      <c r="BY73" s="128">
        <f t="shared" si="527"/>
        <v>800000</v>
      </c>
      <c r="BZ73" s="128">
        <f t="shared" si="527"/>
        <v>800000</v>
      </c>
      <c r="CA73" s="128">
        <f t="shared" si="527"/>
        <v>800000</v>
      </c>
      <c r="CB73" s="128">
        <f t="shared" si="527"/>
        <v>800000</v>
      </c>
      <c r="CC73" s="128">
        <f t="shared" si="527"/>
        <v>800000</v>
      </c>
      <c r="CD73" s="128">
        <f t="shared" si="527"/>
        <v>800000</v>
      </c>
      <c r="CE73" s="128">
        <f t="shared" si="527"/>
        <v>800000</v>
      </c>
      <c r="CF73" s="128">
        <f t="shared" si="527"/>
        <v>800000</v>
      </c>
      <c r="CG73" s="128">
        <f t="shared" si="527"/>
        <v>800000</v>
      </c>
      <c r="CH73" s="128">
        <f t="shared" si="527"/>
        <v>800000</v>
      </c>
      <c r="CI73" s="128">
        <f t="shared" si="527"/>
        <v>800000</v>
      </c>
      <c r="CJ73" s="128">
        <f t="shared" si="527"/>
        <v>800000</v>
      </c>
      <c r="CK73" s="128">
        <f t="shared" si="527"/>
        <v>800000</v>
      </c>
      <c r="CL73" s="128">
        <f t="shared" si="527"/>
        <v>800000</v>
      </c>
      <c r="CM73" s="128">
        <f t="shared" si="527"/>
        <v>800000</v>
      </c>
      <c r="CN73" s="128">
        <f t="shared" si="527"/>
        <v>800000</v>
      </c>
      <c r="CO73" s="128">
        <f t="shared" si="527"/>
        <v>800000</v>
      </c>
      <c r="CP73" s="128">
        <f t="shared" si="527"/>
        <v>800000</v>
      </c>
      <c r="CQ73" s="128">
        <f t="shared" si="527"/>
        <v>800000</v>
      </c>
      <c r="CR73" s="128">
        <f t="shared" si="527"/>
        <v>800000</v>
      </c>
      <c r="CS73" s="128">
        <f t="shared" si="527"/>
        <v>800000</v>
      </c>
      <c r="CT73" s="128">
        <f t="shared" si="527"/>
        <v>800000</v>
      </c>
      <c r="CU73" s="128">
        <f t="shared" si="527"/>
        <v>800000</v>
      </c>
      <c r="CV73" s="128">
        <f t="shared" si="527"/>
        <v>800000</v>
      </c>
      <c r="CW73" s="128">
        <f t="shared" ref="CW73:DU73" si="528">IF(CW40=0,0,$B$73)*volume</f>
        <v>800000</v>
      </c>
      <c r="CX73" s="128">
        <f t="shared" si="528"/>
        <v>800000</v>
      </c>
      <c r="CY73" s="128">
        <f t="shared" si="528"/>
        <v>800000</v>
      </c>
      <c r="CZ73" s="128">
        <f t="shared" si="528"/>
        <v>800000</v>
      </c>
      <c r="DA73" s="128">
        <f t="shared" si="528"/>
        <v>800000</v>
      </c>
      <c r="DB73" s="128">
        <f t="shared" si="528"/>
        <v>800000</v>
      </c>
      <c r="DC73" s="128">
        <f t="shared" si="528"/>
        <v>800000</v>
      </c>
      <c r="DD73" s="128">
        <f t="shared" si="528"/>
        <v>800000</v>
      </c>
      <c r="DE73" s="128">
        <f t="shared" si="528"/>
        <v>800000</v>
      </c>
      <c r="DF73" s="128">
        <f t="shared" si="528"/>
        <v>800000</v>
      </c>
      <c r="DG73" s="128">
        <f t="shared" si="528"/>
        <v>800000</v>
      </c>
      <c r="DH73" s="128">
        <f t="shared" si="528"/>
        <v>800000</v>
      </c>
      <c r="DI73" s="128">
        <f t="shared" si="528"/>
        <v>800000</v>
      </c>
      <c r="DJ73" s="128">
        <f t="shared" si="528"/>
        <v>800000</v>
      </c>
      <c r="DK73" s="128">
        <f t="shared" si="528"/>
        <v>800000</v>
      </c>
      <c r="DL73" s="128">
        <f t="shared" si="528"/>
        <v>800000</v>
      </c>
      <c r="DM73" s="128">
        <f t="shared" si="528"/>
        <v>800000</v>
      </c>
      <c r="DN73" s="128">
        <f t="shared" si="528"/>
        <v>800000</v>
      </c>
      <c r="DO73" s="128">
        <f t="shared" si="528"/>
        <v>800000</v>
      </c>
      <c r="DP73" s="128">
        <f t="shared" si="528"/>
        <v>800000</v>
      </c>
      <c r="DQ73" s="128">
        <f t="shared" si="528"/>
        <v>800000</v>
      </c>
      <c r="DR73" s="128">
        <f t="shared" si="528"/>
        <v>800000</v>
      </c>
      <c r="DS73" s="128">
        <f t="shared" si="528"/>
        <v>800000</v>
      </c>
      <c r="DT73" s="128">
        <f t="shared" si="528"/>
        <v>800000</v>
      </c>
      <c r="DU73" s="128">
        <f t="shared" si="528"/>
        <v>800000</v>
      </c>
    </row>
    <row r="74" spans="1:125" x14ac:dyDescent="0.3">
      <c r="A74" s="11" t="s">
        <v>10</v>
      </c>
      <c r="C74" s="13">
        <f t="shared" ref="C74:C75" si="529">SUM(D74:DU74)</f>
        <v>13789830.508474559</v>
      </c>
      <c r="D74" s="13">
        <f t="shared" ref="D74:AI74" si="530">D73/(1+vat)*vat</f>
        <v>0</v>
      </c>
      <c r="E74" s="13">
        <f t="shared" si="530"/>
        <v>0</v>
      </c>
      <c r="F74" s="13">
        <f t="shared" si="530"/>
        <v>0</v>
      </c>
      <c r="G74" s="13">
        <f t="shared" si="530"/>
        <v>0</v>
      </c>
      <c r="H74" s="13">
        <f t="shared" si="530"/>
        <v>0</v>
      </c>
      <c r="I74" s="13">
        <f t="shared" si="530"/>
        <v>0</v>
      </c>
      <c r="J74" s="13">
        <f t="shared" si="530"/>
        <v>0</v>
      </c>
      <c r="K74" s="13">
        <f t="shared" si="530"/>
        <v>0</v>
      </c>
      <c r="L74" s="13">
        <f t="shared" si="530"/>
        <v>0</v>
      </c>
      <c r="M74" s="13">
        <f t="shared" si="530"/>
        <v>122033.89830508476</v>
      </c>
      <c r="N74" s="13">
        <f t="shared" si="530"/>
        <v>122033.89830508476</v>
      </c>
      <c r="O74" s="13">
        <f t="shared" si="530"/>
        <v>122033.89830508476</v>
      </c>
      <c r="P74" s="13">
        <f t="shared" si="530"/>
        <v>122033.89830508476</v>
      </c>
      <c r="Q74" s="13">
        <f t="shared" si="530"/>
        <v>122033.89830508476</v>
      </c>
      <c r="R74" s="13">
        <f t="shared" si="530"/>
        <v>122033.89830508476</v>
      </c>
      <c r="S74" s="13">
        <f t="shared" si="530"/>
        <v>122033.89830508476</v>
      </c>
      <c r="T74" s="13">
        <f t="shared" si="530"/>
        <v>122033.89830508476</v>
      </c>
      <c r="U74" s="13">
        <f t="shared" si="530"/>
        <v>122033.89830508476</v>
      </c>
      <c r="V74" s="13">
        <f t="shared" si="530"/>
        <v>122033.89830508476</v>
      </c>
      <c r="W74" s="13">
        <f t="shared" si="530"/>
        <v>122033.89830508476</v>
      </c>
      <c r="X74" s="13">
        <f t="shared" si="530"/>
        <v>122033.89830508476</v>
      </c>
      <c r="Y74" s="13">
        <f t="shared" si="530"/>
        <v>122033.89830508476</v>
      </c>
      <c r="Z74" s="13">
        <f t="shared" si="530"/>
        <v>122033.89830508476</v>
      </c>
      <c r="AA74" s="13">
        <f t="shared" si="530"/>
        <v>122033.89830508476</v>
      </c>
      <c r="AB74" s="13">
        <f t="shared" si="530"/>
        <v>122033.89830508476</v>
      </c>
      <c r="AC74" s="13">
        <f t="shared" si="530"/>
        <v>122033.89830508476</v>
      </c>
      <c r="AD74" s="13">
        <f t="shared" si="530"/>
        <v>122033.89830508476</v>
      </c>
      <c r="AE74" s="13">
        <f t="shared" si="530"/>
        <v>122033.89830508476</v>
      </c>
      <c r="AF74" s="13">
        <f t="shared" si="530"/>
        <v>122033.89830508476</v>
      </c>
      <c r="AG74" s="13">
        <f t="shared" si="530"/>
        <v>122033.89830508476</v>
      </c>
      <c r="AH74" s="13">
        <f t="shared" si="530"/>
        <v>122033.89830508476</v>
      </c>
      <c r="AI74" s="13">
        <f t="shared" si="530"/>
        <v>122033.89830508476</v>
      </c>
      <c r="AJ74" s="13">
        <f t="shared" ref="AJ74:BO74" si="531">AJ73/(1+vat)*vat</f>
        <v>122033.89830508476</v>
      </c>
      <c r="AK74" s="13">
        <f t="shared" si="531"/>
        <v>122033.89830508476</v>
      </c>
      <c r="AL74" s="13">
        <f t="shared" si="531"/>
        <v>122033.89830508476</v>
      </c>
      <c r="AM74" s="13">
        <f t="shared" si="531"/>
        <v>122033.89830508476</v>
      </c>
      <c r="AN74" s="13">
        <f t="shared" si="531"/>
        <v>122033.89830508476</v>
      </c>
      <c r="AO74" s="13">
        <f t="shared" si="531"/>
        <v>122033.89830508476</v>
      </c>
      <c r="AP74" s="13">
        <f t="shared" si="531"/>
        <v>122033.89830508476</v>
      </c>
      <c r="AQ74" s="13">
        <f t="shared" si="531"/>
        <v>122033.89830508476</v>
      </c>
      <c r="AR74" s="13">
        <f t="shared" si="531"/>
        <v>122033.89830508476</v>
      </c>
      <c r="AS74" s="13">
        <f t="shared" si="531"/>
        <v>122033.89830508476</v>
      </c>
      <c r="AT74" s="13">
        <f t="shared" si="531"/>
        <v>122033.89830508476</v>
      </c>
      <c r="AU74" s="13">
        <f t="shared" si="531"/>
        <v>122033.89830508476</v>
      </c>
      <c r="AV74" s="13">
        <f t="shared" si="531"/>
        <v>122033.89830508476</v>
      </c>
      <c r="AW74" s="13">
        <f t="shared" si="531"/>
        <v>122033.89830508476</v>
      </c>
      <c r="AX74" s="13">
        <f t="shared" si="531"/>
        <v>122033.89830508476</v>
      </c>
      <c r="AY74" s="13">
        <f t="shared" si="531"/>
        <v>122033.89830508476</v>
      </c>
      <c r="AZ74" s="13">
        <f t="shared" si="531"/>
        <v>122033.89830508476</v>
      </c>
      <c r="BA74" s="13">
        <f t="shared" si="531"/>
        <v>122033.89830508476</v>
      </c>
      <c r="BB74" s="13">
        <f t="shared" si="531"/>
        <v>122033.89830508476</v>
      </c>
      <c r="BC74" s="13">
        <f t="shared" si="531"/>
        <v>122033.89830508476</v>
      </c>
      <c r="BD74" s="13">
        <f t="shared" si="531"/>
        <v>122033.89830508476</v>
      </c>
      <c r="BE74" s="13">
        <f t="shared" si="531"/>
        <v>122033.89830508476</v>
      </c>
      <c r="BF74" s="13">
        <f t="shared" si="531"/>
        <v>122033.89830508476</v>
      </c>
      <c r="BG74" s="13">
        <f t="shared" si="531"/>
        <v>122033.89830508476</v>
      </c>
      <c r="BH74" s="13">
        <f t="shared" si="531"/>
        <v>122033.89830508476</v>
      </c>
      <c r="BI74" s="13">
        <f t="shared" si="531"/>
        <v>122033.89830508476</v>
      </c>
      <c r="BJ74" s="13">
        <f t="shared" si="531"/>
        <v>122033.89830508476</v>
      </c>
      <c r="BK74" s="13">
        <f t="shared" si="531"/>
        <v>122033.89830508476</v>
      </c>
      <c r="BL74" s="13">
        <f t="shared" si="531"/>
        <v>122033.89830508476</v>
      </c>
      <c r="BM74" s="13">
        <f t="shared" si="531"/>
        <v>122033.89830508476</v>
      </c>
      <c r="BN74" s="13">
        <f t="shared" si="531"/>
        <v>122033.89830508476</v>
      </c>
      <c r="BO74" s="13">
        <f t="shared" si="531"/>
        <v>122033.89830508476</v>
      </c>
      <c r="BP74" s="13">
        <f t="shared" ref="BP74:CU74" si="532">BP73/(1+vat)*vat</f>
        <v>122033.89830508476</v>
      </c>
      <c r="BQ74" s="13">
        <f t="shared" si="532"/>
        <v>122033.89830508476</v>
      </c>
      <c r="BR74" s="13">
        <f t="shared" si="532"/>
        <v>122033.89830508476</v>
      </c>
      <c r="BS74" s="13">
        <f t="shared" si="532"/>
        <v>122033.89830508476</v>
      </c>
      <c r="BT74" s="13">
        <f t="shared" si="532"/>
        <v>122033.89830508476</v>
      </c>
      <c r="BU74" s="13">
        <f t="shared" si="532"/>
        <v>122033.89830508476</v>
      </c>
      <c r="BV74" s="13">
        <f t="shared" si="532"/>
        <v>122033.89830508476</v>
      </c>
      <c r="BW74" s="13">
        <f t="shared" si="532"/>
        <v>122033.89830508476</v>
      </c>
      <c r="BX74" s="13">
        <f t="shared" si="532"/>
        <v>122033.89830508476</v>
      </c>
      <c r="BY74" s="13">
        <f t="shared" si="532"/>
        <v>122033.89830508476</v>
      </c>
      <c r="BZ74" s="13">
        <f t="shared" si="532"/>
        <v>122033.89830508476</v>
      </c>
      <c r="CA74" s="13">
        <f t="shared" si="532"/>
        <v>122033.89830508476</v>
      </c>
      <c r="CB74" s="13">
        <f t="shared" si="532"/>
        <v>122033.89830508476</v>
      </c>
      <c r="CC74" s="13">
        <f t="shared" si="532"/>
        <v>122033.89830508476</v>
      </c>
      <c r="CD74" s="13">
        <f t="shared" si="532"/>
        <v>122033.89830508476</v>
      </c>
      <c r="CE74" s="13">
        <f t="shared" si="532"/>
        <v>122033.89830508476</v>
      </c>
      <c r="CF74" s="13">
        <f t="shared" si="532"/>
        <v>122033.89830508476</v>
      </c>
      <c r="CG74" s="13">
        <f t="shared" si="532"/>
        <v>122033.89830508476</v>
      </c>
      <c r="CH74" s="13">
        <f t="shared" si="532"/>
        <v>122033.89830508476</v>
      </c>
      <c r="CI74" s="13">
        <f t="shared" si="532"/>
        <v>122033.89830508476</v>
      </c>
      <c r="CJ74" s="13">
        <f t="shared" si="532"/>
        <v>122033.89830508476</v>
      </c>
      <c r="CK74" s="13">
        <f t="shared" si="532"/>
        <v>122033.89830508476</v>
      </c>
      <c r="CL74" s="13">
        <f t="shared" si="532"/>
        <v>122033.89830508476</v>
      </c>
      <c r="CM74" s="13">
        <f t="shared" si="532"/>
        <v>122033.89830508476</v>
      </c>
      <c r="CN74" s="13">
        <f t="shared" si="532"/>
        <v>122033.89830508476</v>
      </c>
      <c r="CO74" s="13">
        <f t="shared" si="532"/>
        <v>122033.89830508476</v>
      </c>
      <c r="CP74" s="13">
        <f t="shared" si="532"/>
        <v>122033.89830508476</v>
      </c>
      <c r="CQ74" s="13">
        <f t="shared" si="532"/>
        <v>122033.89830508476</v>
      </c>
      <c r="CR74" s="13">
        <f t="shared" si="532"/>
        <v>122033.89830508476</v>
      </c>
      <c r="CS74" s="13">
        <f t="shared" si="532"/>
        <v>122033.89830508476</v>
      </c>
      <c r="CT74" s="13">
        <f t="shared" si="532"/>
        <v>122033.89830508476</v>
      </c>
      <c r="CU74" s="13">
        <f t="shared" si="532"/>
        <v>122033.89830508476</v>
      </c>
      <c r="CV74" s="13">
        <f t="shared" ref="CV74:DU74" si="533">CV73/(1+vat)*vat</f>
        <v>122033.89830508476</v>
      </c>
      <c r="CW74" s="13">
        <f t="shared" si="533"/>
        <v>122033.89830508476</v>
      </c>
      <c r="CX74" s="13">
        <f t="shared" si="533"/>
        <v>122033.89830508476</v>
      </c>
      <c r="CY74" s="13">
        <f t="shared" si="533"/>
        <v>122033.89830508476</v>
      </c>
      <c r="CZ74" s="13">
        <f t="shared" si="533"/>
        <v>122033.89830508476</v>
      </c>
      <c r="DA74" s="13">
        <f t="shared" si="533"/>
        <v>122033.89830508476</v>
      </c>
      <c r="DB74" s="13">
        <f t="shared" si="533"/>
        <v>122033.89830508476</v>
      </c>
      <c r="DC74" s="13">
        <f t="shared" si="533"/>
        <v>122033.89830508476</v>
      </c>
      <c r="DD74" s="13">
        <f t="shared" si="533"/>
        <v>122033.89830508476</v>
      </c>
      <c r="DE74" s="13">
        <f t="shared" si="533"/>
        <v>122033.89830508476</v>
      </c>
      <c r="DF74" s="13">
        <f t="shared" si="533"/>
        <v>122033.89830508476</v>
      </c>
      <c r="DG74" s="13">
        <f t="shared" si="533"/>
        <v>122033.89830508476</v>
      </c>
      <c r="DH74" s="13">
        <f t="shared" si="533"/>
        <v>122033.89830508476</v>
      </c>
      <c r="DI74" s="13">
        <f t="shared" si="533"/>
        <v>122033.89830508476</v>
      </c>
      <c r="DJ74" s="13">
        <f t="shared" si="533"/>
        <v>122033.89830508476</v>
      </c>
      <c r="DK74" s="13">
        <f t="shared" si="533"/>
        <v>122033.89830508476</v>
      </c>
      <c r="DL74" s="13">
        <f t="shared" si="533"/>
        <v>122033.89830508476</v>
      </c>
      <c r="DM74" s="13">
        <f t="shared" si="533"/>
        <v>122033.89830508476</v>
      </c>
      <c r="DN74" s="13">
        <f t="shared" si="533"/>
        <v>122033.89830508476</v>
      </c>
      <c r="DO74" s="13">
        <f t="shared" si="533"/>
        <v>122033.89830508476</v>
      </c>
      <c r="DP74" s="13">
        <f t="shared" si="533"/>
        <v>122033.89830508476</v>
      </c>
      <c r="DQ74" s="13">
        <f t="shared" si="533"/>
        <v>122033.89830508476</v>
      </c>
      <c r="DR74" s="13">
        <f t="shared" si="533"/>
        <v>122033.89830508476</v>
      </c>
      <c r="DS74" s="13">
        <f t="shared" si="533"/>
        <v>122033.89830508476</v>
      </c>
      <c r="DT74" s="13">
        <f t="shared" si="533"/>
        <v>122033.89830508476</v>
      </c>
      <c r="DU74" s="13">
        <f t="shared" si="533"/>
        <v>122033.89830508476</v>
      </c>
    </row>
    <row r="75" spans="1:125" x14ac:dyDescent="0.3">
      <c r="A75" s="4" t="s">
        <v>116</v>
      </c>
      <c r="B75" s="5"/>
      <c r="C75" s="33">
        <f t="shared" si="529"/>
        <v>76610169.491525203</v>
      </c>
      <c r="D75" s="33">
        <f t="shared" ref="D75:AI75" si="534">D73/(1+vat)</f>
        <v>0</v>
      </c>
      <c r="E75" s="33">
        <f t="shared" si="534"/>
        <v>0</v>
      </c>
      <c r="F75" s="33">
        <f t="shared" si="534"/>
        <v>0</v>
      </c>
      <c r="G75" s="33">
        <f t="shared" si="534"/>
        <v>0</v>
      </c>
      <c r="H75" s="33">
        <f t="shared" si="534"/>
        <v>0</v>
      </c>
      <c r="I75" s="33">
        <f t="shared" si="534"/>
        <v>0</v>
      </c>
      <c r="J75" s="33">
        <f t="shared" si="534"/>
        <v>0</v>
      </c>
      <c r="K75" s="33">
        <f t="shared" si="534"/>
        <v>0</v>
      </c>
      <c r="L75" s="33">
        <f t="shared" si="534"/>
        <v>0</v>
      </c>
      <c r="M75" s="33">
        <f t="shared" si="534"/>
        <v>677966.10169491533</v>
      </c>
      <c r="N75" s="33">
        <f t="shared" si="534"/>
        <v>677966.10169491533</v>
      </c>
      <c r="O75" s="33">
        <f t="shared" si="534"/>
        <v>677966.10169491533</v>
      </c>
      <c r="P75" s="33">
        <f t="shared" si="534"/>
        <v>677966.10169491533</v>
      </c>
      <c r="Q75" s="33">
        <f t="shared" si="534"/>
        <v>677966.10169491533</v>
      </c>
      <c r="R75" s="33">
        <f t="shared" si="534"/>
        <v>677966.10169491533</v>
      </c>
      <c r="S75" s="33">
        <f t="shared" si="534"/>
        <v>677966.10169491533</v>
      </c>
      <c r="T75" s="33">
        <f t="shared" si="534"/>
        <v>677966.10169491533</v>
      </c>
      <c r="U75" s="33">
        <f t="shared" si="534"/>
        <v>677966.10169491533</v>
      </c>
      <c r="V75" s="33">
        <f t="shared" si="534"/>
        <v>677966.10169491533</v>
      </c>
      <c r="W75" s="33">
        <f t="shared" si="534"/>
        <v>677966.10169491533</v>
      </c>
      <c r="X75" s="33">
        <f t="shared" si="534"/>
        <v>677966.10169491533</v>
      </c>
      <c r="Y75" s="33">
        <f t="shared" si="534"/>
        <v>677966.10169491533</v>
      </c>
      <c r="Z75" s="33">
        <f t="shared" si="534"/>
        <v>677966.10169491533</v>
      </c>
      <c r="AA75" s="33">
        <f t="shared" si="534"/>
        <v>677966.10169491533</v>
      </c>
      <c r="AB75" s="33">
        <f t="shared" si="534"/>
        <v>677966.10169491533</v>
      </c>
      <c r="AC75" s="33">
        <f t="shared" si="534"/>
        <v>677966.10169491533</v>
      </c>
      <c r="AD75" s="33">
        <f t="shared" si="534"/>
        <v>677966.10169491533</v>
      </c>
      <c r="AE75" s="33">
        <f t="shared" si="534"/>
        <v>677966.10169491533</v>
      </c>
      <c r="AF75" s="33">
        <f t="shared" si="534"/>
        <v>677966.10169491533</v>
      </c>
      <c r="AG75" s="33">
        <f t="shared" si="534"/>
        <v>677966.10169491533</v>
      </c>
      <c r="AH75" s="33">
        <f t="shared" si="534"/>
        <v>677966.10169491533</v>
      </c>
      <c r="AI75" s="33">
        <f t="shared" si="534"/>
        <v>677966.10169491533</v>
      </c>
      <c r="AJ75" s="33">
        <f t="shared" ref="AJ75:BO75" si="535">AJ73/(1+vat)</f>
        <v>677966.10169491533</v>
      </c>
      <c r="AK75" s="33">
        <f t="shared" si="535"/>
        <v>677966.10169491533</v>
      </c>
      <c r="AL75" s="33">
        <f t="shared" si="535"/>
        <v>677966.10169491533</v>
      </c>
      <c r="AM75" s="33">
        <f t="shared" si="535"/>
        <v>677966.10169491533</v>
      </c>
      <c r="AN75" s="33">
        <f t="shared" si="535"/>
        <v>677966.10169491533</v>
      </c>
      <c r="AO75" s="33">
        <f t="shared" si="535"/>
        <v>677966.10169491533</v>
      </c>
      <c r="AP75" s="33">
        <f t="shared" si="535"/>
        <v>677966.10169491533</v>
      </c>
      <c r="AQ75" s="33">
        <f t="shared" si="535"/>
        <v>677966.10169491533</v>
      </c>
      <c r="AR75" s="33">
        <f t="shared" si="535"/>
        <v>677966.10169491533</v>
      </c>
      <c r="AS75" s="33">
        <f t="shared" si="535"/>
        <v>677966.10169491533</v>
      </c>
      <c r="AT75" s="33">
        <f t="shared" si="535"/>
        <v>677966.10169491533</v>
      </c>
      <c r="AU75" s="33">
        <f t="shared" si="535"/>
        <v>677966.10169491533</v>
      </c>
      <c r="AV75" s="33">
        <f t="shared" si="535"/>
        <v>677966.10169491533</v>
      </c>
      <c r="AW75" s="33">
        <f t="shared" si="535"/>
        <v>677966.10169491533</v>
      </c>
      <c r="AX75" s="33">
        <f t="shared" si="535"/>
        <v>677966.10169491533</v>
      </c>
      <c r="AY75" s="33">
        <f t="shared" si="535"/>
        <v>677966.10169491533</v>
      </c>
      <c r="AZ75" s="33">
        <f t="shared" si="535"/>
        <v>677966.10169491533</v>
      </c>
      <c r="BA75" s="33">
        <f t="shared" si="535"/>
        <v>677966.10169491533</v>
      </c>
      <c r="BB75" s="33">
        <f t="shared" si="535"/>
        <v>677966.10169491533</v>
      </c>
      <c r="BC75" s="33">
        <f t="shared" si="535"/>
        <v>677966.10169491533</v>
      </c>
      <c r="BD75" s="33">
        <f t="shared" si="535"/>
        <v>677966.10169491533</v>
      </c>
      <c r="BE75" s="33">
        <f t="shared" si="535"/>
        <v>677966.10169491533</v>
      </c>
      <c r="BF75" s="33">
        <f t="shared" si="535"/>
        <v>677966.10169491533</v>
      </c>
      <c r="BG75" s="33">
        <f t="shared" si="535"/>
        <v>677966.10169491533</v>
      </c>
      <c r="BH75" s="33">
        <f t="shared" si="535"/>
        <v>677966.10169491533</v>
      </c>
      <c r="BI75" s="33">
        <f t="shared" si="535"/>
        <v>677966.10169491533</v>
      </c>
      <c r="BJ75" s="33">
        <f t="shared" si="535"/>
        <v>677966.10169491533</v>
      </c>
      <c r="BK75" s="33">
        <f t="shared" si="535"/>
        <v>677966.10169491533</v>
      </c>
      <c r="BL75" s="33">
        <f t="shared" si="535"/>
        <v>677966.10169491533</v>
      </c>
      <c r="BM75" s="33">
        <f t="shared" si="535"/>
        <v>677966.10169491533</v>
      </c>
      <c r="BN75" s="33">
        <f t="shared" si="535"/>
        <v>677966.10169491533</v>
      </c>
      <c r="BO75" s="33">
        <f t="shared" si="535"/>
        <v>677966.10169491533</v>
      </c>
      <c r="BP75" s="33">
        <f t="shared" ref="BP75:CU75" si="536">BP73/(1+vat)</f>
        <v>677966.10169491533</v>
      </c>
      <c r="BQ75" s="33">
        <f t="shared" si="536"/>
        <v>677966.10169491533</v>
      </c>
      <c r="BR75" s="33">
        <f t="shared" si="536"/>
        <v>677966.10169491533</v>
      </c>
      <c r="BS75" s="33">
        <f t="shared" si="536"/>
        <v>677966.10169491533</v>
      </c>
      <c r="BT75" s="33">
        <f t="shared" si="536"/>
        <v>677966.10169491533</v>
      </c>
      <c r="BU75" s="33">
        <f t="shared" si="536"/>
        <v>677966.10169491533</v>
      </c>
      <c r="BV75" s="33">
        <f t="shared" si="536"/>
        <v>677966.10169491533</v>
      </c>
      <c r="BW75" s="33">
        <f t="shared" si="536"/>
        <v>677966.10169491533</v>
      </c>
      <c r="BX75" s="33">
        <f t="shared" si="536"/>
        <v>677966.10169491533</v>
      </c>
      <c r="BY75" s="33">
        <f t="shared" si="536"/>
        <v>677966.10169491533</v>
      </c>
      <c r="BZ75" s="33">
        <f t="shared" si="536"/>
        <v>677966.10169491533</v>
      </c>
      <c r="CA75" s="33">
        <f t="shared" si="536"/>
        <v>677966.10169491533</v>
      </c>
      <c r="CB75" s="33">
        <f t="shared" si="536"/>
        <v>677966.10169491533</v>
      </c>
      <c r="CC75" s="33">
        <f t="shared" si="536"/>
        <v>677966.10169491533</v>
      </c>
      <c r="CD75" s="33">
        <f t="shared" si="536"/>
        <v>677966.10169491533</v>
      </c>
      <c r="CE75" s="33">
        <f t="shared" si="536"/>
        <v>677966.10169491533</v>
      </c>
      <c r="CF75" s="33">
        <f t="shared" si="536"/>
        <v>677966.10169491533</v>
      </c>
      <c r="CG75" s="33">
        <f t="shared" si="536"/>
        <v>677966.10169491533</v>
      </c>
      <c r="CH75" s="33">
        <f t="shared" si="536"/>
        <v>677966.10169491533</v>
      </c>
      <c r="CI75" s="33">
        <f t="shared" si="536"/>
        <v>677966.10169491533</v>
      </c>
      <c r="CJ75" s="33">
        <f t="shared" si="536"/>
        <v>677966.10169491533</v>
      </c>
      <c r="CK75" s="33">
        <f t="shared" si="536"/>
        <v>677966.10169491533</v>
      </c>
      <c r="CL75" s="33">
        <f t="shared" si="536"/>
        <v>677966.10169491533</v>
      </c>
      <c r="CM75" s="33">
        <f t="shared" si="536"/>
        <v>677966.10169491533</v>
      </c>
      <c r="CN75" s="33">
        <f t="shared" si="536"/>
        <v>677966.10169491533</v>
      </c>
      <c r="CO75" s="33">
        <f t="shared" si="536"/>
        <v>677966.10169491533</v>
      </c>
      <c r="CP75" s="33">
        <f t="shared" si="536"/>
        <v>677966.10169491533</v>
      </c>
      <c r="CQ75" s="33">
        <f t="shared" si="536"/>
        <v>677966.10169491533</v>
      </c>
      <c r="CR75" s="33">
        <f t="shared" si="536"/>
        <v>677966.10169491533</v>
      </c>
      <c r="CS75" s="33">
        <f t="shared" si="536"/>
        <v>677966.10169491533</v>
      </c>
      <c r="CT75" s="33">
        <f t="shared" si="536"/>
        <v>677966.10169491533</v>
      </c>
      <c r="CU75" s="33">
        <f t="shared" si="536"/>
        <v>677966.10169491533</v>
      </c>
      <c r="CV75" s="33">
        <f t="shared" ref="CV75:DU75" si="537">CV73/(1+vat)</f>
        <v>677966.10169491533</v>
      </c>
      <c r="CW75" s="33">
        <f t="shared" si="537"/>
        <v>677966.10169491533</v>
      </c>
      <c r="CX75" s="33">
        <f t="shared" si="537"/>
        <v>677966.10169491533</v>
      </c>
      <c r="CY75" s="33">
        <f t="shared" si="537"/>
        <v>677966.10169491533</v>
      </c>
      <c r="CZ75" s="33">
        <f t="shared" si="537"/>
        <v>677966.10169491533</v>
      </c>
      <c r="DA75" s="33">
        <f t="shared" si="537"/>
        <v>677966.10169491533</v>
      </c>
      <c r="DB75" s="33">
        <f t="shared" si="537"/>
        <v>677966.10169491533</v>
      </c>
      <c r="DC75" s="33">
        <f t="shared" si="537"/>
        <v>677966.10169491533</v>
      </c>
      <c r="DD75" s="33">
        <f t="shared" si="537"/>
        <v>677966.10169491533</v>
      </c>
      <c r="DE75" s="33">
        <f t="shared" si="537"/>
        <v>677966.10169491533</v>
      </c>
      <c r="DF75" s="33">
        <f t="shared" si="537"/>
        <v>677966.10169491533</v>
      </c>
      <c r="DG75" s="33">
        <f t="shared" si="537"/>
        <v>677966.10169491533</v>
      </c>
      <c r="DH75" s="33">
        <f t="shared" si="537"/>
        <v>677966.10169491533</v>
      </c>
      <c r="DI75" s="33">
        <f t="shared" si="537"/>
        <v>677966.10169491533</v>
      </c>
      <c r="DJ75" s="33">
        <f t="shared" si="537"/>
        <v>677966.10169491533</v>
      </c>
      <c r="DK75" s="33">
        <f t="shared" si="537"/>
        <v>677966.10169491533</v>
      </c>
      <c r="DL75" s="33">
        <f t="shared" si="537"/>
        <v>677966.10169491533</v>
      </c>
      <c r="DM75" s="33">
        <f t="shared" si="537"/>
        <v>677966.10169491533</v>
      </c>
      <c r="DN75" s="33">
        <f t="shared" si="537"/>
        <v>677966.10169491533</v>
      </c>
      <c r="DO75" s="33">
        <f t="shared" si="537"/>
        <v>677966.10169491533</v>
      </c>
      <c r="DP75" s="33">
        <f t="shared" si="537"/>
        <v>677966.10169491533</v>
      </c>
      <c r="DQ75" s="33">
        <f t="shared" si="537"/>
        <v>677966.10169491533</v>
      </c>
      <c r="DR75" s="33">
        <f t="shared" si="537"/>
        <v>677966.10169491533</v>
      </c>
      <c r="DS75" s="33">
        <f t="shared" si="537"/>
        <v>677966.10169491533</v>
      </c>
      <c r="DT75" s="33">
        <f t="shared" si="537"/>
        <v>677966.10169491533</v>
      </c>
      <c r="DU75" s="33">
        <f t="shared" si="537"/>
        <v>677966.10169491533</v>
      </c>
    </row>
    <row r="76" spans="1:125" x14ac:dyDescent="0.3">
      <c r="A76" s="11" t="s">
        <v>83</v>
      </c>
      <c r="B76" s="44">
        <v>0.5</v>
      </c>
      <c r="C76" s="12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96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</row>
    <row r="77" spans="1:125" s="9" customFormat="1" x14ac:dyDescent="0.3">
      <c r="A77" s="8" t="s">
        <v>211</v>
      </c>
      <c r="C77" s="12">
        <f t="shared" ref="C77:C79" si="538">SUM(D77:DU77)</f>
        <v>90800000</v>
      </c>
      <c r="D77" s="12">
        <f>$B$76*E73</f>
        <v>0</v>
      </c>
      <c r="E77" s="12">
        <f t="shared" ref="E77:L77" si="539">$B$76*F73</f>
        <v>0</v>
      </c>
      <c r="F77" s="12">
        <f t="shared" si="539"/>
        <v>0</v>
      </c>
      <c r="G77" s="12">
        <f t="shared" si="539"/>
        <v>0</v>
      </c>
      <c r="H77" s="12">
        <f t="shared" si="539"/>
        <v>0</v>
      </c>
      <c r="I77" s="12">
        <f t="shared" si="539"/>
        <v>0</v>
      </c>
      <c r="J77" s="12">
        <f t="shared" si="539"/>
        <v>0</v>
      </c>
      <c r="K77" s="12">
        <f t="shared" si="539"/>
        <v>0</v>
      </c>
      <c r="L77" s="12">
        <f t="shared" si="539"/>
        <v>400000</v>
      </c>
      <c r="M77" s="12">
        <f>(1-$B$76)*M73+$B$76*N73</f>
        <v>800000</v>
      </c>
      <c r="N77" s="12">
        <f t="shared" ref="N77:BY77" si="540">(1-$B$76)*N73+$B$76*O73</f>
        <v>800000</v>
      </c>
      <c r="O77" s="12">
        <f t="shared" si="540"/>
        <v>800000</v>
      </c>
      <c r="P77" s="12">
        <f t="shared" si="540"/>
        <v>800000</v>
      </c>
      <c r="Q77" s="12">
        <f t="shared" si="540"/>
        <v>800000</v>
      </c>
      <c r="R77" s="12">
        <f t="shared" si="540"/>
        <v>800000</v>
      </c>
      <c r="S77" s="12">
        <f t="shared" si="540"/>
        <v>800000</v>
      </c>
      <c r="T77" s="12">
        <f t="shared" si="540"/>
        <v>800000</v>
      </c>
      <c r="U77" s="12">
        <f t="shared" si="540"/>
        <v>800000</v>
      </c>
      <c r="V77" s="12">
        <f t="shared" si="540"/>
        <v>800000</v>
      </c>
      <c r="W77" s="12">
        <f t="shared" si="540"/>
        <v>800000</v>
      </c>
      <c r="X77" s="12">
        <f t="shared" si="540"/>
        <v>800000</v>
      </c>
      <c r="Y77" s="12">
        <f t="shared" si="540"/>
        <v>800000</v>
      </c>
      <c r="Z77" s="12">
        <f t="shared" si="540"/>
        <v>800000</v>
      </c>
      <c r="AA77" s="12">
        <f t="shared" si="540"/>
        <v>800000</v>
      </c>
      <c r="AB77" s="12">
        <f t="shared" si="540"/>
        <v>800000</v>
      </c>
      <c r="AC77" s="12">
        <f t="shared" si="540"/>
        <v>800000</v>
      </c>
      <c r="AD77" s="12">
        <f t="shared" si="540"/>
        <v>800000</v>
      </c>
      <c r="AE77" s="12">
        <f t="shared" si="540"/>
        <v>800000</v>
      </c>
      <c r="AF77" s="12">
        <f t="shared" si="540"/>
        <v>800000</v>
      </c>
      <c r="AG77" s="12">
        <f t="shared" si="540"/>
        <v>800000</v>
      </c>
      <c r="AH77" s="12">
        <f t="shared" si="540"/>
        <v>800000</v>
      </c>
      <c r="AI77" s="12">
        <f t="shared" si="540"/>
        <v>800000</v>
      </c>
      <c r="AJ77" s="12">
        <f t="shared" si="540"/>
        <v>800000</v>
      </c>
      <c r="AK77" s="12">
        <f t="shared" si="540"/>
        <v>800000</v>
      </c>
      <c r="AL77" s="12">
        <f t="shared" si="540"/>
        <v>800000</v>
      </c>
      <c r="AM77" s="12">
        <f t="shared" si="540"/>
        <v>800000</v>
      </c>
      <c r="AN77" s="12">
        <f t="shared" si="540"/>
        <v>800000</v>
      </c>
      <c r="AO77" s="12">
        <f t="shared" si="540"/>
        <v>800000</v>
      </c>
      <c r="AP77" s="12">
        <f t="shared" si="540"/>
        <v>800000</v>
      </c>
      <c r="AQ77" s="12">
        <f t="shared" si="540"/>
        <v>800000</v>
      </c>
      <c r="AR77" s="12">
        <f t="shared" si="540"/>
        <v>800000</v>
      </c>
      <c r="AS77" s="12">
        <f t="shared" si="540"/>
        <v>800000</v>
      </c>
      <c r="AT77" s="12">
        <f t="shared" si="540"/>
        <v>800000</v>
      </c>
      <c r="AU77" s="12">
        <f t="shared" si="540"/>
        <v>800000</v>
      </c>
      <c r="AV77" s="12">
        <f t="shared" si="540"/>
        <v>800000</v>
      </c>
      <c r="AW77" s="12">
        <f t="shared" si="540"/>
        <v>800000</v>
      </c>
      <c r="AX77" s="12">
        <f t="shared" si="540"/>
        <v>800000</v>
      </c>
      <c r="AY77" s="12">
        <f t="shared" si="540"/>
        <v>800000</v>
      </c>
      <c r="AZ77" s="12">
        <f t="shared" si="540"/>
        <v>800000</v>
      </c>
      <c r="BA77" s="12">
        <f t="shared" si="540"/>
        <v>800000</v>
      </c>
      <c r="BB77" s="12">
        <f t="shared" si="540"/>
        <v>800000</v>
      </c>
      <c r="BC77" s="12">
        <f t="shared" si="540"/>
        <v>800000</v>
      </c>
      <c r="BD77" s="12">
        <f t="shared" si="540"/>
        <v>800000</v>
      </c>
      <c r="BE77" s="12">
        <f t="shared" si="540"/>
        <v>800000</v>
      </c>
      <c r="BF77" s="12">
        <f t="shared" si="540"/>
        <v>800000</v>
      </c>
      <c r="BG77" s="12">
        <f t="shared" si="540"/>
        <v>800000</v>
      </c>
      <c r="BH77" s="12">
        <f t="shared" si="540"/>
        <v>800000</v>
      </c>
      <c r="BI77" s="12">
        <f t="shared" si="540"/>
        <v>800000</v>
      </c>
      <c r="BJ77" s="12">
        <f t="shared" si="540"/>
        <v>800000</v>
      </c>
      <c r="BK77" s="12">
        <f t="shared" si="540"/>
        <v>800000</v>
      </c>
      <c r="BL77" s="12">
        <f t="shared" si="540"/>
        <v>800000</v>
      </c>
      <c r="BM77" s="12">
        <f t="shared" si="540"/>
        <v>800000</v>
      </c>
      <c r="BN77" s="12">
        <f t="shared" si="540"/>
        <v>800000</v>
      </c>
      <c r="BO77" s="12">
        <f t="shared" si="540"/>
        <v>800000</v>
      </c>
      <c r="BP77" s="12">
        <f t="shared" si="540"/>
        <v>800000</v>
      </c>
      <c r="BQ77" s="12">
        <f t="shared" si="540"/>
        <v>800000</v>
      </c>
      <c r="BR77" s="12">
        <f t="shared" si="540"/>
        <v>800000</v>
      </c>
      <c r="BS77" s="12">
        <f t="shared" si="540"/>
        <v>800000</v>
      </c>
      <c r="BT77" s="12">
        <f t="shared" si="540"/>
        <v>800000</v>
      </c>
      <c r="BU77" s="12">
        <f t="shared" si="540"/>
        <v>800000</v>
      </c>
      <c r="BV77" s="12">
        <f t="shared" si="540"/>
        <v>800000</v>
      </c>
      <c r="BW77" s="12">
        <f t="shared" si="540"/>
        <v>800000</v>
      </c>
      <c r="BX77" s="12">
        <f t="shared" si="540"/>
        <v>800000</v>
      </c>
      <c r="BY77" s="12">
        <f t="shared" si="540"/>
        <v>800000</v>
      </c>
      <c r="BZ77" s="12">
        <f t="shared" ref="BZ77:DT77" si="541">(1-$B$76)*BZ73+$B$76*CA73</f>
        <v>800000</v>
      </c>
      <c r="CA77" s="12">
        <f t="shared" si="541"/>
        <v>800000</v>
      </c>
      <c r="CB77" s="12">
        <f t="shared" si="541"/>
        <v>800000</v>
      </c>
      <c r="CC77" s="12">
        <f t="shared" si="541"/>
        <v>800000</v>
      </c>
      <c r="CD77" s="12">
        <f t="shared" si="541"/>
        <v>800000</v>
      </c>
      <c r="CE77" s="12">
        <f t="shared" si="541"/>
        <v>800000</v>
      </c>
      <c r="CF77" s="12">
        <f t="shared" si="541"/>
        <v>800000</v>
      </c>
      <c r="CG77" s="12">
        <f t="shared" si="541"/>
        <v>800000</v>
      </c>
      <c r="CH77" s="12">
        <f t="shared" si="541"/>
        <v>800000</v>
      </c>
      <c r="CI77" s="12">
        <f t="shared" si="541"/>
        <v>800000</v>
      </c>
      <c r="CJ77" s="12">
        <f t="shared" si="541"/>
        <v>800000</v>
      </c>
      <c r="CK77" s="12">
        <f t="shared" si="541"/>
        <v>800000</v>
      </c>
      <c r="CL77" s="12">
        <f t="shared" si="541"/>
        <v>800000</v>
      </c>
      <c r="CM77" s="12">
        <f t="shared" si="541"/>
        <v>800000</v>
      </c>
      <c r="CN77" s="12">
        <f t="shared" si="541"/>
        <v>800000</v>
      </c>
      <c r="CO77" s="12">
        <f t="shared" si="541"/>
        <v>800000</v>
      </c>
      <c r="CP77" s="12">
        <f t="shared" si="541"/>
        <v>800000</v>
      </c>
      <c r="CQ77" s="12">
        <f t="shared" si="541"/>
        <v>800000</v>
      </c>
      <c r="CR77" s="12">
        <f t="shared" si="541"/>
        <v>800000</v>
      </c>
      <c r="CS77" s="12">
        <f t="shared" si="541"/>
        <v>800000</v>
      </c>
      <c r="CT77" s="12">
        <f t="shared" si="541"/>
        <v>800000</v>
      </c>
      <c r="CU77" s="12">
        <f t="shared" si="541"/>
        <v>800000</v>
      </c>
      <c r="CV77" s="12">
        <f t="shared" si="541"/>
        <v>800000</v>
      </c>
      <c r="CW77" s="12">
        <f t="shared" si="541"/>
        <v>800000</v>
      </c>
      <c r="CX77" s="12">
        <f t="shared" si="541"/>
        <v>800000</v>
      </c>
      <c r="CY77" s="12">
        <f t="shared" si="541"/>
        <v>800000</v>
      </c>
      <c r="CZ77" s="12">
        <f t="shared" si="541"/>
        <v>800000</v>
      </c>
      <c r="DA77" s="12">
        <f t="shared" si="541"/>
        <v>800000</v>
      </c>
      <c r="DB77" s="12">
        <f t="shared" si="541"/>
        <v>800000</v>
      </c>
      <c r="DC77" s="12">
        <f t="shared" si="541"/>
        <v>800000</v>
      </c>
      <c r="DD77" s="12">
        <f t="shared" si="541"/>
        <v>800000</v>
      </c>
      <c r="DE77" s="12">
        <f t="shared" si="541"/>
        <v>800000</v>
      </c>
      <c r="DF77" s="12">
        <f t="shared" si="541"/>
        <v>800000</v>
      </c>
      <c r="DG77" s="12">
        <f t="shared" si="541"/>
        <v>800000</v>
      </c>
      <c r="DH77" s="12">
        <f t="shared" si="541"/>
        <v>800000</v>
      </c>
      <c r="DI77" s="12">
        <f t="shared" si="541"/>
        <v>800000</v>
      </c>
      <c r="DJ77" s="12">
        <f t="shared" si="541"/>
        <v>800000</v>
      </c>
      <c r="DK77" s="12">
        <f t="shared" si="541"/>
        <v>800000</v>
      </c>
      <c r="DL77" s="12">
        <f t="shared" si="541"/>
        <v>800000</v>
      </c>
      <c r="DM77" s="12">
        <f t="shared" si="541"/>
        <v>800000</v>
      </c>
      <c r="DN77" s="12">
        <f t="shared" si="541"/>
        <v>800000</v>
      </c>
      <c r="DO77" s="12">
        <f t="shared" si="541"/>
        <v>800000</v>
      </c>
      <c r="DP77" s="12">
        <f t="shared" si="541"/>
        <v>800000</v>
      </c>
      <c r="DQ77" s="12">
        <f t="shared" si="541"/>
        <v>800000</v>
      </c>
      <c r="DR77" s="12">
        <f t="shared" si="541"/>
        <v>800000</v>
      </c>
      <c r="DS77" s="12">
        <f t="shared" si="541"/>
        <v>800000</v>
      </c>
      <c r="DT77" s="12">
        <f t="shared" si="541"/>
        <v>800000</v>
      </c>
      <c r="DU77" s="12">
        <f>DT77</f>
        <v>800000</v>
      </c>
    </row>
    <row r="78" spans="1:125" x14ac:dyDescent="0.3">
      <c r="A78" s="11" t="s">
        <v>10</v>
      </c>
      <c r="C78" s="13">
        <f t="shared" si="538"/>
        <v>13850847.457627101</v>
      </c>
      <c r="D78" s="13">
        <f t="shared" ref="D78:BO78" si="542">D77/(1+vat)*vat</f>
        <v>0</v>
      </c>
      <c r="E78" s="13">
        <f t="shared" si="542"/>
        <v>0</v>
      </c>
      <c r="F78" s="13">
        <f t="shared" si="542"/>
        <v>0</v>
      </c>
      <c r="G78" s="13">
        <f t="shared" si="542"/>
        <v>0</v>
      </c>
      <c r="H78" s="13">
        <f t="shared" si="542"/>
        <v>0</v>
      </c>
      <c r="I78" s="13">
        <f t="shared" si="542"/>
        <v>0</v>
      </c>
      <c r="J78" s="13">
        <f t="shared" si="542"/>
        <v>0</v>
      </c>
      <c r="K78" s="13">
        <f t="shared" si="542"/>
        <v>0</v>
      </c>
      <c r="L78" s="13">
        <f t="shared" si="542"/>
        <v>61016.94915254238</v>
      </c>
      <c r="M78" s="13">
        <f t="shared" si="542"/>
        <v>122033.89830508476</v>
      </c>
      <c r="N78" s="13">
        <f t="shared" si="542"/>
        <v>122033.89830508476</v>
      </c>
      <c r="O78" s="13">
        <f t="shared" si="542"/>
        <v>122033.89830508476</v>
      </c>
      <c r="P78" s="13">
        <f t="shared" si="542"/>
        <v>122033.89830508476</v>
      </c>
      <c r="Q78" s="13">
        <f t="shared" si="542"/>
        <v>122033.89830508476</v>
      </c>
      <c r="R78" s="13">
        <f t="shared" si="542"/>
        <v>122033.89830508476</v>
      </c>
      <c r="S78" s="13">
        <f t="shared" si="542"/>
        <v>122033.89830508476</v>
      </c>
      <c r="T78" s="13">
        <f t="shared" si="542"/>
        <v>122033.89830508476</v>
      </c>
      <c r="U78" s="13">
        <f t="shared" si="542"/>
        <v>122033.89830508476</v>
      </c>
      <c r="V78" s="13">
        <f t="shared" si="542"/>
        <v>122033.89830508476</v>
      </c>
      <c r="W78" s="13">
        <f t="shared" si="542"/>
        <v>122033.89830508476</v>
      </c>
      <c r="X78" s="13">
        <f t="shared" si="542"/>
        <v>122033.89830508476</v>
      </c>
      <c r="Y78" s="13">
        <f t="shared" si="542"/>
        <v>122033.89830508476</v>
      </c>
      <c r="Z78" s="13">
        <f t="shared" si="542"/>
        <v>122033.89830508476</v>
      </c>
      <c r="AA78" s="13">
        <f t="shared" si="542"/>
        <v>122033.89830508476</v>
      </c>
      <c r="AB78" s="13">
        <f t="shared" si="542"/>
        <v>122033.89830508476</v>
      </c>
      <c r="AC78" s="13">
        <f t="shared" si="542"/>
        <v>122033.89830508476</v>
      </c>
      <c r="AD78" s="13">
        <f t="shared" si="542"/>
        <v>122033.89830508476</v>
      </c>
      <c r="AE78" s="13">
        <f t="shared" si="542"/>
        <v>122033.89830508476</v>
      </c>
      <c r="AF78" s="13">
        <f t="shared" si="542"/>
        <v>122033.89830508476</v>
      </c>
      <c r="AG78" s="13">
        <f t="shared" si="542"/>
        <v>122033.89830508476</v>
      </c>
      <c r="AH78" s="13">
        <f t="shared" si="542"/>
        <v>122033.89830508476</v>
      </c>
      <c r="AI78" s="13">
        <f t="shared" si="542"/>
        <v>122033.89830508476</v>
      </c>
      <c r="AJ78" s="13">
        <f t="shared" si="542"/>
        <v>122033.89830508476</v>
      </c>
      <c r="AK78" s="13">
        <f t="shared" si="542"/>
        <v>122033.89830508476</v>
      </c>
      <c r="AL78" s="13">
        <f t="shared" si="542"/>
        <v>122033.89830508476</v>
      </c>
      <c r="AM78" s="13">
        <f t="shared" si="542"/>
        <v>122033.89830508476</v>
      </c>
      <c r="AN78" s="13">
        <f t="shared" si="542"/>
        <v>122033.89830508476</v>
      </c>
      <c r="AO78" s="13">
        <f t="shared" si="542"/>
        <v>122033.89830508476</v>
      </c>
      <c r="AP78" s="13">
        <f t="shared" si="542"/>
        <v>122033.89830508476</v>
      </c>
      <c r="AQ78" s="13">
        <f t="shared" si="542"/>
        <v>122033.89830508476</v>
      </c>
      <c r="AR78" s="13">
        <f t="shared" si="542"/>
        <v>122033.89830508476</v>
      </c>
      <c r="AS78" s="13">
        <f t="shared" si="542"/>
        <v>122033.89830508476</v>
      </c>
      <c r="AT78" s="13">
        <f t="shared" si="542"/>
        <v>122033.89830508476</v>
      </c>
      <c r="AU78" s="13">
        <f t="shared" si="542"/>
        <v>122033.89830508476</v>
      </c>
      <c r="AV78" s="13">
        <f t="shared" si="542"/>
        <v>122033.89830508476</v>
      </c>
      <c r="AW78" s="13">
        <f t="shared" si="542"/>
        <v>122033.89830508476</v>
      </c>
      <c r="AX78" s="13">
        <f t="shared" si="542"/>
        <v>122033.89830508476</v>
      </c>
      <c r="AY78" s="13">
        <f t="shared" si="542"/>
        <v>122033.89830508476</v>
      </c>
      <c r="AZ78" s="13">
        <f t="shared" si="542"/>
        <v>122033.89830508476</v>
      </c>
      <c r="BA78" s="13">
        <f t="shared" si="542"/>
        <v>122033.89830508476</v>
      </c>
      <c r="BB78" s="13">
        <f t="shared" si="542"/>
        <v>122033.89830508476</v>
      </c>
      <c r="BC78" s="13">
        <f t="shared" si="542"/>
        <v>122033.89830508476</v>
      </c>
      <c r="BD78" s="13">
        <f t="shared" si="542"/>
        <v>122033.89830508476</v>
      </c>
      <c r="BE78" s="13">
        <f t="shared" si="542"/>
        <v>122033.89830508476</v>
      </c>
      <c r="BF78" s="13">
        <f t="shared" si="542"/>
        <v>122033.89830508476</v>
      </c>
      <c r="BG78" s="13">
        <f t="shared" si="542"/>
        <v>122033.89830508476</v>
      </c>
      <c r="BH78" s="13">
        <f t="shared" si="542"/>
        <v>122033.89830508476</v>
      </c>
      <c r="BI78" s="13">
        <f t="shared" si="542"/>
        <v>122033.89830508476</v>
      </c>
      <c r="BJ78" s="13">
        <f t="shared" si="542"/>
        <v>122033.89830508476</v>
      </c>
      <c r="BK78" s="13">
        <f t="shared" si="542"/>
        <v>122033.89830508476</v>
      </c>
      <c r="BL78" s="13">
        <f t="shared" si="542"/>
        <v>122033.89830508476</v>
      </c>
      <c r="BM78" s="13">
        <f t="shared" si="542"/>
        <v>122033.89830508476</v>
      </c>
      <c r="BN78" s="13">
        <f t="shared" si="542"/>
        <v>122033.89830508476</v>
      </c>
      <c r="BO78" s="13">
        <f t="shared" si="542"/>
        <v>122033.89830508476</v>
      </c>
      <c r="BP78" s="13">
        <f t="shared" ref="BP78:DU78" si="543">BP77/(1+vat)*vat</f>
        <v>122033.89830508476</v>
      </c>
      <c r="BQ78" s="13">
        <f t="shared" si="543"/>
        <v>122033.89830508476</v>
      </c>
      <c r="BR78" s="13">
        <f t="shared" si="543"/>
        <v>122033.89830508476</v>
      </c>
      <c r="BS78" s="13">
        <f t="shared" si="543"/>
        <v>122033.89830508476</v>
      </c>
      <c r="BT78" s="13">
        <f t="shared" si="543"/>
        <v>122033.89830508476</v>
      </c>
      <c r="BU78" s="13">
        <f t="shared" si="543"/>
        <v>122033.89830508476</v>
      </c>
      <c r="BV78" s="13">
        <f t="shared" si="543"/>
        <v>122033.89830508476</v>
      </c>
      <c r="BW78" s="13">
        <f t="shared" si="543"/>
        <v>122033.89830508476</v>
      </c>
      <c r="BX78" s="13">
        <f t="shared" si="543"/>
        <v>122033.89830508476</v>
      </c>
      <c r="BY78" s="13">
        <f t="shared" si="543"/>
        <v>122033.89830508476</v>
      </c>
      <c r="BZ78" s="13">
        <f t="shared" si="543"/>
        <v>122033.89830508476</v>
      </c>
      <c r="CA78" s="13">
        <f t="shared" si="543"/>
        <v>122033.89830508476</v>
      </c>
      <c r="CB78" s="13">
        <f t="shared" si="543"/>
        <v>122033.89830508476</v>
      </c>
      <c r="CC78" s="13">
        <f t="shared" si="543"/>
        <v>122033.89830508476</v>
      </c>
      <c r="CD78" s="13">
        <f t="shared" si="543"/>
        <v>122033.89830508476</v>
      </c>
      <c r="CE78" s="13">
        <f t="shared" si="543"/>
        <v>122033.89830508476</v>
      </c>
      <c r="CF78" s="13">
        <f t="shared" si="543"/>
        <v>122033.89830508476</v>
      </c>
      <c r="CG78" s="13">
        <f t="shared" si="543"/>
        <v>122033.89830508476</v>
      </c>
      <c r="CH78" s="13">
        <f t="shared" si="543"/>
        <v>122033.89830508476</v>
      </c>
      <c r="CI78" s="13">
        <f t="shared" si="543"/>
        <v>122033.89830508476</v>
      </c>
      <c r="CJ78" s="13">
        <f t="shared" si="543"/>
        <v>122033.89830508476</v>
      </c>
      <c r="CK78" s="13">
        <f t="shared" si="543"/>
        <v>122033.89830508476</v>
      </c>
      <c r="CL78" s="13">
        <f t="shared" si="543"/>
        <v>122033.89830508476</v>
      </c>
      <c r="CM78" s="13">
        <f t="shared" si="543"/>
        <v>122033.89830508476</v>
      </c>
      <c r="CN78" s="13">
        <f t="shared" si="543"/>
        <v>122033.89830508476</v>
      </c>
      <c r="CO78" s="13">
        <f t="shared" si="543"/>
        <v>122033.89830508476</v>
      </c>
      <c r="CP78" s="13">
        <f t="shared" si="543"/>
        <v>122033.89830508476</v>
      </c>
      <c r="CQ78" s="13">
        <f t="shared" si="543"/>
        <v>122033.89830508476</v>
      </c>
      <c r="CR78" s="13">
        <f t="shared" si="543"/>
        <v>122033.89830508476</v>
      </c>
      <c r="CS78" s="13">
        <f t="shared" si="543"/>
        <v>122033.89830508476</v>
      </c>
      <c r="CT78" s="13">
        <f t="shared" si="543"/>
        <v>122033.89830508476</v>
      </c>
      <c r="CU78" s="13">
        <f t="shared" si="543"/>
        <v>122033.89830508476</v>
      </c>
      <c r="CV78" s="13">
        <f t="shared" si="543"/>
        <v>122033.89830508476</v>
      </c>
      <c r="CW78" s="13">
        <f t="shared" si="543"/>
        <v>122033.89830508476</v>
      </c>
      <c r="CX78" s="13">
        <f t="shared" si="543"/>
        <v>122033.89830508476</v>
      </c>
      <c r="CY78" s="13">
        <f t="shared" si="543"/>
        <v>122033.89830508476</v>
      </c>
      <c r="CZ78" s="13">
        <f t="shared" si="543"/>
        <v>122033.89830508476</v>
      </c>
      <c r="DA78" s="13">
        <f t="shared" si="543"/>
        <v>122033.89830508476</v>
      </c>
      <c r="DB78" s="13">
        <f t="shared" si="543"/>
        <v>122033.89830508476</v>
      </c>
      <c r="DC78" s="13">
        <f t="shared" si="543"/>
        <v>122033.89830508476</v>
      </c>
      <c r="DD78" s="13">
        <f t="shared" si="543"/>
        <v>122033.89830508476</v>
      </c>
      <c r="DE78" s="13">
        <f t="shared" si="543"/>
        <v>122033.89830508476</v>
      </c>
      <c r="DF78" s="13">
        <f t="shared" si="543"/>
        <v>122033.89830508476</v>
      </c>
      <c r="DG78" s="13">
        <f t="shared" si="543"/>
        <v>122033.89830508476</v>
      </c>
      <c r="DH78" s="13">
        <f t="shared" si="543"/>
        <v>122033.89830508476</v>
      </c>
      <c r="DI78" s="13">
        <f t="shared" si="543"/>
        <v>122033.89830508476</v>
      </c>
      <c r="DJ78" s="13">
        <f t="shared" si="543"/>
        <v>122033.89830508476</v>
      </c>
      <c r="DK78" s="13">
        <f t="shared" si="543"/>
        <v>122033.89830508476</v>
      </c>
      <c r="DL78" s="13">
        <f t="shared" si="543"/>
        <v>122033.89830508476</v>
      </c>
      <c r="DM78" s="13">
        <f t="shared" si="543"/>
        <v>122033.89830508476</v>
      </c>
      <c r="DN78" s="13">
        <f t="shared" si="543"/>
        <v>122033.89830508476</v>
      </c>
      <c r="DO78" s="13">
        <f t="shared" si="543"/>
        <v>122033.89830508476</v>
      </c>
      <c r="DP78" s="13">
        <f t="shared" si="543"/>
        <v>122033.89830508476</v>
      </c>
      <c r="DQ78" s="13">
        <f t="shared" si="543"/>
        <v>122033.89830508476</v>
      </c>
      <c r="DR78" s="13">
        <f t="shared" si="543"/>
        <v>122033.89830508476</v>
      </c>
      <c r="DS78" s="13">
        <f t="shared" si="543"/>
        <v>122033.89830508476</v>
      </c>
      <c r="DT78" s="13">
        <f t="shared" si="543"/>
        <v>122033.89830508476</v>
      </c>
      <c r="DU78" s="13">
        <f t="shared" si="543"/>
        <v>122033.89830508476</v>
      </c>
    </row>
    <row r="79" spans="1:125" s="9" customFormat="1" x14ac:dyDescent="0.3">
      <c r="A79" s="31" t="s">
        <v>212</v>
      </c>
      <c r="B79" s="32"/>
      <c r="C79" s="30">
        <f t="shared" si="538"/>
        <v>76949152.542372659</v>
      </c>
      <c r="D79" s="30">
        <f t="shared" ref="D79:BO79" si="544">D77/(1+vat)</f>
        <v>0</v>
      </c>
      <c r="E79" s="30">
        <f t="shared" si="544"/>
        <v>0</v>
      </c>
      <c r="F79" s="30">
        <f t="shared" si="544"/>
        <v>0</v>
      </c>
      <c r="G79" s="30">
        <f t="shared" si="544"/>
        <v>0</v>
      </c>
      <c r="H79" s="30">
        <f t="shared" si="544"/>
        <v>0</v>
      </c>
      <c r="I79" s="30">
        <f t="shared" si="544"/>
        <v>0</v>
      </c>
      <c r="J79" s="30">
        <f t="shared" si="544"/>
        <v>0</v>
      </c>
      <c r="K79" s="30">
        <f t="shared" si="544"/>
        <v>0</v>
      </c>
      <c r="L79" s="30">
        <f t="shared" si="544"/>
        <v>338983.05084745766</v>
      </c>
      <c r="M79" s="30">
        <f t="shared" si="544"/>
        <v>677966.10169491533</v>
      </c>
      <c r="N79" s="30">
        <f t="shared" si="544"/>
        <v>677966.10169491533</v>
      </c>
      <c r="O79" s="30">
        <f t="shared" si="544"/>
        <v>677966.10169491533</v>
      </c>
      <c r="P79" s="30">
        <f t="shared" si="544"/>
        <v>677966.10169491533</v>
      </c>
      <c r="Q79" s="30">
        <f t="shared" si="544"/>
        <v>677966.10169491533</v>
      </c>
      <c r="R79" s="30">
        <f t="shared" si="544"/>
        <v>677966.10169491533</v>
      </c>
      <c r="S79" s="30">
        <f t="shared" si="544"/>
        <v>677966.10169491533</v>
      </c>
      <c r="T79" s="30">
        <f t="shared" si="544"/>
        <v>677966.10169491533</v>
      </c>
      <c r="U79" s="30">
        <f t="shared" si="544"/>
        <v>677966.10169491533</v>
      </c>
      <c r="V79" s="30">
        <f t="shared" si="544"/>
        <v>677966.10169491533</v>
      </c>
      <c r="W79" s="30">
        <f t="shared" si="544"/>
        <v>677966.10169491533</v>
      </c>
      <c r="X79" s="30">
        <f t="shared" si="544"/>
        <v>677966.10169491533</v>
      </c>
      <c r="Y79" s="30">
        <f t="shared" si="544"/>
        <v>677966.10169491533</v>
      </c>
      <c r="Z79" s="30">
        <f t="shared" si="544"/>
        <v>677966.10169491533</v>
      </c>
      <c r="AA79" s="30">
        <f t="shared" si="544"/>
        <v>677966.10169491533</v>
      </c>
      <c r="AB79" s="30">
        <f t="shared" si="544"/>
        <v>677966.10169491533</v>
      </c>
      <c r="AC79" s="30">
        <f t="shared" si="544"/>
        <v>677966.10169491533</v>
      </c>
      <c r="AD79" s="30">
        <f t="shared" si="544"/>
        <v>677966.10169491533</v>
      </c>
      <c r="AE79" s="30">
        <f t="shared" si="544"/>
        <v>677966.10169491533</v>
      </c>
      <c r="AF79" s="30">
        <f t="shared" si="544"/>
        <v>677966.10169491533</v>
      </c>
      <c r="AG79" s="30">
        <f t="shared" si="544"/>
        <v>677966.10169491533</v>
      </c>
      <c r="AH79" s="30">
        <f t="shared" si="544"/>
        <v>677966.10169491533</v>
      </c>
      <c r="AI79" s="30">
        <f t="shared" si="544"/>
        <v>677966.10169491533</v>
      </c>
      <c r="AJ79" s="30">
        <f t="shared" si="544"/>
        <v>677966.10169491533</v>
      </c>
      <c r="AK79" s="30">
        <f t="shared" si="544"/>
        <v>677966.10169491533</v>
      </c>
      <c r="AL79" s="30">
        <f t="shared" si="544"/>
        <v>677966.10169491533</v>
      </c>
      <c r="AM79" s="30">
        <f t="shared" si="544"/>
        <v>677966.10169491533</v>
      </c>
      <c r="AN79" s="30">
        <f t="shared" si="544"/>
        <v>677966.10169491533</v>
      </c>
      <c r="AO79" s="30">
        <f t="shared" si="544"/>
        <v>677966.10169491533</v>
      </c>
      <c r="AP79" s="30">
        <f t="shared" si="544"/>
        <v>677966.10169491533</v>
      </c>
      <c r="AQ79" s="30">
        <f t="shared" si="544"/>
        <v>677966.10169491533</v>
      </c>
      <c r="AR79" s="30">
        <f t="shared" si="544"/>
        <v>677966.10169491533</v>
      </c>
      <c r="AS79" s="30">
        <f t="shared" si="544"/>
        <v>677966.10169491533</v>
      </c>
      <c r="AT79" s="30">
        <f t="shared" si="544"/>
        <v>677966.10169491533</v>
      </c>
      <c r="AU79" s="30">
        <f t="shared" si="544"/>
        <v>677966.10169491533</v>
      </c>
      <c r="AV79" s="30">
        <f t="shared" si="544"/>
        <v>677966.10169491533</v>
      </c>
      <c r="AW79" s="30">
        <f t="shared" si="544"/>
        <v>677966.10169491533</v>
      </c>
      <c r="AX79" s="30">
        <f t="shared" si="544"/>
        <v>677966.10169491533</v>
      </c>
      <c r="AY79" s="30">
        <f t="shared" si="544"/>
        <v>677966.10169491533</v>
      </c>
      <c r="AZ79" s="30">
        <f t="shared" si="544"/>
        <v>677966.10169491533</v>
      </c>
      <c r="BA79" s="30">
        <f t="shared" si="544"/>
        <v>677966.10169491533</v>
      </c>
      <c r="BB79" s="30">
        <f t="shared" si="544"/>
        <v>677966.10169491533</v>
      </c>
      <c r="BC79" s="30">
        <f t="shared" si="544"/>
        <v>677966.10169491533</v>
      </c>
      <c r="BD79" s="30">
        <f t="shared" si="544"/>
        <v>677966.10169491533</v>
      </c>
      <c r="BE79" s="30">
        <f t="shared" si="544"/>
        <v>677966.10169491533</v>
      </c>
      <c r="BF79" s="30">
        <f t="shared" si="544"/>
        <v>677966.10169491533</v>
      </c>
      <c r="BG79" s="30">
        <f t="shared" si="544"/>
        <v>677966.10169491533</v>
      </c>
      <c r="BH79" s="30">
        <f t="shared" si="544"/>
        <v>677966.10169491533</v>
      </c>
      <c r="BI79" s="30">
        <f t="shared" si="544"/>
        <v>677966.10169491533</v>
      </c>
      <c r="BJ79" s="30">
        <f t="shared" si="544"/>
        <v>677966.10169491533</v>
      </c>
      <c r="BK79" s="30">
        <f t="shared" si="544"/>
        <v>677966.10169491533</v>
      </c>
      <c r="BL79" s="30">
        <f t="shared" si="544"/>
        <v>677966.10169491533</v>
      </c>
      <c r="BM79" s="30">
        <f t="shared" si="544"/>
        <v>677966.10169491533</v>
      </c>
      <c r="BN79" s="30">
        <f t="shared" si="544"/>
        <v>677966.10169491533</v>
      </c>
      <c r="BO79" s="30">
        <f t="shared" si="544"/>
        <v>677966.10169491533</v>
      </c>
      <c r="BP79" s="30">
        <f t="shared" ref="BP79:DU79" si="545">BP77/(1+vat)</f>
        <v>677966.10169491533</v>
      </c>
      <c r="BQ79" s="30">
        <f t="shared" si="545"/>
        <v>677966.10169491533</v>
      </c>
      <c r="BR79" s="30">
        <f t="shared" si="545"/>
        <v>677966.10169491533</v>
      </c>
      <c r="BS79" s="30">
        <f t="shared" si="545"/>
        <v>677966.10169491533</v>
      </c>
      <c r="BT79" s="30">
        <f t="shared" si="545"/>
        <v>677966.10169491533</v>
      </c>
      <c r="BU79" s="30">
        <f t="shared" si="545"/>
        <v>677966.10169491533</v>
      </c>
      <c r="BV79" s="30">
        <f t="shared" si="545"/>
        <v>677966.10169491533</v>
      </c>
      <c r="BW79" s="30">
        <f t="shared" si="545"/>
        <v>677966.10169491533</v>
      </c>
      <c r="BX79" s="30">
        <f t="shared" si="545"/>
        <v>677966.10169491533</v>
      </c>
      <c r="BY79" s="30">
        <f t="shared" si="545"/>
        <v>677966.10169491533</v>
      </c>
      <c r="BZ79" s="30">
        <f t="shared" si="545"/>
        <v>677966.10169491533</v>
      </c>
      <c r="CA79" s="30">
        <f t="shared" si="545"/>
        <v>677966.10169491533</v>
      </c>
      <c r="CB79" s="30">
        <f t="shared" si="545"/>
        <v>677966.10169491533</v>
      </c>
      <c r="CC79" s="30">
        <f t="shared" si="545"/>
        <v>677966.10169491533</v>
      </c>
      <c r="CD79" s="30">
        <f t="shared" si="545"/>
        <v>677966.10169491533</v>
      </c>
      <c r="CE79" s="30">
        <f t="shared" si="545"/>
        <v>677966.10169491533</v>
      </c>
      <c r="CF79" s="30">
        <f t="shared" si="545"/>
        <v>677966.10169491533</v>
      </c>
      <c r="CG79" s="30">
        <f t="shared" si="545"/>
        <v>677966.10169491533</v>
      </c>
      <c r="CH79" s="30">
        <f t="shared" si="545"/>
        <v>677966.10169491533</v>
      </c>
      <c r="CI79" s="30">
        <f t="shared" si="545"/>
        <v>677966.10169491533</v>
      </c>
      <c r="CJ79" s="30">
        <f t="shared" si="545"/>
        <v>677966.10169491533</v>
      </c>
      <c r="CK79" s="30">
        <f t="shared" si="545"/>
        <v>677966.10169491533</v>
      </c>
      <c r="CL79" s="30">
        <f t="shared" si="545"/>
        <v>677966.10169491533</v>
      </c>
      <c r="CM79" s="30">
        <f t="shared" si="545"/>
        <v>677966.10169491533</v>
      </c>
      <c r="CN79" s="30">
        <f t="shared" si="545"/>
        <v>677966.10169491533</v>
      </c>
      <c r="CO79" s="30">
        <f t="shared" si="545"/>
        <v>677966.10169491533</v>
      </c>
      <c r="CP79" s="30">
        <f t="shared" si="545"/>
        <v>677966.10169491533</v>
      </c>
      <c r="CQ79" s="30">
        <f t="shared" si="545"/>
        <v>677966.10169491533</v>
      </c>
      <c r="CR79" s="30">
        <f t="shared" si="545"/>
        <v>677966.10169491533</v>
      </c>
      <c r="CS79" s="30">
        <f t="shared" si="545"/>
        <v>677966.10169491533</v>
      </c>
      <c r="CT79" s="30">
        <f t="shared" si="545"/>
        <v>677966.10169491533</v>
      </c>
      <c r="CU79" s="30">
        <f t="shared" si="545"/>
        <v>677966.10169491533</v>
      </c>
      <c r="CV79" s="30">
        <f t="shared" si="545"/>
        <v>677966.10169491533</v>
      </c>
      <c r="CW79" s="30">
        <f t="shared" si="545"/>
        <v>677966.10169491533</v>
      </c>
      <c r="CX79" s="30">
        <f t="shared" si="545"/>
        <v>677966.10169491533</v>
      </c>
      <c r="CY79" s="30">
        <f t="shared" si="545"/>
        <v>677966.10169491533</v>
      </c>
      <c r="CZ79" s="30">
        <f t="shared" si="545"/>
        <v>677966.10169491533</v>
      </c>
      <c r="DA79" s="30">
        <f t="shared" si="545"/>
        <v>677966.10169491533</v>
      </c>
      <c r="DB79" s="30">
        <f t="shared" si="545"/>
        <v>677966.10169491533</v>
      </c>
      <c r="DC79" s="30">
        <f t="shared" si="545"/>
        <v>677966.10169491533</v>
      </c>
      <c r="DD79" s="30">
        <f t="shared" si="545"/>
        <v>677966.10169491533</v>
      </c>
      <c r="DE79" s="30">
        <f t="shared" si="545"/>
        <v>677966.10169491533</v>
      </c>
      <c r="DF79" s="30">
        <f t="shared" si="545"/>
        <v>677966.10169491533</v>
      </c>
      <c r="DG79" s="30">
        <f t="shared" si="545"/>
        <v>677966.10169491533</v>
      </c>
      <c r="DH79" s="30">
        <f t="shared" si="545"/>
        <v>677966.10169491533</v>
      </c>
      <c r="DI79" s="30">
        <f t="shared" si="545"/>
        <v>677966.10169491533</v>
      </c>
      <c r="DJ79" s="30">
        <f t="shared" si="545"/>
        <v>677966.10169491533</v>
      </c>
      <c r="DK79" s="30">
        <f t="shared" si="545"/>
        <v>677966.10169491533</v>
      </c>
      <c r="DL79" s="30">
        <f t="shared" si="545"/>
        <v>677966.10169491533</v>
      </c>
      <c r="DM79" s="30">
        <f t="shared" si="545"/>
        <v>677966.10169491533</v>
      </c>
      <c r="DN79" s="30">
        <f t="shared" si="545"/>
        <v>677966.10169491533</v>
      </c>
      <c r="DO79" s="30">
        <f t="shared" si="545"/>
        <v>677966.10169491533</v>
      </c>
      <c r="DP79" s="30">
        <f t="shared" si="545"/>
        <v>677966.10169491533</v>
      </c>
      <c r="DQ79" s="30">
        <f t="shared" si="545"/>
        <v>677966.10169491533</v>
      </c>
      <c r="DR79" s="30">
        <f t="shared" si="545"/>
        <v>677966.10169491533</v>
      </c>
      <c r="DS79" s="30">
        <f t="shared" si="545"/>
        <v>677966.10169491533</v>
      </c>
      <c r="DT79" s="30">
        <f t="shared" si="545"/>
        <v>677966.10169491533</v>
      </c>
      <c r="DU79" s="30">
        <f t="shared" si="545"/>
        <v>677966.10169491533</v>
      </c>
    </row>
    <row r="80" spans="1:125" x14ac:dyDescent="0.3">
      <c r="B80" s="40"/>
      <c r="C80" s="12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</row>
    <row r="81" spans="1:132" s="9" customFormat="1" x14ac:dyDescent="0.3">
      <c r="A81" s="129" t="s">
        <v>7</v>
      </c>
      <c r="B81" s="109" t="s">
        <v>86</v>
      </c>
      <c r="C81" s="22" t="s">
        <v>1</v>
      </c>
      <c r="D81" s="23">
        <f>D72</f>
        <v>41944</v>
      </c>
      <c r="E81" s="23">
        <f t="shared" ref="E81:BP81" si="546">E72</f>
        <v>41974</v>
      </c>
      <c r="F81" s="23">
        <f t="shared" si="546"/>
        <v>42005</v>
      </c>
      <c r="G81" s="23">
        <f t="shared" si="546"/>
        <v>42036</v>
      </c>
      <c r="H81" s="23">
        <f t="shared" si="546"/>
        <v>42064</v>
      </c>
      <c r="I81" s="23">
        <f t="shared" si="546"/>
        <v>42095</v>
      </c>
      <c r="J81" s="23">
        <f t="shared" si="546"/>
        <v>42125</v>
      </c>
      <c r="K81" s="23">
        <f t="shared" si="546"/>
        <v>42156</v>
      </c>
      <c r="L81" s="23">
        <f t="shared" si="546"/>
        <v>42186</v>
      </c>
      <c r="M81" s="23">
        <f t="shared" si="546"/>
        <v>42217</v>
      </c>
      <c r="N81" s="23">
        <f t="shared" si="546"/>
        <v>42248</v>
      </c>
      <c r="O81" s="23">
        <f t="shared" si="546"/>
        <v>42278</v>
      </c>
      <c r="P81" s="23">
        <f t="shared" si="546"/>
        <v>42309</v>
      </c>
      <c r="Q81" s="23">
        <f t="shared" si="546"/>
        <v>42339</v>
      </c>
      <c r="R81" s="23">
        <f t="shared" si="546"/>
        <v>42370</v>
      </c>
      <c r="S81" s="23">
        <f t="shared" si="546"/>
        <v>42401</v>
      </c>
      <c r="T81" s="23">
        <f t="shared" si="546"/>
        <v>42430</v>
      </c>
      <c r="U81" s="23">
        <f t="shared" si="546"/>
        <v>42461</v>
      </c>
      <c r="V81" s="23">
        <f t="shared" si="546"/>
        <v>42491</v>
      </c>
      <c r="W81" s="23">
        <f t="shared" si="546"/>
        <v>42522</v>
      </c>
      <c r="X81" s="23">
        <f t="shared" si="546"/>
        <v>42552</v>
      </c>
      <c r="Y81" s="23">
        <f t="shared" si="546"/>
        <v>42583</v>
      </c>
      <c r="Z81" s="23">
        <f t="shared" si="546"/>
        <v>42614</v>
      </c>
      <c r="AA81" s="23">
        <f t="shared" si="546"/>
        <v>42644</v>
      </c>
      <c r="AB81" s="23">
        <f t="shared" si="546"/>
        <v>42675</v>
      </c>
      <c r="AC81" s="23">
        <f t="shared" si="546"/>
        <v>42705</v>
      </c>
      <c r="AD81" s="23">
        <f t="shared" si="546"/>
        <v>42736</v>
      </c>
      <c r="AE81" s="23">
        <f t="shared" si="546"/>
        <v>42767</v>
      </c>
      <c r="AF81" s="23">
        <f t="shared" si="546"/>
        <v>42795</v>
      </c>
      <c r="AG81" s="23">
        <f t="shared" si="546"/>
        <v>42826</v>
      </c>
      <c r="AH81" s="23">
        <f t="shared" si="546"/>
        <v>42856</v>
      </c>
      <c r="AI81" s="23">
        <f t="shared" si="546"/>
        <v>42887</v>
      </c>
      <c r="AJ81" s="23">
        <f t="shared" si="546"/>
        <v>42917</v>
      </c>
      <c r="AK81" s="23">
        <f t="shared" si="546"/>
        <v>42948</v>
      </c>
      <c r="AL81" s="23">
        <f t="shared" si="546"/>
        <v>42979</v>
      </c>
      <c r="AM81" s="23">
        <f t="shared" si="546"/>
        <v>43009</v>
      </c>
      <c r="AN81" s="23">
        <f t="shared" si="546"/>
        <v>43040</v>
      </c>
      <c r="AO81" s="23">
        <f t="shared" si="546"/>
        <v>43070</v>
      </c>
      <c r="AP81" s="23">
        <f t="shared" si="546"/>
        <v>43101</v>
      </c>
      <c r="AQ81" s="23">
        <f t="shared" si="546"/>
        <v>43132</v>
      </c>
      <c r="AR81" s="23">
        <f t="shared" si="546"/>
        <v>43160</v>
      </c>
      <c r="AS81" s="23">
        <f t="shared" si="546"/>
        <v>43191</v>
      </c>
      <c r="AT81" s="23">
        <f t="shared" si="546"/>
        <v>43221</v>
      </c>
      <c r="AU81" s="23">
        <f t="shared" si="546"/>
        <v>43252</v>
      </c>
      <c r="AV81" s="23">
        <f t="shared" si="546"/>
        <v>43282</v>
      </c>
      <c r="AW81" s="23">
        <f t="shared" si="546"/>
        <v>43313</v>
      </c>
      <c r="AX81" s="23">
        <f t="shared" si="546"/>
        <v>43344</v>
      </c>
      <c r="AY81" s="23">
        <f t="shared" si="546"/>
        <v>43374</v>
      </c>
      <c r="AZ81" s="23">
        <f t="shared" si="546"/>
        <v>43405</v>
      </c>
      <c r="BA81" s="23">
        <f t="shared" si="546"/>
        <v>43435</v>
      </c>
      <c r="BB81" s="23">
        <f t="shared" si="546"/>
        <v>43466</v>
      </c>
      <c r="BC81" s="23">
        <f t="shared" si="546"/>
        <v>43497</v>
      </c>
      <c r="BD81" s="23">
        <f t="shared" si="546"/>
        <v>43525</v>
      </c>
      <c r="BE81" s="23">
        <f t="shared" si="546"/>
        <v>43556</v>
      </c>
      <c r="BF81" s="23">
        <f t="shared" si="546"/>
        <v>43586</v>
      </c>
      <c r="BG81" s="23">
        <f t="shared" si="546"/>
        <v>43617</v>
      </c>
      <c r="BH81" s="23">
        <f t="shared" si="546"/>
        <v>43647</v>
      </c>
      <c r="BI81" s="23">
        <f t="shared" si="546"/>
        <v>43678</v>
      </c>
      <c r="BJ81" s="23">
        <f t="shared" si="546"/>
        <v>43709</v>
      </c>
      <c r="BK81" s="23">
        <f t="shared" si="546"/>
        <v>43739</v>
      </c>
      <c r="BL81" s="23">
        <f t="shared" si="546"/>
        <v>43770</v>
      </c>
      <c r="BM81" s="23">
        <f t="shared" si="546"/>
        <v>43800</v>
      </c>
      <c r="BN81" s="23">
        <f t="shared" si="546"/>
        <v>43831</v>
      </c>
      <c r="BO81" s="23">
        <f t="shared" si="546"/>
        <v>43862</v>
      </c>
      <c r="BP81" s="23">
        <f t="shared" si="546"/>
        <v>43891</v>
      </c>
      <c r="BQ81" s="23">
        <f t="shared" ref="BQ81:DU81" si="547">BQ72</f>
        <v>43922</v>
      </c>
      <c r="BR81" s="23">
        <f t="shared" si="547"/>
        <v>43952</v>
      </c>
      <c r="BS81" s="23">
        <f t="shared" si="547"/>
        <v>43983</v>
      </c>
      <c r="BT81" s="23">
        <f t="shared" si="547"/>
        <v>44013</v>
      </c>
      <c r="BU81" s="23">
        <f t="shared" si="547"/>
        <v>44044</v>
      </c>
      <c r="BV81" s="23">
        <f t="shared" si="547"/>
        <v>44075</v>
      </c>
      <c r="BW81" s="23">
        <f t="shared" si="547"/>
        <v>44105</v>
      </c>
      <c r="BX81" s="23">
        <f t="shared" si="547"/>
        <v>44136</v>
      </c>
      <c r="BY81" s="23">
        <f t="shared" si="547"/>
        <v>44166</v>
      </c>
      <c r="BZ81" s="23">
        <f t="shared" si="547"/>
        <v>44197</v>
      </c>
      <c r="CA81" s="23">
        <f t="shared" si="547"/>
        <v>44228</v>
      </c>
      <c r="CB81" s="23">
        <f t="shared" si="547"/>
        <v>44256</v>
      </c>
      <c r="CC81" s="23">
        <f t="shared" si="547"/>
        <v>44287</v>
      </c>
      <c r="CD81" s="23">
        <f t="shared" si="547"/>
        <v>44317</v>
      </c>
      <c r="CE81" s="23">
        <f t="shared" si="547"/>
        <v>44348</v>
      </c>
      <c r="CF81" s="23">
        <f t="shared" si="547"/>
        <v>44378</v>
      </c>
      <c r="CG81" s="23">
        <f t="shared" si="547"/>
        <v>44409</v>
      </c>
      <c r="CH81" s="23">
        <f t="shared" si="547"/>
        <v>44440</v>
      </c>
      <c r="CI81" s="23">
        <f t="shared" si="547"/>
        <v>44470</v>
      </c>
      <c r="CJ81" s="23">
        <f t="shared" si="547"/>
        <v>44501</v>
      </c>
      <c r="CK81" s="23">
        <f t="shared" si="547"/>
        <v>44531</v>
      </c>
      <c r="CL81" s="23">
        <f t="shared" si="547"/>
        <v>44562</v>
      </c>
      <c r="CM81" s="23">
        <f t="shared" si="547"/>
        <v>44593</v>
      </c>
      <c r="CN81" s="23">
        <f t="shared" si="547"/>
        <v>44621</v>
      </c>
      <c r="CO81" s="23">
        <f t="shared" si="547"/>
        <v>44652</v>
      </c>
      <c r="CP81" s="23">
        <f t="shared" si="547"/>
        <v>44682</v>
      </c>
      <c r="CQ81" s="23">
        <f t="shared" si="547"/>
        <v>44713</v>
      </c>
      <c r="CR81" s="23">
        <f t="shared" si="547"/>
        <v>44743</v>
      </c>
      <c r="CS81" s="23">
        <f t="shared" si="547"/>
        <v>44774</v>
      </c>
      <c r="CT81" s="23">
        <f t="shared" si="547"/>
        <v>44805</v>
      </c>
      <c r="CU81" s="23">
        <f t="shared" si="547"/>
        <v>44835</v>
      </c>
      <c r="CV81" s="23">
        <f t="shared" si="547"/>
        <v>44866</v>
      </c>
      <c r="CW81" s="23">
        <f t="shared" si="547"/>
        <v>44896</v>
      </c>
      <c r="CX81" s="23">
        <f t="shared" si="547"/>
        <v>44927</v>
      </c>
      <c r="CY81" s="23">
        <f t="shared" si="547"/>
        <v>44958</v>
      </c>
      <c r="CZ81" s="23">
        <f t="shared" si="547"/>
        <v>44986</v>
      </c>
      <c r="DA81" s="23">
        <f t="shared" si="547"/>
        <v>45017</v>
      </c>
      <c r="DB81" s="23">
        <f t="shared" si="547"/>
        <v>45047</v>
      </c>
      <c r="DC81" s="23">
        <f t="shared" si="547"/>
        <v>45078</v>
      </c>
      <c r="DD81" s="23">
        <f t="shared" si="547"/>
        <v>45108</v>
      </c>
      <c r="DE81" s="23">
        <f t="shared" si="547"/>
        <v>45139</v>
      </c>
      <c r="DF81" s="23">
        <f t="shared" si="547"/>
        <v>45170</v>
      </c>
      <c r="DG81" s="23">
        <f t="shared" si="547"/>
        <v>45200</v>
      </c>
      <c r="DH81" s="23">
        <f t="shared" si="547"/>
        <v>45231</v>
      </c>
      <c r="DI81" s="23">
        <f t="shared" si="547"/>
        <v>45261</v>
      </c>
      <c r="DJ81" s="23">
        <f t="shared" si="547"/>
        <v>45292</v>
      </c>
      <c r="DK81" s="23">
        <f t="shared" si="547"/>
        <v>45323</v>
      </c>
      <c r="DL81" s="23">
        <f t="shared" si="547"/>
        <v>45352</v>
      </c>
      <c r="DM81" s="23">
        <f t="shared" si="547"/>
        <v>45383</v>
      </c>
      <c r="DN81" s="23">
        <f t="shared" si="547"/>
        <v>45413</v>
      </c>
      <c r="DO81" s="23">
        <f t="shared" si="547"/>
        <v>45444</v>
      </c>
      <c r="DP81" s="23">
        <f t="shared" si="547"/>
        <v>45474</v>
      </c>
      <c r="DQ81" s="23">
        <f t="shared" si="547"/>
        <v>45505</v>
      </c>
      <c r="DR81" s="23">
        <f t="shared" si="547"/>
        <v>45536</v>
      </c>
      <c r="DS81" s="23">
        <f t="shared" si="547"/>
        <v>45566</v>
      </c>
      <c r="DT81" s="23">
        <f t="shared" si="547"/>
        <v>45597</v>
      </c>
      <c r="DU81" s="23">
        <f t="shared" si="547"/>
        <v>45627</v>
      </c>
    </row>
    <row r="82" spans="1:132" x14ac:dyDescent="0.3">
      <c r="A82" s="11" t="s">
        <v>85</v>
      </c>
      <c r="B82" s="108">
        <v>0.02</v>
      </c>
      <c r="C82" s="12">
        <f t="shared" ref="C82:C95" si="548">SUM(D82:DU82)</f>
        <v>13126833.333333317</v>
      </c>
      <c r="D82" s="13">
        <f t="shared" ref="D82:AI82" si="549">IF(D$40=0,0,$B82*SUM($C$4,$C$10,$C$11)/12)</f>
        <v>0</v>
      </c>
      <c r="E82" s="13">
        <f t="shared" si="549"/>
        <v>0</v>
      </c>
      <c r="F82" s="13">
        <f t="shared" si="549"/>
        <v>0</v>
      </c>
      <c r="G82" s="13">
        <f t="shared" si="549"/>
        <v>0</v>
      </c>
      <c r="H82" s="13">
        <f t="shared" si="549"/>
        <v>0</v>
      </c>
      <c r="I82" s="13">
        <f t="shared" si="549"/>
        <v>0</v>
      </c>
      <c r="J82" s="13">
        <f t="shared" si="549"/>
        <v>0</v>
      </c>
      <c r="K82" s="13">
        <f t="shared" si="549"/>
        <v>0</v>
      </c>
      <c r="L82" s="13">
        <f t="shared" si="549"/>
        <v>0</v>
      </c>
      <c r="M82" s="13">
        <f t="shared" si="549"/>
        <v>116166.66666666667</v>
      </c>
      <c r="N82" s="13">
        <f t="shared" si="549"/>
        <v>116166.66666666667</v>
      </c>
      <c r="O82" s="13">
        <f t="shared" si="549"/>
        <v>116166.66666666667</v>
      </c>
      <c r="P82" s="13">
        <f t="shared" si="549"/>
        <v>116166.66666666667</v>
      </c>
      <c r="Q82" s="13">
        <f t="shared" si="549"/>
        <v>116166.66666666667</v>
      </c>
      <c r="R82" s="13">
        <f t="shared" si="549"/>
        <v>116166.66666666667</v>
      </c>
      <c r="S82" s="13">
        <f t="shared" si="549"/>
        <v>116166.66666666667</v>
      </c>
      <c r="T82" s="13">
        <f t="shared" si="549"/>
        <v>116166.66666666667</v>
      </c>
      <c r="U82" s="13">
        <f t="shared" si="549"/>
        <v>116166.66666666667</v>
      </c>
      <c r="V82" s="13">
        <f t="shared" si="549"/>
        <v>116166.66666666667</v>
      </c>
      <c r="W82" s="13">
        <f t="shared" si="549"/>
        <v>116166.66666666667</v>
      </c>
      <c r="X82" s="13">
        <f t="shared" si="549"/>
        <v>116166.66666666667</v>
      </c>
      <c r="Y82" s="13">
        <f t="shared" si="549"/>
        <v>116166.66666666667</v>
      </c>
      <c r="Z82" s="13">
        <f t="shared" si="549"/>
        <v>116166.66666666667</v>
      </c>
      <c r="AA82" s="13">
        <f t="shared" si="549"/>
        <v>116166.66666666667</v>
      </c>
      <c r="AB82" s="13">
        <f t="shared" si="549"/>
        <v>116166.66666666667</v>
      </c>
      <c r="AC82" s="13">
        <f t="shared" si="549"/>
        <v>116166.66666666667</v>
      </c>
      <c r="AD82" s="13">
        <f t="shared" si="549"/>
        <v>116166.66666666667</v>
      </c>
      <c r="AE82" s="13">
        <f t="shared" si="549"/>
        <v>116166.66666666667</v>
      </c>
      <c r="AF82" s="13">
        <f t="shared" si="549"/>
        <v>116166.66666666667</v>
      </c>
      <c r="AG82" s="13">
        <f t="shared" si="549"/>
        <v>116166.66666666667</v>
      </c>
      <c r="AH82" s="13">
        <f t="shared" si="549"/>
        <v>116166.66666666667</v>
      </c>
      <c r="AI82" s="13">
        <f t="shared" si="549"/>
        <v>116166.66666666667</v>
      </c>
      <c r="AJ82" s="13">
        <f t="shared" ref="AJ82:BO82" si="550">IF(AJ$40=0,0,$B82*SUM($C$4,$C$10,$C$11)/12)</f>
        <v>116166.66666666667</v>
      </c>
      <c r="AK82" s="13">
        <f t="shared" si="550"/>
        <v>116166.66666666667</v>
      </c>
      <c r="AL82" s="13">
        <f t="shared" si="550"/>
        <v>116166.66666666667</v>
      </c>
      <c r="AM82" s="13">
        <f t="shared" si="550"/>
        <v>116166.66666666667</v>
      </c>
      <c r="AN82" s="13">
        <f t="shared" si="550"/>
        <v>116166.66666666667</v>
      </c>
      <c r="AO82" s="13">
        <f t="shared" si="550"/>
        <v>116166.66666666667</v>
      </c>
      <c r="AP82" s="13">
        <f t="shared" si="550"/>
        <v>116166.66666666667</v>
      </c>
      <c r="AQ82" s="13">
        <f t="shared" si="550"/>
        <v>116166.66666666667</v>
      </c>
      <c r="AR82" s="13">
        <f t="shared" si="550"/>
        <v>116166.66666666667</v>
      </c>
      <c r="AS82" s="13">
        <f t="shared" si="550"/>
        <v>116166.66666666667</v>
      </c>
      <c r="AT82" s="13">
        <f t="shared" si="550"/>
        <v>116166.66666666667</v>
      </c>
      <c r="AU82" s="13">
        <f t="shared" si="550"/>
        <v>116166.66666666667</v>
      </c>
      <c r="AV82" s="13">
        <f t="shared" si="550"/>
        <v>116166.66666666667</v>
      </c>
      <c r="AW82" s="13">
        <f t="shared" si="550"/>
        <v>116166.66666666667</v>
      </c>
      <c r="AX82" s="13">
        <f t="shared" si="550"/>
        <v>116166.66666666667</v>
      </c>
      <c r="AY82" s="13">
        <f t="shared" si="550"/>
        <v>116166.66666666667</v>
      </c>
      <c r="AZ82" s="13">
        <f t="shared" si="550"/>
        <v>116166.66666666667</v>
      </c>
      <c r="BA82" s="13">
        <f t="shared" si="550"/>
        <v>116166.66666666667</v>
      </c>
      <c r="BB82" s="13">
        <f t="shared" si="550"/>
        <v>116166.66666666667</v>
      </c>
      <c r="BC82" s="13">
        <f t="shared" si="550"/>
        <v>116166.66666666667</v>
      </c>
      <c r="BD82" s="13">
        <f t="shared" si="550"/>
        <v>116166.66666666667</v>
      </c>
      <c r="BE82" s="13">
        <f t="shared" si="550"/>
        <v>116166.66666666667</v>
      </c>
      <c r="BF82" s="13">
        <f t="shared" si="550"/>
        <v>116166.66666666667</v>
      </c>
      <c r="BG82" s="13">
        <f t="shared" si="550"/>
        <v>116166.66666666667</v>
      </c>
      <c r="BH82" s="13">
        <f t="shared" si="550"/>
        <v>116166.66666666667</v>
      </c>
      <c r="BI82" s="13">
        <f t="shared" si="550"/>
        <v>116166.66666666667</v>
      </c>
      <c r="BJ82" s="13">
        <f t="shared" si="550"/>
        <v>116166.66666666667</v>
      </c>
      <c r="BK82" s="13">
        <f t="shared" si="550"/>
        <v>116166.66666666667</v>
      </c>
      <c r="BL82" s="13">
        <f t="shared" si="550"/>
        <v>116166.66666666667</v>
      </c>
      <c r="BM82" s="13">
        <f t="shared" si="550"/>
        <v>116166.66666666667</v>
      </c>
      <c r="BN82" s="13">
        <f t="shared" si="550"/>
        <v>116166.66666666667</v>
      </c>
      <c r="BO82" s="13">
        <f t="shared" si="550"/>
        <v>116166.66666666667</v>
      </c>
      <c r="BP82" s="13">
        <f t="shared" ref="BP82:CU82" si="551">IF(BP$40=0,0,$B82*SUM($C$4,$C$10,$C$11)/12)</f>
        <v>116166.66666666667</v>
      </c>
      <c r="BQ82" s="13">
        <f t="shared" si="551"/>
        <v>116166.66666666667</v>
      </c>
      <c r="BR82" s="13">
        <f t="shared" si="551"/>
        <v>116166.66666666667</v>
      </c>
      <c r="BS82" s="13">
        <f t="shared" si="551"/>
        <v>116166.66666666667</v>
      </c>
      <c r="BT82" s="13">
        <f t="shared" si="551"/>
        <v>116166.66666666667</v>
      </c>
      <c r="BU82" s="13">
        <f t="shared" si="551"/>
        <v>116166.66666666667</v>
      </c>
      <c r="BV82" s="13">
        <f t="shared" si="551"/>
        <v>116166.66666666667</v>
      </c>
      <c r="BW82" s="13">
        <f t="shared" si="551"/>
        <v>116166.66666666667</v>
      </c>
      <c r="BX82" s="13">
        <f t="shared" si="551"/>
        <v>116166.66666666667</v>
      </c>
      <c r="BY82" s="13">
        <f t="shared" si="551"/>
        <v>116166.66666666667</v>
      </c>
      <c r="BZ82" s="13">
        <f t="shared" si="551"/>
        <v>116166.66666666667</v>
      </c>
      <c r="CA82" s="13">
        <f t="shared" si="551"/>
        <v>116166.66666666667</v>
      </c>
      <c r="CB82" s="13">
        <f t="shared" si="551"/>
        <v>116166.66666666667</v>
      </c>
      <c r="CC82" s="13">
        <f t="shared" si="551"/>
        <v>116166.66666666667</v>
      </c>
      <c r="CD82" s="13">
        <f t="shared" si="551"/>
        <v>116166.66666666667</v>
      </c>
      <c r="CE82" s="13">
        <f t="shared" si="551"/>
        <v>116166.66666666667</v>
      </c>
      <c r="CF82" s="13">
        <f t="shared" si="551"/>
        <v>116166.66666666667</v>
      </c>
      <c r="CG82" s="13">
        <f t="shared" si="551"/>
        <v>116166.66666666667</v>
      </c>
      <c r="CH82" s="13">
        <f t="shared" si="551"/>
        <v>116166.66666666667</v>
      </c>
      <c r="CI82" s="13">
        <f t="shared" si="551"/>
        <v>116166.66666666667</v>
      </c>
      <c r="CJ82" s="13">
        <f t="shared" si="551"/>
        <v>116166.66666666667</v>
      </c>
      <c r="CK82" s="13">
        <f t="shared" si="551"/>
        <v>116166.66666666667</v>
      </c>
      <c r="CL82" s="13">
        <f t="shared" si="551"/>
        <v>116166.66666666667</v>
      </c>
      <c r="CM82" s="13">
        <f t="shared" si="551"/>
        <v>116166.66666666667</v>
      </c>
      <c r="CN82" s="13">
        <f t="shared" si="551"/>
        <v>116166.66666666667</v>
      </c>
      <c r="CO82" s="13">
        <f t="shared" si="551"/>
        <v>116166.66666666667</v>
      </c>
      <c r="CP82" s="13">
        <f t="shared" si="551"/>
        <v>116166.66666666667</v>
      </c>
      <c r="CQ82" s="13">
        <f t="shared" si="551"/>
        <v>116166.66666666667</v>
      </c>
      <c r="CR82" s="13">
        <f t="shared" si="551"/>
        <v>116166.66666666667</v>
      </c>
      <c r="CS82" s="13">
        <f t="shared" si="551"/>
        <v>116166.66666666667</v>
      </c>
      <c r="CT82" s="13">
        <f t="shared" si="551"/>
        <v>116166.66666666667</v>
      </c>
      <c r="CU82" s="13">
        <f t="shared" si="551"/>
        <v>116166.66666666667</v>
      </c>
      <c r="CV82" s="13">
        <f t="shared" ref="CV82:DU82" si="552">IF(CV$40=0,0,$B82*SUM($C$4,$C$10,$C$11)/12)</f>
        <v>116166.66666666667</v>
      </c>
      <c r="CW82" s="13">
        <f t="shared" si="552"/>
        <v>116166.66666666667</v>
      </c>
      <c r="CX82" s="13">
        <f t="shared" si="552"/>
        <v>116166.66666666667</v>
      </c>
      <c r="CY82" s="13">
        <f t="shared" si="552"/>
        <v>116166.66666666667</v>
      </c>
      <c r="CZ82" s="13">
        <f t="shared" si="552"/>
        <v>116166.66666666667</v>
      </c>
      <c r="DA82" s="13">
        <f t="shared" si="552"/>
        <v>116166.66666666667</v>
      </c>
      <c r="DB82" s="13">
        <f t="shared" si="552"/>
        <v>116166.66666666667</v>
      </c>
      <c r="DC82" s="13">
        <f t="shared" si="552"/>
        <v>116166.66666666667</v>
      </c>
      <c r="DD82" s="13">
        <f t="shared" si="552"/>
        <v>116166.66666666667</v>
      </c>
      <c r="DE82" s="13">
        <f t="shared" si="552"/>
        <v>116166.66666666667</v>
      </c>
      <c r="DF82" s="13">
        <f t="shared" si="552"/>
        <v>116166.66666666667</v>
      </c>
      <c r="DG82" s="13">
        <f t="shared" si="552"/>
        <v>116166.66666666667</v>
      </c>
      <c r="DH82" s="13">
        <f t="shared" si="552"/>
        <v>116166.66666666667</v>
      </c>
      <c r="DI82" s="13">
        <f t="shared" si="552"/>
        <v>116166.66666666667</v>
      </c>
      <c r="DJ82" s="13">
        <f t="shared" si="552"/>
        <v>116166.66666666667</v>
      </c>
      <c r="DK82" s="13">
        <f t="shared" si="552"/>
        <v>116166.66666666667</v>
      </c>
      <c r="DL82" s="13">
        <f t="shared" si="552"/>
        <v>116166.66666666667</v>
      </c>
      <c r="DM82" s="13">
        <f t="shared" si="552"/>
        <v>116166.66666666667</v>
      </c>
      <c r="DN82" s="13">
        <f t="shared" si="552"/>
        <v>116166.66666666667</v>
      </c>
      <c r="DO82" s="13">
        <f t="shared" si="552"/>
        <v>116166.66666666667</v>
      </c>
      <c r="DP82" s="13">
        <f t="shared" si="552"/>
        <v>116166.66666666667</v>
      </c>
      <c r="DQ82" s="13">
        <f t="shared" si="552"/>
        <v>116166.66666666667</v>
      </c>
      <c r="DR82" s="13">
        <f t="shared" si="552"/>
        <v>116166.66666666667</v>
      </c>
      <c r="DS82" s="13">
        <f t="shared" si="552"/>
        <v>116166.66666666667</v>
      </c>
      <c r="DT82" s="13">
        <f t="shared" si="552"/>
        <v>116166.66666666667</v>
      </c>
      <c r="DU82" s="13">
        <f t="shared" si="552"/>
        <v>116166.66666666667</v>
      </c>
    </row>
    <row r="83" spans="1:132" x14ac:dyDescent="0.3">
      <c r="A83" s="11" t="s">
        <v>114</v>
      </c>
      <c r="B83" s="40">
        <f>800*12</f>
        <v>9600</v>
      </c>
      <c r="C83" s="12">
        <f t="shared" si="548"/>
        <v>96000</v>
      </c>
      <c r="D83" s="13">
        <f>IF(D$40=0,0,$B83)</f>
        <v>0</v>
      </c>
      <c r="E83" s="13">
        <f t="shared" ref="E83:BP85" si="553">IF(E$40=0,0,$B83)</f>
        <v>0</v>
      </c>
      <c r="F83" s="13">
        <f t="shared" si="553"/>
        <v>0</v>
      </c>
      <c r="G83" s="13">
        <f t="shared" si="553"/>
        <v>0</v>
      </c>
      <c r="H83" s="13">
        <f t="shared" si="553"/>
        <v>0</v>
      </c>
      <c r="I83" s="13">
        <f t="shared" si="553"/>
        <v>0</v>
      </c>
      <c r="J83" s="13">
        <f t="shared" si="553"/>
        <v>0</v>
      </c>
      <c r="K83" s="13">
        <f t="shared" si="553"/>
        <v>0</v>
      </c>
      <c r="L83" s="13">
        <f t="shared" si="553"/>
        <v>0</v>
      </c>
      <c r="M83" s="13">
        <f t="shared" ref="D83:S95" si="554">IF(M$40=0,0,$B83)</f>
        <v>9600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f t="shared" ref="Y83" si="555">IF(Y$40=0,0,$B83)</f>
        <v>9600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f t="shared" ref="AK83" si="556">IF(AK$40=0,0,$B83)</f>
        <v>9600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f t="shared" ref="AW83" si="557">IF(AW$40=0,0,$B83)</f>
        <v>9600</v>
      </c>
      <c r="AX83" s="13">
        <v>0</v>
      </c>
      <c r="AY83" s="13">
        <v>0</v>
      </c>
      <c r="AZ83" s="13">
        <v>0</v>
      </c>
      <c r="BA83" s="13">
        <v>0</v>
      </c>
      <c r="BB83" s="13">
        <v>0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f t="shared" ref="BI83" si="558">IF(BI$40=0,0,$B83)</f>
        <v>9600</v>
      </c>
      <c r="BJ83" s="13">
        <v>0</v>
      </c>
      <c r="BK83" s="13">
        <v>0</v>
      </c>
      <c r="BL83" s="13">
        <v>0</v>
      </c>
      <c r="BM83" s="13">
        <v>0</v>
      </c>
      <c r="BN83" s="13">
        <v>0</v>
      </c>
      <c r="BO83" s="13">
        <v>0</v>
      </c>
      <c r="BP83" s="13">
        <v>0</v>
      </c>
      <c r="BQ83" s="13">
        <v>0</v>
      </c>
      <c r="BR83" s="13">
        <v>0</v>
      </c>
      <c r="BS83" s="13">
        <v>0</v>
      </c>
      <c r="BT83" s="13">
        <v>0</v>
      </c>
      <c r="BU83" s="13">
        <f t="shared" ref="BU83" si="559">IF(BU$40=0,0,$B83)</f>
        <v>9600</v>
      </c>
      <c r="BV83" s="13">
        <v>0</v>
      </c>
      <c r="BW83" s="13">
        <v>0</v>
      </c>
      <c r="BX83" s="13">
        <v>0</v>
      </c>
      <c r="BY83" s="13">
        <v>0</v>
      </c>
      <c r="BZ83" s="13">
        <v>0</v>
      </c>
      <c r="CA83" s="13">
        <v>0</v>
      </c>
      <c r="CB83" s="13">
        <v>0</v>
      </c>
      <c r="CC83" s="13">
        <v>0</v>
      </c>
      <c r="CD83" s="13">
        <v>0</v>
      </c>
      <c r="CE83" s="13">
        <v>0</v>
      </c>
      <c r="CF83" s="13">
        <v>0</v>
      </c>
      <c r="CG83" s="13">
        <f t="shared" ref="CG83" si="560">IF(CG$40=0,0,$B83)</f>
        <v>9600</v>
      </c>
      <c r="CH83" s="13">
        <v>0</v>
      </c>
      <c r="CI83" s="13">
        <v>0</v>
      </c>
      <c r="CJ83" s="13">
        <v>0</v>
      </c>
      <c r="CK83" s="13">
        <v>0</v>
      </c>
      <c r="CL83" s="13">
        <v>0</v>
      </c>
      <c r="CM83" s="13">
        <v>0</v>
      </c>
      <c r="CN83" s="13">
        <v>0</v>
      </c>
      <c r="CO83" s="13">
        <v>0</v>
      </c>
      <c r="CP83" s="13">
        <v>0</v>
      </c>
      <c r="CQ83" s="13">
        <v>0</v>
      </c>
      <c r="CR83" s="13">
        <v>0</v>
      </c>
      <c r="CS83" s="13">
        <f t="shared" ref="CS83" si="561">IF(CS$40=0,0,$B83)</f>
        <v>9600</v>
      </c>
      <c r="CT83" s="13">
        <v>0</v>
      </c>
      <c r="CU83" s="13">
        <v>0</v>
      </c>
      <c r="CV83" s="13">
        <v>0</v>
      </c>
      <c r="CW83" s="13">
        <v>0</v>
      </c>
      <c r="CX83" s="13">
        <v>0</v>
      </c>
      <c r="CY83" s="13">
        <v>0</v>
      </c>
      <c r="CZ83" s="13">
        <v>0</v>
      </c>
      <c r="DA83" s="13">
        <v>0</v>
      </c>
      <c r="DB83" s="13">
        <v>0</v>
      </c>
      <c r="DC83" s="13">
        <v>0</v>
      </c>
      <c r="DD83" s="13">
        <v>0</v>
      </c>
      <c r="DE83" s="13">
        <f t="shared" ref="DE83" si="562">IF(DE$40=0,0,$B83)</f>
        <v>9600</v>
      </c>
      <c r="DF83" s="13">
        <v>0</v>
      </c>
      <c r="DG83" s="13">
        <v>0</v>
      </c>
      <c r="DH83" s="13">
        <v>0</v>
      </c>
      <c r="DI83" s="13">
        <v>0</v>
      </c>
      <c r="DJ83" s="13">
        <v>0</v>
      </c>
      <c r="DK83" s="13">
        <v>0</v>
      </c>
      <c r="DL83" s="13">
        <v>0</v>
      </c>
      <c r="DM83" s="13">
        <v>0</v>
      </c>
      <c r="DN83" s="13">
        <v>0</v>
      </c>
      <c r="DO83" s="13">
        <v>0</v>
      </c>
      <c r="DP83" s="13">
        <v>0</v>
      </c>
      <c r="DQ83" s="13">
        <f t="shared" ref="DQ83" si="563">IF(DQ$40=0,0,$B83)</f>
        <v>9600</v>
      </c>
      <c r="DR83" s="13">
        <v>0</v>
      </c>
      <c r="DS83" s="13">
        <v>0</v>
      </c>
      <c r="DT83" s="13">
        <v>0</v>
      </c>
      <c r="DU83" s="13">
        <v>0</v>
      </c>
      <c r="DV83" s="13"/>
      <c r="DW83" s="13"/>
      <c r="DX83" s="13"/>
      <c r="DY83" s="13"/>
      <c r="DZ83" s="13"/>
      <c r="EA83" s="13"/>
      <c r="EB83" s="13"/>
    </row>
    <row r="84" spans="1:132" x14ac:dyDescent="0.3">
      <c r="A84" s="11" t="s">
        <v>87</v>
      </c>
      <c r="B84" s="40">
        <v>4000</v>
      </c>
      <c r="C84" s="12">
        <f t="shared" si="548"/>
        <v>452000</v>
      </c>
      <c r="D84" s="13">
        <f>IF(D$40=0,0,$B84)</f>
        <v>0</v>
      </c>
      <c r="E84" s="13">
        <f t="shared" si="553"/>
        <v>0</v>
      </c>
      <c r="F84" s="13">
        <f t="shared" si="553"/>
        <v>0</v>
      </c>
      <c r="G84" s="13">
        <f t="shared" si="553"/>
        <v>0</v>
      </c>
      <c r="H84" s="13">
        <f t="shared" si="553"/>
        <v>0</v>
      </c>
      <c r="I84" s="13">
        <f t="shared" si="553"/>
        <v>0</v>
      </c>
      <c r="J84" s="13">
        <f t="shared" si="553"/>
        <v>0</v>
      </c>
      <c r="K84" s="13">
        <f t="shared" si="553"/>
        <v>0</v>
      </c>
      <c r="L84" s="13">
        <f t="shared" si="553"/>
        <v>0</v>
      </c>
      <c r="M84" s="13">
        <f t="shared" si="553"/>
        <v>4000</v>
      </c>
      <c r="N84" s="13">
        <f t="shared" si="553"/>
        <v>4000</v>
      </c>
      <c r="O84" s="13">
        <f t="shared" si="553"/>
        <v>4000</v>
      </c>
      <c r="P84" s="13">
        <f t="shared" si="553"/>
        <v>4000</v>
      </c>
      <c r="Q84" s="13">
        <f t="shared" si="553"/>
        <v>4000</v>
      </c>
      <c r="R84" s="13">
        <f t="shared" si="553"/>
        <v>4000</v>
      </c>
      <c r="S84" s="13">
        <f t="shared" si="553"/>
        <v>4000</v>
      </c>
      <c r="T84" s="13">
        <f t="shared" si="553"/>
        <v>4000</v>
      </c>
      <c r="U84" s="13">
        <f t="shared" si="553"/>
        <v>4000</v>
      </c>
      <c r="V84" s="13">
        <f t="shared" si="553"/>
        <v>4000</v>
      </c>
      <c r="W84" s="13">
        <f t="shared" si="553"/>
        <v>4000</v>
      </c>
      <c r="X84" s="13">
        <f t="shared" si="553"/>
        <v>4000</v>
      </c>
      <c r="Y84" s="13">
        <f t="shared" si="553"/>
        <v>4000</v>
      </c>
      <c r="Z84" s="13">
        <f t="shared" si="553"/>
        <v>4000</v>
      </c>
      <c r="AA84" s="13">
        <f t="shared" si="553"/>
        <v>4000</v>
      </c>
      <c r="AB84" s="13">
        <f t="shared" si="553"/>
        <v>4000</v>
      </c>
      <c r="AC84" s="13">
        <f t="shared" si="553"/>
        <v>4000</v>
      </c>
      <c r="AD84" s="13">
        <f t="shared" si="553"/>
        <v>4000</v>
      </c>
      <c r="AE84" s="13">
        <f t="shared" si="553"/>
        <v>4000</v>
      </c>
      <c r="AF84" s="13">
        <f t="shared" si="553"/>
        <v>4000</v>
      </c>
      <c r="AG84" s="13">
        <f t="shared" si="553"/>
        <v>4000</v>
      </c>
      <c r="AH84" s="13">
        <f t="shared" si="553"/>
        <v>4000</v>
      </c>
      <c r="AI84" s="13">
        <f t="shared" si="553"/>
        <v>4000</v>
      </c>
      <c r="AJ84" s="13">
        <f t="shared" si="553"/>
        <v>4000</v>
      </c>
      <c r="AK84" s="13">
        <f t="shared" si="553"/>
        <v>4000</v>
      </c>
      <c r="AL84" s="13">
        <f t="shared" si="553"/>
        <v>4000</v>
      </c>
      <c r="AM84" s="13">
        <f t="shared" si="553"/>
        <v>4000</v>
      </c>
      <c r="AN84" s="13">
        <f t="shared" si="553"/>
        <v>4000</v>
      </c>
      <c r="AO84" s="13">
        <f t="shared" si="553"/>
        <v>4000</v>
      </c>
      <c r="AP84" s="13">
        <f t="shared" si="553"/>
        <v>4000</v>
      </c>
      <c r="AQ84" s="13">
        <f t="shared" si="553"/>
        <v>4000</v>
      </c>
      <c r="AR84" s="13">
        <f t="shared" si="553"/>
        <v>4000</v>
      </c>
      <c r="AS84" s="13">
        <f t="shared" si="553"/>
        <v>4000</v>
      </c>
      <c r="AT84" s="13">
        <f t="shared" si="553"/>
        <v>4000</v>
      </c>
      <c r="AU84" s="13">
        <f t="shared" si="553"/>
        <v>4000</v>
      </c>
      <c r="AV84" s="13">
        <f t="shared" si="553"/>
        <v>4000</v>
      </c>
      <c r="AW84" s="13">
        <f t="shared" si="553"/>
        <v>4000</v>
      </c>
      <c r="AX84" s="13">
        <f t="shared" si="553"/>
        <v>4000</v>
      </c>
      <c r="AY84" s="13">
        <f t="shared" si="553"/>
        <v>4000</v>
      </c>
      <c r="AZ84" s="13">
        <f t="shared" si="553"/>
        <v>4000</v>
      </c>
      <c r="BA84" s="13">
        <f t="shared" si="553"/>
        <v>4000</v>
      </c>
      <c r="BB84" s="13">
        <f t="shared" si="553"/>
        <v>4000</v>
      </c>
      <c r="BC84" s="13">
        <f t="shared" si="553"/>
        <v>4000</v>
      </c>
      <c r="BD84" s="13">
        <f t="shared" si="553"/>
        <v>4000</v>
      </c>
      <c r="BE84" s="13">
        <f t="shared" si="553"/>
        <v>4000</v>
      </c>
      <c r="BF84" s="13">
        <f t="shared" si="553"/>
        <v>4000</v>
      </c>
      <c r="BG84" s="13">
        <f t="shared" si="553"/>
        <v>4000</v>
      </c>
      <c r="BH84" s="13">
        <f t="shared" si="553"/>
        <v>4000</v>
      </c>
      <c r="BI84" s="13">
        <f t="shared" si="553"/>
        <v>4000</v>
      </c>
      <c r="BJ84" s="13">
        <f t="shared" si="553"/>
        <v>4000</v>
      </c>
      <c r="BK84" s="13">
        <f t="shared" si="553"/>
        <v>4000</v>
      </c>
      <c r="BL84" s="13">
        <f t="shared" si="553"/>
        <v>4000</v>
      </c>
      <c r="BM84" s="13">
        <f t="shared" si="553"/>
        <v>4000</v>
      </c>
      <c r="BN84" s="13">
        <f t="shared" si="553"/>
        <v>4000</v>
      </c>
      <c r="BO84" s="13">
        <f t="shared" si="553"/>
        <v>4000</v>
      </c>
      <c r="BP84" s="13">
        <f t="shared" si="553"/>
        <v>4000</v>
      </c>
      <c r="BQ84" s="13">
        <f t="shared" ref="BQ84:DU85" si="564">IF(BQ$40=0,0,$B84)</f>
        <v>4000</v>
      </c>
      <c r="BR84" s="13">
        <f t="shared" si="564"/>
        <v>4000</v>
      </c>
      <c r="BS84" s="13">
        <f t="shared" si="564"/>
        <v>4000</v>
      </c>
      <c r="BT84" s="13">
        <f t="shared" si="564"/>
        <v>4000</v>
      </c>
      <c r="BU84" s="13">
        <f t="shared" si="564"/>
        <v>4000</v>
      </c>
      <c r="BV84" s="13">
        <f t="shared" si="564"/>
        <v>4000</v>
      </c>
      <c r="BW84" s="13">
        <f t="shared" si="564"/>
        <v>4000</v>
      </c>
      <c r="BX84" s="13">
        <f t="shared" si="564"/>
        <v>4000</v>
      </c>
      <c r="BY84" s="13">
        <f t="shared" si="564"/>
        <v>4000</v>
      </c>
      <c r="BZ84" s="13">
        <f t="shared" si="564"/>
        <v>4000</v>
      </c>
      <c r="CA84" s="13">
        <f t="shared" si="564"/>
        <v>4000</v>
      </c>
      <c r="CB84" s="13">
        <f t="shared" si="564"/>
        <v>4000</v>
      </c>
      <c r="CC84" s="13">
        <f t="shared" si="564"/>
        <v>4000</v>
      </c>
      <c r="CD84" s="13">
        <f t="shared" si="564"/>
        <v>4000</v>
      </c>
      <c r="CE84" s="13">
        <f t="shared" si="564"/>
        <v>4000</v>
      </c>
      <c r="CF84" s="13">
        <f t="shared" si="564"/>
        <v>4000</v>
      </c>
      <c r="CG84" s="13">
        <f t="shared" si="564"/>
        <v>4000</v>
      </c>
      <c r="CH84" s="13">
        <f t="shared" si="564"/>
        <v>4000</v>
      </c>
      <c r="CI84" s="13">
        <f t="shared" si="564"/>
        <v>4000</v>
      </c>
      <c r="CJ84" s="13">
        <f t="shared" si="564"/>
        <v>4000</v>
      </c>
      <c r="CK84" s="13">
        <f t="shared" si="564"/>
        <v>4000</v>
      </c>
      <c r="CL84" s="13">
        <f t="shared" si="564"/>
        <v>4000</v>
      </c>
      <c r="CM84" s="13">
        <f t="shared" si="564"/>
        <v>4000</v>
      </c>
      <c r="CN84" s="13">
        <f t="shared" si="564"/>
        <v>4000</v>
      </c>
      <c r="CO84" s="13">
        <f t="shared" si="564"/>
        <v>4000</v>
      </c>
      <c r="CP84" s="13">
        <f t="shared" si="564"/>
        <v>4000</v>
      </c>
      <c r="CQ84" s="13">
        <f t="shared" si="564"/>
        <v>4000</v>
      </c>
      <c r="CR84" s="13">
        <f t="shared" si="564"/>
        <v>4000</v>
      </c>
      <c r="CS84" s="13">
        <f t="shared" si="564"/>
        <v>4000</v>
      </c>
      <c r="CT84" s="13">
        <f t="shared" si="564"/>
        <v>4000</v>
      </c>
      <c r="CU84" s="13">
        <f t="shared" si="564"/>
        <v>4000</v>
      </c>
      <c r="CV84" s="13">
        <f t="shared" si="564"/>
        <v>4000</v>
      </c>
      <c r="CW84" s="13">
        <f t="shared" si="564"/>
        <v>4000</v>
      </c>
      <c r="CX84" s="13">
        <f t="shared" si="564"/>
        <v>4000</v>
      </c>
      <c r="CY84" s="13">
        <f t="shared" si="564"/>
        <v>4000</v>
      </c>
      <c r="CZ84" s="13">
        <f t="shared" si="564"/>
        <v>4000</v>
      </c>
      <c r="DA84" s="13">
        <f t="shared" si="564"/>
        <v>4000</v>
      </c>
      <c r="DB84" s="13">
        <f t="shared" si="564"/>
        <v>4000</v>
      </c>
      <c r="DC84" s="13">
        <f t="shared" si="564"/>
        <v>4000</v>
      </c>
      <c r="DD84" s="13">
        <f t="shared" si="564"/>
        <v>4000</v>
      </c>
      <c r="DE84" s="13">
        <f t="shared" si="564"/>
        <v>4000</v>
      </c>
      <c r="DF84" s="13">
        <f t="shared" si="564"/>
        <v>4000</v>
      </c>
      <c r="DG84" s="13">
        <f t="shared" si="564"/>
        <v>4000</v>
      </c>
      <c r="DH84" s="13">
        <f t="shared" si="564"/>
        <v>4000</v>
      </c>
      <c r="DI84" s="13">
        <f t="shared" si="564"/>
        <v>4000</v>
      </c>
      <c r="DJ84" s="13">
        <f t="shared" si="564"/>
        <v>4000</v>
      </c>
      <c r="DK84" s="13">
        <f t="shared" si="564"/>
        <v>4000</v>
      </c>
      <c r="DL84" s="13">
        <f t="shared" si="564"/>
        <v>4000</v>
      </c>
      <c r="DM84" s="13">
        <f t="shared" si="564"/>
        <v>4000</v>
      </c>
      <c r="DN84" s="13">
        <f t="shared" si="564"/>
        <v>4000</v>
      </c>
      <c r="DO84" s="13">
        <f t="shared" si="564"/>
        <v>4000</v>
      </c>
      <c r="DP84" s="13">
        <f t="shared" si="564"/>
        <v>4000</v>
      </c>
      <c r="DQ84" s="13">
        <f t="shared" si="564"/>
        <v>4000</v>
      </c>
      <c r="DR84" s="13">
        <f t="shared" si="564"/>
        <v>4000</v>
      </c>
      <c r="DS84" s="13">
        <f t="shared" si="564"/>
        <v>4000</v>
      </c>
      <c r="DT84" s="13">
        <f t="shared" si="564"/>
        <v>4000</v>
      </c>
      <c r="DU84" s="13">
        <f t="shared" si="564"/>
        <v>4000</v>
      </c>
    </row>
    <row r="85" spans="1:132" x14ac:dyDescent="0.3">
      <c r="A85" s="11" t="s">
        <v>88</v>
      </c>
      <c r="B85" s="40">
        <v>10000</v>
      </c>
      <c r="C85" s="12">
        <f t="shared" si="548"/>
        <v>1130000</v>
      </c>
      <c r="D85" s="13">
        <f t="shared" si="554"/>
        <v>0</v>
      </c>
      <c r="E85" s="13">
        <f t="shared" si="554"/>
        <v>0</v>
      </c>
      <c r="F85" s="13">
        <f t="shared" si="554"/>
        <v>0</v>
      </c>
      <c r="G85" s="13">
        <f t="shared" si="554"/>
        <v>0</v>
      </c>
      <c r="H85" s="13">
        <f t="shared" si="554"/>
        <v>0</v>
      </c>
      <c r="I85" s="13">
        <f t="shared" si="554"/>
        <v>0</v>
      </c>
      <c r="J85" s="13">
        <f t="shared" si="554"/>
        <v>0</v>
      </c>
      <c r="K85" s="13">
        <f t="shared" si="554"/>
        <v>0</v>
      </c>
      <c r="L85" s="13">
        <f t="shared" si="554"/>
        <v>0</v>
      </c>
      <c r="M85" s="13">
        <f t="shared" si="554"/>
        <v>10000</v>
      </c>
      <c r="N85" s="13">
        <f t="shared" si="554"/>
        <v>10000</v>
      </c>
      <c r="O85" s="13">
        <f t="shared" si="554"/>
        <v>10000</v>
      </c>
      <c r="P85" s="13">
        <f t="shared" si="554"/>
        <v>10000</v>
      </c>
      <c r="Q85" s="13">
        <f t="shared" si="554"/>
        <v>10000</v>
      </c>
      <c r="R85" s="13">
        <f t="shared" si="554"/>
        <v>10000</v>
      </c>
      <c r="S85" s="13">
        <f t="shared" si="554"/>
        <v>10000</v>
      </c>
      <c r="T85" s="13">
        <f t="shared" si="553"/>
        <v>10000</v>
      </c>
      <c r="U85" s="13">
        <f t="shared" si="553"/>
        <v>10000</v>
      </c>
      <c r="V85" s="13">
        <f t="shared" si="553"/>
        <v>10000</v>
      </c>
      <c r="W85" s="13">
        <f t="shared" si="553"/>
        <v>10000</v>
      </c>
      <c r="X85" s="13">
        <f t="shared" si="553"/>
        <v>10000</v>
      </c>
      <c r="Y85" s="13">
        <f t="shared" si="553"/>
        <v>10000</v>
      </c>
      <c r="Z85" s="13">
        <f t="shared" si="553"/>
        <v>10000</v>
      </c>
      <c r="AA85" s="13">
        <f t="shared" si="553"/>
        <v>10000</v>
      </c>
      <c r="AB85" s="13">
        <f t="shared" si="553"/>
        <v>10000</v>
      </c>
      <c r="AC85" s="13">
        <f t="shared" si="553"/>
        <v>10000</v>
      </c>
      <c r="AD85" s="13">
        <f t="shared" si="553"/>
        <v>10000</v>
      </c>
      <c r="AE85" s="13">
        <f t="shared" si="553"/>
        <v>10000</v>
      </c>
      <c r="AF85" s="13">
        <f t="shared" si="553"/>
        <v>10000</v>
      </c>
      <c r="AG85" s="13">
        <f t="shared" si="553"/>
        <v>10000</v>
      </c>
      <c r="AH85" s="13">
        <f t="shared" si="553"/>
        <v>10000</v>
      </c>
      <c r="AI85" s="13">
        <f t="shared" si="553"/>
        <v>10000</v>
      </c>
      <c r="AJ85" s="13">
        <f t="shared" si="553"/>
        <v>10000</v>
      </c>
      <c r="AK85" s="13">
        <f t="shared" si="553"/>
        <v>10000</v>
      </c>
      <c r="AL85" s="13">
        <f t="shared" si="553"/>
        <v>10000</v>
      </c>
      <c r="AM85" s="13">
        <f t="shared" si="553"/>
        <v>10000</v>
      </c>
      <c r="AN85" s="13">
        <f t="shared" si="553"/>
        <v>10000</v>
      </c>
      <c r="AO85" s="13">
        <f t="shared" si="553"/>
        <v>10000</v>
      </c>
      <c r="AP85" s="13">
        <f t="shared" si="553"/>
        <v>10000</v>
      </c>
      <c r="AQ85" s="13">
        <f t="shared" si="553"/>
        <v>10000</v>
      </c>
      <c r="AR85" s="13">
        <f t="shared" si="553"/>
        <v>10000</v>
      </c>
      <c r="AS85" s="13">
        <f t="shared" si="553"/>
        <v>10000</v>
      </c>
      <c r="AT85" s="13">
        <f t="shared" si="553"/>
        <v>10000</v>
      </c>
      <c r="AU85" s="13">
        <f t="shared" si="553"/>
        <v>10000</v>
      </c>
      <c r="AV85" s="13">
        <f t="shared" si="553"/>
        <v>10000</v>
      </c>
      <c r="AW85" s="13">
        <f t="shared" si="553"/>
        <v>10000</v>
      </c>
      <c r="AX85" s="13">
        <f t="shared" si="553"/>
        <v>10000</v>
      </c>
      <c r="AY85" s="13">
        <f t="shared" si="553"/>
        <v>10000</v>
      </c>
      <c r="AZ85" s="13">
        <f t="shared" si="553"/>
        <v>10000</v>
      </c>
      <c r="BA85" s="13">
        <f t="shared" si="553"/>
        <v>10000</v>
      </c>
      <c r="BB85" s="13">
        <f t="shared" si="553"/>
        <v>10000</v>
      </c>
      <c r="BC85" s="13">
        <f t="shared" si="553"/>
        <v>10000</v>
      </c>
      <c r="BD85" s="13">
        <f t="shared" si="553"/>
        <v>10000</v>
      </c>
      <c r="BE85" s="13">
        <f t="shared" si="553"/>
        <v>10000</v>
      </c>
      <c r="BF85" s="13">
        <f t="shared" si="553"/>
        <v>10000</v>
      </c>
      <c r="BG85" s="13">
        <f t="shared" si="553"/>
        <v>10000</v>
      </c>
      <c r="BH85" s="13">
        <f t="shared" si="553"/>
        <v>10000</v>
      </c>
      <c r="BI85" s="13">
        <f t="shared" si="553"/>
        <v>10000</v>
      </c>
      <c r="BJ85" s="13">
        <f t="shared" si="553"/>
        <v>10000</v>
      </c>
      <c r="BK85" s="13">
        <f t="shared" si="553"/>
        <v>10000</v>
      </c>
      <c r="BL85" s="13">
        <f t="shared" si="553"/>
        <v>10000</v>
      </c>
      <c r="BM85" s="13">
        <f t="shared" si="553"/>
        <v>10000</v>
      </c>
      <c r="BN85" s="13">
        <f t="shared" si="553"/>
        <v>10000</v>
      </c>
      <c r="BO85" s="13">
        <f t="shared" si="553"/>
        <v>10000</v>
      </c>
      <c r="BP85" s="13">
        <f t="shared" si="553"/>
        <v>10000</v>
      </c>
      <c r="BQ85" s="13">
        <f t="shared" si="564"/>
        <v>10000</v>
      </c>
      <c r="BR85" s="13">
        <f t="shared" si="564"/>
        <v>10000</v>
      </c>
      <c r="BS85" s="13">
        <f t="shared" si="564"/>
        <v>10000</v>
      </c>
      <c r="BT85" s="13">
        <f t="shared" si="564"/>
        <v>10000</v>
      </c>
      <c r="BU85" s="13">
        <f t="shared" si="564"/>
        <v>10000</v>
      </c>
      <c r="BV85" s="13">
        <f t="shared" si="564"/>
        <v>10000</v>
      </c>
      <c r="BW85" s="13">
        <f t="shared" si="564"/>
        <v>10000</v>
      </c>
      <c r="BX85" s="13">
        <f t="shared" si="564"/>
        <v>10000</v>
      </c>
      <c r="BY85" s="13">
        <f t="shared" si="564"/>
        <v>10000</v>
      </c>
      <c r="BZ85" s="13">
        <f t="shared" si="564"/>
        <v>10000</v>
      </c>
      <c r="CA85" s="13">
        <f t="shared" si="564"/>
        <v>10000</v>
      </c>
      <c r="CB85" s="13">
        <f t="shared" si="564"/>
        <v>10000</v>
      </c>
      <c r="CC85" s="13">
        <f t="shared" si="564"/>
        <v>10000</v>
      </c>
      <c r="CD85" s="13">
        <f t="shared" si="564"/>
        <v>10000</v>
      </c>
      <c r="CE85" s="13">
        <f t="shared" si="564"/>
        <v>10000</v>
      </c>
      <c r="CF85" s="13">
        <f t="shared" si="564"/>
        <v>10000</v>
      </c>
      <c r="CG85" s="13">
        <f t="shared" si="564"/>
        <v>10000</v>
      </c>
      <c r="CH85" s="13">
        <f t="shared" si="564"/>
        <v>10000</v>
      </c>
      <c r="CI85" s="13">
        <f t="shared" si="564"/>
        <v>10000</v>
      </c>
      <c r="CJ85" s="13">
        <f t="shared" si="564"/>
        <v>10000</v>
      </c>
      <c r="CK85" s="13">
        <f t="shared" si="564"/>
        <v>10000</v>
      </c>
      <c r="CL85" s="13">
        <f t="shared" si="564"/>
        <v>10000</v>
      </c>
      <c r="CM85" s="13">
        <f t="shared" si="564"/>
        <v>10000</v>
      </c>
      <c r="CN85" s="13">
        <f t="shared" si="564"/>
        <v>10000</v>
      </c>
      <c r="CO85" s="13">
        <f t="shared" si="564"/>
        <v>10000</v>
      </c>
      <c r="CP85" s="13">
        <f t="shared" si="564"/>
        <v>10000</v>
      </c>
      <c r="CQ85" s="13">
        <f t="shared" si="564"/>
        <v>10000</v>
      </c>
      <c r="CR85" s="13">
        <f t="shared" si="564"/>
        <v>10000</v>
      </c>
      <c r="CS85" s="13">
        <f t="shared" si="564"/>
        <v>10000</v>
      </c>
      <c r="CT85" s="13">
        <f t="shared" si="564"/>
        <v>10000</v>
      </c>
      <c r="CU85" s="13">
        <f t="shared" si="564"/>
        <v>10000</v>
      </c>
      <c r="CV85" s="13">
        <f t="shared" si="564"/>
        <v>10000</v>
      </c>
      <c r="CW85" s="13">
        <f t="shared" si="564"/>
        <v>10000</v>
      </c>
      <c r="CX85" s="13">
        <f t="shared" si="564"/>
        <v>10000</v>
      </c>
      <c r="CY85" s="13">
        <f t="shared" si="564"/>
        <v>10000</v>
      </c>
      <c r="CZ85" s="13">
        <f t="shared" si="564"/>
        <v>10000</v>
      </c>
      <c r="DA85" s="13">
        <f t="shared" si="564"/>
        <v>10000</v>
      </c>
      <c r="DB85" s="13">
        <f t="shared" si="564"/>
        <v>10000</v>
      </c>
      <c r="DC85" s="13">
        <f t="shared" si="564"/>
        <v>10000</v>
      </c>
      <c r="DD85" s="13">
        <f t="shared" si="564"/>
        <v>10000</v>
      </c>
      <c r="DE85" s="13">
        <f t="shared" si="564"/>
        <v>10000</v>
      </c>
      <c r="DF85" s="13">
        <f t="shared" si="564"/>
        <v>10000</v>
      </c>
      <c r="DG85" s="13">
        <f t="shared" si="564"/>
        <v>10000</v>
      </c>
      <c r="DH85" s="13">
        <f t="shared" si="564"/>
        <v>10000</v>
      </c>
      <c r="DI85" s="13">
        <f t="shared" si="564"/>
        <v>10000</v>
      </c>
      <c r="DJ85" s="13">
        <f t="shared" si="564"/>
        <v>10000</v>
      </c>
      <c r="DK85" s="13">
        <f t="shared" si="564"/>
        <v>10000</v>
      </c>
      <c r="DL85" s="13">
        <f t="shared" si="564"/>
        <v>10000</v>
      </c>
      <c r="DM85" s="13">
        <f t="shared" si="564"/>
        <v>10000</v>
      </c>
      <c r="DN85" s="13">
        <f t="shared" si="564"/>
        <v>10000</v>
      </c>
      <c r="DO85" s="13">
        <f t="shared" si="564"/>
        <v>10000</v>
      </c>
      <c r="DP85" s="13">
        <f t="shared" si="564"/>
        <v>10000</v>
      </c>
      <c r="DQ85" s="13">
        <f t="shared" si="564"/>
        <v>10000</v>
      </c>
      <c r="DR85" s="13">
        <f t="shared" si="564"/>
        <v>10000</v>
      </c>
      <c r="DS85" s="13">
        <f t="shared" si="564"/>
        <v>10000</v>
      </c>
      <c r="DT85" s="13">
        <f t="shared" si="564"/>
        <v>10000</v>
      </c>
      <c r="DU85" s="13">
        <f t="shared" si="564"/>
        <v>10000</v>
      </c>
    </row>
    <row r="86" spans="1:132" x14ac:dyDescent="0.3">
      <c r="A86" s="11" t="s">
        <v>89</v>
      </c>
      <c r="B86" s="110">
        <v>0.01</v>
      </c>
      <c r="C86" s="12">
        <f t="shared" si="548"/>
        <v>6970000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f>IF(M$40=0,0,$B86*SUM($C$4,$C$10,$C$11))</f>
        <v>697000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f>IF(Y$40=0,0,$B86*SUM($C$4,$C$10,$C$11))</f>
        <v>697000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f>IF(AK$40=0,0,$B86*SUM($C$4,$C$10,$C$11))</f>
        <v>697000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f>IF(AW$40=0,0,$B86*SUM($C$4,$C$10,$C$11))</f>
        <v>697000</v>
      </c>
      <c r="AX86" s="13">
        <v>0</v>
      </c>
      <c r="AY86" s="13">
        <v>0</v>
      </c>
      <c r="AZ86" s="13">
        <v>0</v>
      </c>
      <c r="BA86" s="13">
        <v>0</v>
      </c>
      <c r="BB86" s="13">
        <v>0</v>
      </c>
      <c r="BC86" s="13">
        <v>0</v>
      </c>
      <c r="BD86" s="13">
        <v>0</v>
      </c>
      <c r="BE86" s="13">
        <v>0</v>
      </c>
      <c r="BF86" s="13">
        <v>0</v>
      </c>
      <c r="BG86" s="13">
        <v>0</v>
      </c>
      <c r="BH86" s="13">
        <v>0</v>
      </c>
      <c r="BI86" s="13">
        <f>IF(BI$40=0,0,$B86*SUM($C$4,$C$10,$C$11))</f>
        <v>697000</v>
      </c>
      <c r="BJ86" s="13">
        <v>0</v>
      </c>
      <c r="BK86" s="13">
        <v>0</v>
      </c>
      <c r="BL86" s="13">
        <v>0</v>
      </c>
      <c r="BM86" s="13">
        <v>0</v>
      </c>
      <c r="BN86" s="13">
        <v>0</v>
      </c>
      <c r="BO86" s="13">
        <v>0</v>
      </c>
      <c r="BP86" s="13">
        <v>0</v>
      </c>
      <c r="BQ86" s="13">
        <v>0</v>
      </c>
      <c r="BR86" s="13">
        <v>0</v>
      </c>
      <c r="BS86" s="13">
        <v>0</v>
      </c>
      <c r="BT86" s="13">
        <v>0</v>
      </c>
      <c r="BU86" s="13">
        <f>IF(BU$40=0,0,$B86*SUM($C$4,$C$10,$C$11))</f>
        <v>697000</v>
      </c>
      <c r="BV86" s="13">
        <v>0</v>
      </c>
      <c r="BW86" s="13">
        <v>0</v>
      </c>
      <c r="BX86" s="13">
        <v>0</v>
      </c>
      <c r="BY86" s="13">
        <v>0</v>
      </c>
      <c r="BZ86" s="13">
        <v>0</v>
      </c>
      <c r="CA86" s="13">
        <v>0</v>
      </c>
      <c r="CB86" s="13">
        <v>0</v>
      </c>
      <c r="CC86" s="13">
        <v>0</v>
      </c>
      <c r="CD86" s="13">
        <v>0</v>
      </c>
      <c r="CE86" s="13">
        <v>0</v>
      </c>
      <c r="CF86" s="13">
        <v>0</v>
      </c>
      <c r="CG86" s="13">
        <f>IF(CG$40=0,0,$B86*SUM($C$4,$C$10,$C$11))</f>
        <v>697000</v>
      </c>
      <c r="CH86" s="13">
        <v>0</v>
      </c>
      <c r="CI86" s="13">
        <v>0</v>
      </c>
      <c r="CJ86" s="13">
        <v>0</v>
      </c>
      <c r="CK86" s="13">
        <v>0</v>
      </c>
      <c r="CL86" s="13">
        <v>0</v>
      </c>
      <c r="CM86" s="13">
        <v>0</v>
      </c>
      <c r="CN86" s="13">
        <v>0</v>
      </c>
      <c r="CO86" s="13">
        <v>0</v>
      </c>
      <c r="CP86" s="13">
        <v>0</v>
      </c>
      <c r="CQ86" s="13">
        <v>0</v>
      </c>
      <c r="CR86" s="13">
        <v>0</v>
      </c>
      <c r="CS86" s="13">
        <f>IF(CS$40=0,0,$B86*SUM($C$4,$C$10,$C$11))</f>
        <v>697000</v>
      </c>
      <c r="CT86" s="13">
        <v>0</v>
      </c>
      <c r="CU86" s="13">
        <v>0</v>
      </c>
      <c r="CV86" s="13">
        <v>0</v>
      </c>
      <c r="CW86" s="13">
        <v>0</v>
      </c>
      <c r="CX86" s="13">
        <v>0</v>
      </c>
      <c r="CY86" s="13">
        <v>0</v>
      </c>
      <c r="CZ86" s="13">
        <v>0</v>
      </c>
      <c r="DA86" s="13">
        <v>0</v>
      </c>
      <c r="DB86" s="13">
        <v>0</v>
      </c>
      <c r="DC86" s="13">
        <v>0</v>
      </c>
      <c r="DD86" s="13">
        <v>0</v>
      </c>
      <c r="DE86" s="13">
        <f>IF(DE$40=0,0,$B86*SUM($C$4,$C$10,$C$11))</f>
        <v>697000</v>
      </c>
      <c r="DF86" s="13">
        <v>0</v>
      </c>
      <c r="DG86" s="13">
        <v>0</v>
      </c>
      <c r="DH86" s="13">
        <v>0</v>
      </c>
      <c r="DI86" s="13">
        <v>0</v>
      </c>
      <c r="DJ86" s="13">
        <v>0</v>
      </c>
      <c r="DK86" s="13">
        <v>0</v>
      </c>
      <c r="DL86" s="13">
        <v>0</v>
      </c>
      <c r="DM86" s="13">
        <v>0</v>
      </c>
      <c r="DN86" s="13">
        <v>0</v>
      </c>
      <c r="DO86" s="13">
        <v>0</v>
      </c>
      <c r="DP86" s="13">
        <v>0</v>
      </c>
      <c r="DQ86" s="13">
        <f>IF(DQ$40=0,0,$B86*SUM($C$4,$C$10,$C$11))</f>
        <v>697000</v>
      </c>
      <c r="DR86" s="13">
        <v>0</v>
      </c>
      <c r="DS86" s="13">
        <v>0</v>
      </c>
      <c r="DT86" s="13">
        <v>0</v>
      </c>
      <c r="DU86" s="13">
        <v>0</v>
      </c>
      <c r="DV86" s="13"/>
      <c r="DW86" s="13"/>
      <c r="DX86" s="13"/>
      <c r="DY86" s="13"/>
      <c r="DZ86" s="13"/>
      <c r="EA86" s="13"/>
      <c r="EB86" s="13"/>
    </row>
    <row r="87" spans="1:132" x14ac:dyDescent="0.3">
      <c r="A87" s="11" t="s">
        <v>91</v>
      </c>
      <c r="B87" s="40">
        <v>25000</v>
      </c>
      <c r="C87" s="12">
        <f t="shared" si="548"/>
        <v>250000</v>
      </c>
      <c r="D87" s="13">
        <f t="shared" si="554"/>
        <v>0</v>
      </c>
      <c r="E87" s="13">
        <f t="shared" si="554"/>
        <v>0</v>
      </c>
      <c r="F87" s="13">
        <f t="shared" si="554"/>
        <v>0</v>
      </c>
      <c r="G87" s="13">
        <f t="shared" si="554"/>
        <v>0</v>
      </c>
      <c r="H87" s="13">
        <f t="shared" si="554"/>
        <v>0</v>
      </c>
      <c r="I87" s="13">
        <f t="shared" si="554"/>
        <v>0</v>
      </c>
      <c r="J87" s="13">
        <f t="shared" si="554"/>
        <v>0</v>
      </c>
      <c r="K87" s="13">
        <f t="shared" si="554"/>
        <v>0</v>
      </c>
      <c r="L87" s="13">
        <f t="shared" si="554"/>
        <v>0</v>
      </c>
      <c r="M87" s="13">
        <f t="shared" si="554"/>
        <v>25000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f t="shared" ref="Y87:Y88" si="565">IF(Y$40=0,0,$B87)</f>
        <v>25000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f t="shared" ref="AK87:AK88" si="566">IF(AK$40=0,0,$B87)</f>
        <v>25000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f t="shared" ref="AW87:AW88" si="567">IF(AW$40=0,0,$B87)</f>
        <v>25000</v>
      </c>
      <c r="AX87" s="13">
        <v>0</v>
      </c>
      <c r="AY87" s="13">
        <v>0</v>
      </c>
      <c r="AZ87" s="13">
        <v>0</v>
      </c>
      <c r="BA87" s="13">
        <v>0</v>
      </c>
      <c r="BB87" s="13">
        <v>0</v>
      </c>
      <c r="BC87" s="13">
        <v>0</v>
      </c>
      <c r="BD87" s="13">
        <v>0</v>
      </c>
      <c r="BE87" s="13">
        <v>0</v>
      </c>
      <c r="BF87" s="13">
        <v>0</v>
      </c>
      <c r="BG87" s="13">
        <v>0</v>
      </c>
      <c r="BH87" s="13">
        <v>0</v>
      </c>
      <c r="BI87" s="13">
        <f t="shared" ref="BI87:BI88" si="568">IF(BI$40=0,0,$B87)</f>
        <v>25000</v>
      </c>
      <c r="BJ87" s="13">
        <v>0</v>
      </c>
      <c r="BK87" s="13">
        <v>0</v>
      </c>
      <c r="BL87" s="13">
        <v>0</v>
      </c>
      <c r="BM87" s="13">
        <v>0</v>
      </c>
      <c r="BN87" s="13">
        <v>0</v>
      </c>
      <c r="BO87" s="13">
        <v>0</v>
      </c>
      <c r="BP87" s="13">
        <v>0</v>
      </c>
      <c r="BQ87" s="13">
        <v>0</v>
      </c>
      <c r="BR87" s="13">
        <v>0</v>
      </c>
      <c r="BS87" s="13">
        <v>0</v>
      </c>
      <c r="BT87" s="13">
        <v>0</v>
      </c>
      <c r="BU87" s="13">
        <f t="shared" ref="BU87:BU88" si="569">IF(BU$40=0,0,$B87)</f>
        <v>25000</v>
      </c>
      <c r="BV87" s="13">
        <v>0</v>
      </c>
      <c r="BW87" s="13">
        <v>0</v>
      </c>
      <c r="BX87" s="13">
        <v>0</v>
      </c>
      <c r="BY87" s="13">
        <v>0</v>
      </c>
      <c r="BZ87" s="13">
        <v>0</v>
      </c>
      <c r="CA87" s="13">
        <v>0</v>
      </c>
      <c r="CB87" s="13">
        <v>0</v>
      </c>
      <c r="CC87" s="13">
        <v>0</v>
      </c>
      <c r="CD87" s="13">
        <v>0</v>
      </c>
      <c r="CE87" s="13">
        <v>0</v>
      </c>
      <c r="CF87" s="13">
        <v>0</v>
      </c>
      <c r="CG87" s="13">
        <f t="shared" ref="CG87:CG88" si="570">IF(CG$40=0,0,$B87)</f>
        <v>25000</v>
      </c>
      <c r="CH87" s="13">
        <v>0</v>
      </c>
      <c r="CI87" s="13">
        <v>0</v>
      </c>
      <c r="CJ87" s="13">
        <v>0</v>
      </c>
      <c r="CK87" s="13">
        <v>0</v>
      </c>
      <c r="CL87" s="13">
        <v>0</v>
      </c>
      <c r="CM87" s="13">
        <v>0</v>
      </c>
      <c r="CN87" s="13">
        <v>0</v>
      </c>
      <c r="CO87" s="13">
        <v>0</v>
      </c>
      <c r="CP87" s="13">
        <v>0</v>
      </c>
      <c r="CQ87" s="13">
        <v>0</v>
      </c>
      <c r="CR87" s="13">
        <v>0</v>
      </c>
      <c r="CS87" s="13">
        <f t="shared" ref="CS87:CS88" si="571">IF(CS$40=0,0,$B87)</f>
        <v>25000</v>
      </c>
      <c r="CT87" s="13">
        <v>0</v>
      </c>
      <c r="CU87" s="13">
        <v>0</v>
      </c>
      <c r="CV87" s="13">
        <v>0</v>
      </c>
      <c r="CW87" s="13">
        <v>0</v>
      </c>
      <c r="CX87" s="13">
        <v>0</v>
      </c>
      <c r="CY87" s="13">
        <v>0</v>
      </c>
      <c r="CZ87" s="13">
        <v>0</v>
      </c>
      <c r="DA87" s="13">
        <v>0</v>
      </c>
      <c r="DB87" s="13">
        <v>0</v>
      </c>
      <c r="DC87" s="13">
        <v>0</v>
      </c>
      <c r="DD87" s="13">
        <v>0</v>
      </c>
      <c r="DE87" s="13">
        <f t="shared" ref="DE87:DE88" si="572">IF(DE$40=0,0,$B87)</f>
        <v>25000</v>
      </c>
      <c r="DF87" s="13">
        <v>0</v>
      </c>
      <c r="DG87" s="13">
        <v>0</v>
      </c>
      <c r="DH87" s="13">
        <v>0</v>
      </c>
      <c r="DI87" s="13">
        <v>0</v>
      </c>
      <c r="DJ87" s="13">
        <v>0</v>
      </c>
      <c r="DK87" s="13">
        <v>0</v>
      </c>
      <c r="DL87" s="13">
        <v>0</v>
      </c>
      <c r="DM87" s="13">
        <v>0</v>
      </c>
      <c r="DN87" s="13">
        <v>0</v>
      </c>
      <c r="DO87" s="13">
        <v>0</v>
      </c>
      <c r="DP87" s="13">
        <v>0</v>
      </c>
      <c r="DQ87" s="13">
        <f t="shared" ref="DQ87:DQ88" si="573">IF(DQ$40=0,0,$B87)</f>
        <v>25000</v>
      </c>
      <c r="DR87" s="13">
        <v>0</v>
      </c>
      <c r="DS87" s="13">
        <v>0</v>
      </c>
      <c r="DT87" s="13">
        <v>0</v>
      </c>
      <c r="DU87" s="13">
        <v>0</v>
      </c>
      <c r="DV87" s="13"/>
      <c r="DW87" s="13"/>
      <c r="DX87" s="13"/>
      <c r="DY87" s="13"/>
      <c r="DZ87" s="13"/>
      <c r="EA87" s="13"/>
      <c r="EB87" s="13"/>
    </row>
    <row r="88" spans="1:132" x14ac:dyDescent="0.3">
      <c r="A88" s="11" t="s">
        <v>113</v>
      </c>
      <c r="B88" s="40">
        <f>750*12</f>
        <v>9000</v>
      </c>
      <c r="C88" s="12">
        <f t="shared" si="548"/>
        <v>90000</v>
      </c>
      <c r="D88" s="13">
        <f t="shared" si="554"/>
        <v>0</v>
      </c>
      <c r="E88" s="13">
        <f t="shared" si="554"/>
        <v>0</v>
      </c>
      <c r="F88" s="13">
        <f t="shared" si="554"/>
        <v>0</v>
      </c>
      <c r="G88" s="13">
        <f t="shared" si="554"/>
        <v>0</v>
      </c>
      <c r="H88" s="13">
        <f t="shared" si="554"/>
        <v>0</v>
      </c>
      <c r="I88" s="13">
        <f t="shared" si="554"/>
        <v>0</v>
      </c>
      <c r="J88" s="13">
        <f t="shared" si="554"/>
        <v>0</v>
      </c>
      <c r="K88" s="13">
        <f t="shared" si="554"/>
        <v>0</v>
      </c>
      <c r="L88" s="13">
        <f t="shared" si="554"/>
        <v>0</v>
      </c>
      <c r="M88" s="13">
        <f t="shared" si="554"/>
        <v>9000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f t="shared" si="565"/>
        <v>9000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f t="shared" si="566"/>
        <v>9000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f t="shared" si="567"/>
        <v>9000</v>
      </c>
      <c r="AX88" s="13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0</v>
      </c>
      <c r="BD88" s="13">
        <v>0</v>
      </c>
      <c r="BE88" s="13">
        <v>0</v>
      </c>
      <c r="BF88" s="13">
        <v>0</v>
      </c>
      <c r="BG88" s="13">
        <v>0</v>
      </c>
      <c r="BH88" s="13">
        <v>0</v>
      </c>
      <c r="BI88" s="13">
        <f t="shared" si="568"/>
        <v>9000</v>
      </c>
      <c r="BJ88" s="13">
        <v>0</v>
      </c>
      <c r="BK88" s="13">
        <v>0</v>
      </c>
      <c r="BL88" s="13">
        <v>0</v>
      </c>
      <c r="BM88" s="13">
        <v>0</v>
      </c>
      <c r="BN88" s="13">
        <v>0</v>
      </c>
      <c r="BO88" s="13">
        <v>0</v>
      </c>
      <c r="BP88" s="13">
        <v>0</v>
      </c>
      <c r="BQ88" s="13">
        <v>0</v>
      </c>
      <c r="BR88" s="13">
        <v>0</v>
      </c>
      <c r="BS88" s="13">
        <v>0</v>
      </c>
      <c r="BT88" s="13">
        <v>0</v>
      </c>
      <c r="BU88" s="13">
        <f t="shared" si="569"/>
        <v>9000</v>
      </c>
      <c r="BV88" s="13">
        <v>0</v>
      </c>
      <c r="BW88" s="13">
        <v>0</v>
      </c>
      <c r="BX88" s="13">
        <v>0</v>
      </c>
      <c r="BY88" s="13">
        <v>0</v>
      </c>
      <c r="BZ88" s="13">
        <v>0</v>
      </c>
      <c r="CA88" s="13">
        <v>0</v>
      </c>
      <c r="CB88" s="13">
        <v>0</v>
      </c>
      <c r="CC88" s="13">
        <v>0</v>
      </c>
      <c r="CD88" s="13">
        <v>0</v>
      </c>
      <c r="CE88" s="13">
        <v>0</v>
      </c>
      <c r="CF88" s="13">
        <v>0</v>
      </c>
      <c r="CG88" s="13">
        <f t="shared" si="570"/>
        <v>9000</v>
      </c>
      <c r="CH88" s="13">
        <v>0</v>
      </c>
      <c r="CI88" s="13">
        <v>0</v>
      </c>
      <c r="CJ88" s="13">
        <v>0</v>
      </c>
      <c r="CK88" s="13">
        <v>0</v>
      </c>
      <c r="CL88" s="13">
        <v>0</v>
      </c>
      <c r="CM88" s="13">
        <v>0</v>
      </c>
      <c r="CN88" s="13">
        <v>0</v>
      </c>
      <c r="CO88" s="13">
        <v>0</v>
      </c>
      <c r="CP88" s="13">
        <v>0</v>
      </c>
      <c r="CQ88" s="13">
        <v>0</v>
      </c>
      <c r="CR88" s="13">
        <v>0</v>
      </c>
      <c r="CS88" s="13">
        <f t="shared" si="571"/>
        <v>9000</v>
      </c>
      <c r="CT88" s="13">
        <v>0</v>
      </c>
      <c r="CU88" s="13">
        <v>0</v>
      </c>
      <c r="CV88" s="13">
        <v>0</v>
      </c>
      <c r="CW88" s="13">
        <v>0</v>
      </c>
      <c r="CX88" s="13">
        <v>0</v>
      </c>
      <c r="CY88" s="13">
        <v>0</v>
      </c>
      <c r="CZ88" s="13">
        <v>0</v>
      </c>
      <c r="DA88" s="13">
        <v>0</v>
      </c>
      <c r="DB88" s="13">
        <v>0</v>
      </c>
      <c r="DC88" s="13">
        <v>0</v>
      </c>
      <c r="DD88" s="13">
        <v>0</v>
      </c>
      <c r="DE88" s="13">
        <f t="shared" si="572"/>
        <v>9000</v>
      </c>
      <c r="DF88" s="13">
        <v>0</v>
      </c>
      <c r="DG88" s="13">
        <v>0</v>
      </c>
      <c r="DH88" s="13">
        <v>0</v>
      </c>
      <c r="DI88" s="13">
        <v>0</v>
      </c>
      <c r="DJ88" s="13">
        <v>0</v>
      </c>
      <c r="DK88" s="13">
        <v>0</v>
      </c>
      <c r="DL88" s="13">
        <v>0</v>
      </c>
      <c r="DM88" s="13">
        <v>0</v>
      </c>
      <c r="DN88" s="13">
        <v>0</v>
      </c>
      <c r="DO88" s="13">
        <v>0</v>
      </c>
      <c r="DP88" s="13">
        <v>0</v>
      </c>
      <c r="DQ88" s="13">
        <f t="shared" si="573"/>
        <v>9000</v>
      </c>
      <c r="DR88" s="13">
        <v>0</v>
      </c>
      <c r="DS88" s="13">
        <v>0</v>
      </c>
      <c r="DT88" s="13">
        <v>0</v>
      </c>
      <c r="DU88" s="13">
        <v>0</v>
      </c>
      <c r="DV88" s="13"/>
      <c r="DW88" s="13"/>
      <c r="DX88" s="13"/>
      <c r="DY88" s="13"/>
      <c r="DZ88" s="13"/>
      <c r="EA88" s="13"/>
      <c r="EB88" s="13"/>
    </row>
    <row r="89" spans="1:132" x14ac:dyDescent="0.3">
      <c r="A89" s="11" t="s">
        <v>230</v>
      </c>
      <c r="B89" s="40">
        <v>150000</v>
      </c>
      <c r="C89" s="12">
        <f t="shared" si="548"/>
        <v>16950000</v>
      </c>
      <c r="D89" s="13">
        <f>IF(D$40=0,0,$B89)</f>
        <v>0</v>
      </c>
      <c r="E89" s="13">
        <f t="shared" si="554"/>
        <v>0</v>
      </c>
      <c r="F89" s="13">
        <f t="shared" si="554"/>
        <v>0</v>
      </c>
      <c r="G89" s="13">
        <f t="shared" si="554"/>
        <v>0</v>
      </c>
      <c r="H89" s="13">
        <f t="shared" si="554"/>
        <v>0</v>
      </c>
      <c r="I89" s="13">
        <f t="shared" si="554"/>
        <v>0</v>
      </c>
      <c r="J89" s="13">
        <f t="shared" si="554"/>
        <v>0</v>
      </c>
      <c r="K89" s="13">
        <f t="shared" si="554"/>
        <v>0</v>
      </c>
      <c r="L89" s="13">
        <f t="shared" si="554"/>
        <v>0</v>
      </c>
      <c r="M89" s="13">
        <f>IF(M$40=0,15000,$B89)</f>
        <v>150000</v>
      </c>
      <c r="N89" s="13">
        <f t="shared" ref="N89:Q89" si="574">IF(N$40=0,15000,$B89)</f>
        <v>150000</v>
      </c>
      <c r="O89" s="13">
        <f t="shared" si="574"/>
        <v>150000</v>
      </c>
      <c r="P89" s="13">
        <f t="shared" si="574"/>
        <v>150000</v>
      </c>
      <c r="Q89" s="13">
        <f t="shared" si="574"/>
        <v>150000</v>
      </c>
      <c r="R89" s="13">
        <f t="shared" si="554"/>
        <v>150000</v>
      </c>
      <c r="S89" s="13">
        <f t="shared" si="554"/>
        <v>150000</v>
      </c>
      <c r="T89" s="13">
        <f t="shared" ref="T89:CE95" si="575">IF(T$40=0,0,$B89)</f>
        <v>150000</v>
      </c>
      <c r="U89" s="13">
        <f t="shared" si="575"/>
        <v>150000</v>
      </c>
      <c r="V89" s="13">
        <f t="shared" si="575"/>
        <v>150000</v>
      </c>
      <c r="W89" s="13">
        <f t="shared" si="575"/>
        <v>150000</v>
      </c>
      <c r="X89" s="13">
        <f t="shared" si="575"/>
        <v>150000</v>
      </c>
      <c r="Y89" s="13">
        <f t="shared" si="575"/>
        <v>150000</v>
      </c>
      <c r="Z89" s="13">
        <f t="shared" si="575"/>
        <v>150000</v>
      </c>
      <c r="AA89" s="13">
        <f t="shared" si="575"/>
        <v>150000</v>
      </c>
      <c r="AB89" s="13">
        <f t="shared" si="575"/>
        <v>150000</v>
      </c>
      <c r="AC89" s="13">
        <f t="shared" si="575"/>
        <v>150000</v>
      </c>
      <c r="AD89" s="13">
        <f t="shared" si="575"/>
        <v>150000</v>
      </c>
      <c r="AE89" s="13">
        <f t="shared" si="575"/>
        <v>150000</v>
      </c>
      <c r="AF89" s="13">
        <f t="shared" si="575"/>
        <v>150000</v>
      </c>
      <c r="AG89" s="13">
        <f t="shared" si="575"/>
        <v>150000</v>
      </c>
      <c r="AH89" s="13">
        <f t="shared" si="575"/>
        <v>150000</v>
      </c>
      <c r="AI89" s="13">
        <f t="shared" si="575"/>
        <v>150000</v>
      </c>
      <c r="AJ89" s="13">
        <f t="shared" si="575"/>
        <v>150000</v>
      </c>
      <c r="AK89" s="13">
        <f t="shared" si="575"/>
        <v>150000</v>
      </c>
      <c r="AL89" s="13">
        <f t="shared" si="575"/>
        <v>150000</v>
      </c>
      <c r="AM89" s="13">
        <f t="shared" si="575"/>
        <v>150000</v>
      </c>
      <c r="AN89" s="13">
        <f t="shared" si="575"/>
        <v>150000</v>
      </c>
      <c r="AO89" s="13">
        <f t="shared" si="575"/>
        <v>150000</v>
      </c>
      <c r="AP89" s="13">
        <f t="shared" si="575"/>
        <v>150000</v>
      </c>
      <c r="AQ89" s="13">
        <f t="shared" si="575"/>
        <v>150000</v>
      </c>
      <c r="AR89" s="13">
        <f t="shared" si="575"/>
        <v>150000</v>
      </c>
      <c r="AS89" s="13">
        <f t="shared" si="575"/>
        <v>150000</v>
      </c>
      <c r="AT89" s="13">
        <f t="shared" si="575"/>
        <v>150000</v>
      </c>
      <c r="AU89" s="13">
        <f t="shared" si="575"/>
        <v>150000</v>
      </c>
      <c r="AV89" s="13">
        <f t="shared" si="575"/>
        <v>150000</v>
      </c>
      <c r="AW89" s="13">
        <f t="shared" si="575"/>
        <v>150000</v>
      </c>
      <c r="AX89" s="13">
        <f t="shared" si="575"/>
        <v>150000</v>
      </c>
      <c r="AY89" s="13">
        <f t="shared" si="575"/>
        <v>150000</v>
      </c>
      <c r="AZ89" s="13">
        <f t="shared" si="575"/>
        <v>150000</v>
      </c>
      <c r="BA89" s="13">
        <f t="shared" si="575"/>
        <v>150000</v>
      </c>
      <c r="BB89" s="13">
        <f t="shared" si="575"/>
        <v>150000</v>
      </c>
      <c r="BC89" s="13">
        <f t="shared" si="575"/>
        <v>150000</v>
      </c>
      <c r="BD89" s="13">
        <f t="shared" si="575"/>
        <v>150000</v>
      </c>
      <c r="BE89" s="13">
        <f t="shared" si="575"/>
        <v>150000</v>
      </c>
      <c r="BF89" s="13">
        <f t="shared" si="575"/>
        <v>150000</v>
      </c>
      <c r="BG89" s="13">
        <f t="shared" si="575"/>
        <v>150000</v>
      </c>
      <c r="BH89" s="13">
        <f t="shared" si="575"/>
        <v>150000</v>
      </c>
      <c r="BI89" s="13">
        <f t="shared" si="575"/>
        <v>150000</v>
      </c>
      <c r="BJ89" s="13">
        <f t="shared" si="575"/>
        <v>150000</v>
      </c>
      <c r="BK89" s="13">
        <f t="shared" si="575"/>
        <v>150000</v>
      </c>
      <c r="BL89" s="13">
        <f t="shared" si="575"/>
        <v>150000</v>
      </c>
      <c r="BM89" s="13">
        <f t="shared" si="575"/>
        <v>150000</v>
      </c>
      <c r="BN89" s="13">
        <f t="shared" si="575"/>
        <v>150000</v>
      </c>
      <c r="BO89" s="13">
        <f t="shared" si="575"/>
        <v>150000</v>
      </c>
      <c r="BP89" s="13">
        <f t="shared" si="575"/>
        <v>150000</v>
      </c>
      <c r="BQ89" s="13">
        <f t="shared" si="575"/>
        <v>150000</v>
      </c>
      <c r="BR89" s="13">
        <f t="shared" si="575"/>
        <v>150000</v>
      </c>
      <c r="BS89" s="13">
        <f t="shared" si="575"/>
        <v>150000</v>
      </c>
      <c r="BT89" s="13">
        <f t="shared" si="575"/>
        <v>150000</v>
      </c>
      <c r="BU89" s="13">
        <f t="shared" si="575"/>
        <v>150000</v>
      </c>
      <c r="BV89" s="13">
        <f t="shared" si="575"/>
        <v>150000</v>
      </c>
      <c r="BW89" s="13">
        <f t="shared" si="575"/>
        <v>150000</v>
      </c>
      <c r="BX89" s="13">
        <f t="shared" si="575"/>
        <v>150000</v>
      </c>
      <c r="BY89" s="13">
        <f t="shared" si="575"/>
        <v>150000</v>
      </c>
      <c r="BZ89" s="13">
        <f t="shared" si="575"/>
        <v>150000</v>
      </c>
      <c r="CA89" s="13">
        <f t="shared" si="575"/>
        <v>150000</v>
      </c>
      <c r="CB89" s="13">
        <f t="shared" si="575"/>
        <v>150000</v>
      </c>
      <c r="CC89" s="13">
        <f t="shared" si="575"/>
        <v>150000</v>
      </c>
      <c r="CD89" s="13">
        <f t="shared" si="575"/>
        <v>150000</v>
      </c>
      <c r="CE89" s="13">
        <f t="shared" si="575"/>
        <v>150000</v>
      </c>
      <c r="CF89" s="13">
        <f t="shared" ref="CF89:DU91" si="576">IF(CF$40=0,0,$B89)</f>
        <v>150000</v>
      </c>
      <c r="CG89" s="13">
        <f t="shared" si="576"/>
        <v>150000</v>
      </c>
      <c r="CH89" s="13">
        <f t="shared" si="576"/>
        <v>150000</v>
      </c>
      <c r="CI89" s="13">
        <f t="shared" si="576"/>
        <v>150000</v>
      </c>
      <c r="CJ89" s="13">
        <f t="shared" si="576"/>
        <v>150000</v>
      </c>
      <c r="CK89" s="13">
        <f t="shared" si="576"/>
        <v>150000</v>
      </c>
      <c r="CL89" s="13">
        <f t="shared" si="576"/>
        <v>150000</v>
      </c>
      <c r="CM89" s="13">
        <f t="shared" si="576"/>
        <v>150000</v>
      </c>
      <c r="CN89" s="13">
        <f t="shared" si="576"/>
        <v>150000</v>
      </c>
      <c r="CO89" s="13">
        <f t="shared" si="576"/>
        <v>150000</v>
      </c>
      <c r="CP89" s="13">
        <f t="shared" si="576"/>
        <v>150000</v>
      </c>
      <c r="CQ89" s="13">
        <f t="shared" si="576"/>
        <v>150000</v>
      </c>
      <c r="CR89" s="13">
        <f t="shared" si="576"/>
        <v>150000</v>
      </c>
      <c r="CS89" s="13">
        <f t="shared" si="576"/>
        <v>150000</v>
      </c>
      <c r="CT89" s="13">
        <f t="shared" si="576"/>
        <v>150000</v>
      </c>
      <c r="CU89" s="13">
        <f t="shared" si="576"/>
        <v>150000</v>
      </c>
      <c r="CV89" s="13">
        <f t="shared" si="576"/>
        <v>150000</v>
      </c>
      <c r="CW89" s="13">
        <f t="shared" si="576"/>
        <v>150000</v>
      </c>
      <c r="CX89" s="13">
        <f t="shared" si="576"/>
        <v>150000</v>
      </c>
      <c r="CY89" s="13">
        <f t="shared" si="576"/>
        <v>150000</v>
      </c>
      <c r="CZ89" s="13">
        <f t="shared" si="576"/>
        <v>150000</v>
      </c>
      <c r="DA89" s="13">
        <f t="shared" si="576"/>
        <v>150000</v>
      </c>
      <c r="DB89" s="13">
        <f t="shared" si="576"/>
        <v>150000</v>
      </c>
      <c r="DC89" s="13">
        <f t="shared" si="576"/>
        <v>150000</v>
      </c>
      <c r="DD89" s="13">
        <f t="shared" si="576"/>
        <v>150000</v>
      </c>
      <c r="DE89" s="13">
        <f t="shared" si="576"/>
        <v>150000</v>
      </c>
      <c r="DF89" s="13">
        <f t="shared" si="576"/>
        <v>150000</v>
      </c>
      <c r="DG89" s="13">
        <f t="shared" si="576"/>
        <v>150000</v>
      </c>
      <c r="DH89" s="13">
        <f t="shared" si="576"/>
        <v>150000</v>
      </c>
      <c r="DI89" s="13">
        <f t="shared" si="576"/>
        <v>150000</v>
      </c>
      <c r="DJ89" s="13">
        <f t="shared" si="576"/>
        <v>150000</v>
      </c>
      <c r="DK89" s="13">
        <f t="shared" si="576"/>
        <v>150000</v>
      </c>
      <c r="DL89" s="13">
        <f t="shared" si="576"/>
        <v>150000</v>
      </c>
      <c r="DM89" s="13">
        <f t="shared" si="576"/>
        <v>150000</v>
      </c>
      <c r="DN89" s="13">
        <f t="shared" si="576"/>
        <v>150000</v>
      </c>
      <c r="DO89" s="13">
        <f t="shared" si="576"/>
        <v>150000</v>
      </c>
      <c r="DP89" s="13">
        <f t="shared" si="576"/>
        <v>150000</v>
      </c>
      <c r="DQ89" s="13">
        <f t="shared" si="576"/>
        <v>150000</v>
      </c>
      <c r="DR89" s="13">
        <f t="shared" si="576"/>
        <v>150000</v>
      </c>
      <c r="DS89" s="13">
        <f t="shared" si="576"/>
        <v>150000</v>
      </c>
      <c r="DT89" s="13">
        <f t="shared" si="576"/>
        <v>150000</v>
      </c>
      <c r="DU89" s="13">
        <f t="shared" si="576"/>
        <v>150000</v>
      </c>
      <c r="DV89" s="13"/>
      <c r="DW89" s="13"/>
      <c r="DX89" s="13"/>
      <c r="DY89" s="13"/>
      <c r="DZ89" s="13"/>
      <c r="EA89" s="13"/>
      <c r="EB89" s="13"/>
    </row>
    <row r="90" spans="1:132" x14ac:dyDescent="0.3">
      <c r="A90" s="11" t="s">
        <v>92</v>
      </c>
      <c r="B90" s="40">
        <v>1000</v>
      </c>
      <c r="C90" s="12">
        <f t="shared" si="548"/>
        <v>113000</v>
      </c>
      <c r="D90" s="13">
        <f t="shared" si="554"/>
        <v>0</v>
      </c>
      <c r="E90" s="13">
        <f t="shared" si="554"/>
        <v>0</v>
      </c>
      <c r="F90" s="13">
        <f t="shared" si="554"/>
        <v>0</v>
      </c>
      <c r="G90" s="13">
        <f t="shared" si="554"/>
        <v>0</v>
      </c>
      <c r="H90" s="13">
        <f t="shared" si="554"/>
        <v>0</v>
      </c>
      <c r="I90" s="13">
        <f t="shared" si="554"/>
        <v>0</v>
      </c>
      <c r="J90" s="13">
        <f t="shared" si="554"/>
        <v>0</v>
      </c>
      <c r="K90" s="13">
        <f t="shared" si="554"/>
        <v>0</v>
      </c>
      <c r="L90" s="13">
        <f t="shared" si="554"/>
        <v>0</v>
      </c>
      <c r="M90" s="13">
        <f t="shared" si="554"/>
        <v>1000</v>
      </c>
      <c r="N90" s="13">
        <f t="shared" ref="N90:BY92" si="577">IF(N$40=0,0,$B90)</f>
        <v>1000</v>
      </c>
      <c r="O90" s="13">
        <f t="shared" si="577"/>
        <v>1000</v>
      </c>
      <c r="P90" s="13">
        <f t="shared" si="577"/>
        <v>1000</v>
      </c>
      <c r="Q90" s="13">
        <f t="shared" si="577"/>
        <v>1000</v>
      </c>
      <c r="R90" s="13">
        <f t="shared" si="577"/>
        <v>1000</v>
      </c>
      <c r="S90" s="13">
        <f t="shared" si="577"/>
        <v>1000</v>
      </c>
      <c r="T90" s="13">
        <f t="shared" si="577"/>
        <v>1000</v>
      </c>
      <c r="U90" s="13">
        <f t="shared" si="577"/>
        <v>1000</v>
      </c>
      <c r="V90" s="13">
        <f t="shared" si="577"/>
        <v>1000</v>
      </c>
      <c r="W90" s="13">
        <f t="shared" si="577"/>
        <v>1000</v>
      </c>
      <c r="X90" s="13">
        <f t="shared" si="577"/>
        <v>1000</v>
      </c>
      <c r="Y90" s="13">
        <f t="shared" si="577"/>
        <v>1000</v>
      </c>
      <c r="Z90" s="13">
        <f t="shared" si="577"/>
        <v>1000</v>
      </c>
      <c r="AA90" s="13">
        <f t="shared" si="577"/>
        <v>1000</v>
      </c>
      <c r="AB90" s="13">
        <f t="shared" si="577"/>
        <v>1000</v>
      </c>
      <c r="AC90" s="13">
        <f t="shared" si="577"/>
        <v>1000</v>
      </c>
      <c r="AD90" s="13">
        <f t="shared" si="577"/>
        <v>1000</v>
      </c>
      <c r="AE90" s="13">
        <f t="shared" si="577"/>
        <v>1000</v>
      </c>
      <c r="AF90" s="13">
        <f t="shared" si="577"/>
        <v>1000</v>
      </c>
      <c r="AG90" s="13">
        <f t="shared" si="577"/>
        <v>1000</v>
      </c>
      <c r="AH90" s="13">
        <f t="shared" si="577"/>
        <v>1000</v>
      </c>
      <c r="AI90" s="13">
        <f t="shared" si="577"/>
        <v>1000</v>
      </c>
      <c r="AJ90" s="13">
        <f t="shared" si="577"/>
        <v>1000</v>
      </c>
      <c r="AK90" s="13">
        <f t="shared" si="577"/>
        <v>1000</v>
      </c>
      <c r="AL90" s="13">
        <f t="shared" si="577"/>
        <v>1000</v>
      </c>
      <c r="AM90" s="13">
        <f t="shared" si="577"/>
        <v>1000</v>
      </c>
      <c r="AN90" s="13">
        <f t="shared" si="577"/>
        <v>1000</v>
      </c>
      <c r="AO90" s="13">
        <f t="shared" si="577"/>
        <v>1000</v>
      </c>
      <c r="AP90" s="13">
        <f t="shared" si="577"/>
        <v>1000</v>
      </c>
      <c r="AQ90" s="13">
        <f t="shared" si="577"/>
        <v>1000</v>
      </c>
      <c r="AR90" s="13">
        <f t="shared" si="577"/>
        <v>1000</v>
      </c>
      <c r="AS90" s="13">
        <f t="shared" si="577"/>
        <v>1000</v>
      </c>
      <c r="AT90" s="13">
        <f t="shared" si="577"/>
        <v>1000</v>
      </c>
      <c r="AU90" s="13">
        <f t="shared" si="577"/>
        <v>1000</v>
      </c>
      <c r="AV90" s="13">
        <f t="shared" si="577"/>
        <v>1000</v>
      </c>
      <c r="AW90" s="13">
        <f t="shared" si="577"/>
        <v>1000</v>
      </c>
      <c r="AX90" s="13">
        <f t="shared" si="577"/>
        <v>1000</v>
      </c>
      <c r="AY90" s="13">
        <f t="shared" si="577"/>
        <v>1000</v>
      </c>
      <c r="AZ90" s="13">
        <f t="shared" si="577"/>
        <v>1000</v>
      </c>
      <c r="BA90" s="13">
        <f t="shared" si="577"/>
        <v>1000</v>
      </c>
      <c r="BB90" s="13">
        <f t="shared" si="577"/>
        <v>1000</v>
      </c>
      <c r="BC90" s="13">
        <f t="shared" si="577"/>
        <v>1000</v>
      </c>
      <c r="BD90" s="13">
        <f t="shared" si="577"/>
        <v>1000</v>
      </c>
      <c r="BE90" s="13">
        <f t="shared" si="577"/>
        <v>1000</v>
      </c>
      <c r="BF90" s="13">
        <f t="shared" si="577"/>
        <v>1000</v>
      </c>
      <c r="BG90" s="13">
        <f t="shared" si="577"/>
        <v>1000</v>
      </c>
      <c r="BH90" s="13">
        <f t="shared" si="577"/>
        <v>1000</v>
      </c>
      <c r="BI90" s="13">
        <f t="shared" si="577"/>
        <v>1000</v>
      </c>
      <c r="BJ90" s="13">
        <f t="shared" si="577"/>
        <v>1000</v>
      </c>
      <c r="BK90" s="13">
        <f t="shared" si="577"/>
        <v>1000</v>
      </c>
      <c r="BL90" s="13">
        <f t="shared" si="577"/>
        <v>1000</v>
      </c>
      <c r="BM90" s="13">
        <f t="shared" si="577"/>
        <v>1000</v>
      </c>
      <c r="BN90" s="13">
        <f t="shared" si="577"/>
        <v>1000</v>
      </c>
      <c r="BO90" s="13">
        <f t="shared" si="577"/>
        <v>1000</v>
      </c>
      <c r="BP90" s="13">
        <f t="shared" si="577"/>
        <v>1000</v>
      </c>
      <c r="BQ90" s="13">
        <f t="shared" si="577"/>
        <v>1000</v>
      </c>
      <c r="BR90" s="13">
        <f t="shared" si="577"/>
        <v>1000</v>
      </c>
      <c r="BS90" s="13">
        <f t="shared" si="577"/>
        <v>1000</v>
      </c>
      <c r="BT90" s="13">
        <f t="shared" si="577"/>
        <v>1000</v>
      </c>
      <c r="BU90" s="13">
        <f t="shared" si="577"/>
        <v>1000</v>
      </c>
      <c r="BV90" s="13">
        <f t="shared" si="577"/>
        <v>1000</v>
      </c>
      <c r="BW90" s="13">
        <f t="shared" si="577"/>
        <v>1000</v>
      </c>
      <c r="BX90" s="13">
        <f t="shared" si="577"/>
        <v>1000</v>
      </c>
      <c r="BY90" s="13">
        <f t="shared" si="577"/>
        <v>1000</v>
      </c>
      <c r="BZ90" s="13">
        <f t="shared" si="575"/>
        <v>1000</v>
      </c>
      <c r="CA90" s="13">
        <f t="shared" si="575"/>
        <v>1000</v>
      </c>
      <c r="CB90" s="13">
        <f t="shared" si="575"/>
        <v>1000</v>
      </c>
      <c r="CC90" s="13">
        <f t="shared" si="575"/>
        <v>1000</v>
      </c>
      <c r="CD90" s="13">
        <f t="shared" si="575"/>
        <v>1000</v>
      </c>
      <c r="CE90" s="13">
        <f t="shared" si="575"/>
        <v>1000</v>
      </c>
      <c r="CF90" s="13">
        <f t="shared" si="576"/>
        <v>1000</v>
      </c>
      <c r="CG90" s="13">
        <f t="shared" si="576"/>
        <v>1000</v>
      </c>
      <c r="CH90" s="13">
        <f t="shared" si="576"/>
        <v>1000</v>
      </c>
      <c r="CI90" s="13">
        <f t="shared" si="576"/>
        <v>1000</v>
      </c>
      <c r="CJ90" s="13">
        <f t="shared" si="576"/>
        <v>1000</v>
      </c>
      <c r="CK90" s="13">
        <f t="shared" si="576"/>
        <v>1000</v>
      </c>
      <c r="CL90" s="13">
        <f t="shared" si="576"/>
        <v>1000</v>
      </c>
      <c r="CM90" s="13">
        <f t="shared" si="576"/>
        <v>1000</v>
      </c>
      <c r="CN90" s="13">
        <f t="shared" si="576"/>
        <v>1000</v>
      </c>
      <c r="CO90" s="13">
        <f t="shared" si="576"/>
        <v>1000</v>
      </c>
      <c r="CP90" s="13">
        <f t="shared" si="576"/>
        <v>1000</v>
      </c>
      <c r="CQ90" s="13">
        <f t="shared" si="576"/>
        <v>1000</v>
      </c>
      <c r="CR90" s="13">
        <f t="shared" si="576"/>
        <v>1000</v>
      </c>
      <c r="CS90" s="13">
        <f t="shared" si="576"/>
        <v>1000</v>
      </c>
      <c r="CT90" s="13">
        <f t="shared" si="576"/>
        <v>1000</v>
      </c>
      <c r="CU90" s="13">
        <f t="shared" si="576"/>
        <v>1000</v>
      </c>
      <c r="CV90" s="13">
        <f t="shared" si="576"/>
        <v>1000</v>
      </c>
      <c r="CW90" s="13">
        <f t="shared" si="576"/>
        <v>1000</v>
      </c>
      <c r="CX90" s="13">
        <f t="shared" si="576"/>
        <v>1000</v>
      </c>
      <c r="CY90" s="13">
        <f t="shared" si="576"/>
        <v>1000</v>
      </c>
      <c r="CZ90" s="13">
        <f t="shared" si="576"/>
        <v>1000</v>
      </c>
      <c r="DA90" s="13">
        <f t="shared" si="576"/>
        <v>1000</v>
      </c>
      <c r="DB90" s="13">
        <f t="shared" si="576"/>
        <v>1000</v>
      </c>
      <c r="DC90" s="13">
        <f t="shared" si="576"/>
        <v>1000</v>
      </c>
      <c r="DD90" s="13">
        <f t="shared" si="576"/>
        <v>1000</v>
      </c>
      <c r="DE90" s="13">
        <f t="shared" si="576"/>
        <v>1000</v>
      </c>
      <c r="DF90" s="13">
        <f t="shared" si="576"/>
        <v>1000</v>
      </c>
      <c r="DG90" s="13">
        <f t="shared" si="576"/>
        <v>1000</v>
      </c>
      <c r="DH90" s="13">
        <f t="shared" si="576"/>
        <v>1000</v>
      </c>
      <c r="DI90" s="13">
        <f t="shared" si="576"/>
        <v>1000</v>
      </c>
      <c r="DJ90" s="13">
        <f t="shared" si="576"/>
        <v>1000</v>
      </c>
      <c r="DK90" s="13">
        <f t="shared" si="576"/>
        <v>1000</v>
      </c>
      <c r="DL90" s="13">
        <f t="shared" si="576"/>
        <v>1000</v>
      </c>
      <c r="DM90" s="13">
        <f t="shared" si="576"/>
        <v>1000</v>
      </c>
      <c r="DN90" s="13">
        <f t="shared" si="576"/>
        <v>1000</v>
      </c>
      <c r="DO90" s="13">
        <f t="shared" si="576"/>
        <v>1000</v>
      </c>
      <c r="DP90" s="13">
        <f t="shared" si="576"/>
        <v>1000</v>
      </c>
      <c r="DQ90" s="13">
        <f t="shared" si="576"/>
        <v>1000</v>
      </c>
      <c r="DR90" s="13">
        <f t="shared" si="576"/>
        <v>1000</v>
      </c>
      <c r="DS90" s="13">
        <f t="shared" si="576"/>
        <v>1000</v>
      </c>
      <c r="DT90" s="13">
        <f t="shared" si="576"/>
        <v>1000</v>
      </c>
      <c r="DU90" s="13">
        <f t="shared" si="576"/>
        <v>1000</v>
      </c>
      <c r="DV90" s="13"/>
      <c r="DW90" s="13"/>
      <c r="DX90" s="13"/>
      <c r="DY90" s="13"/>
      <c r="DZ90" s="13"/>
      <c r="EA90" s="13"/>
      <c r="EB90" s="13"/>
    </row>
    <row r="91" spans="1:132" x14ac:dyDescent="0.3">
      <c r="A91" s="11" t="s">
        <v>93</v>
      </c>
      <c r="B91" s="40">
        <v>10000</v>
      </c>
      <c r="C91" s="12">
        <f t="shared" si="548"/>
        <v>1130000</v>
      </c>
      <c r="D91" s="13">
        <f t="shared" si="554"/>
        <v>0</v>
      </c>
      <c r="E91" s="13">
        <f t="shared" si="554"/>
        <v>0</v>
      </c>
      <c r="F91" s="13">
        <f t="shared" si="554"/>
        <v>0</v>
      </c>
      <c r="G91" s="13">
        <f t="shared" si="554"/>
        <v>0</v>
      </c>
      <c r="H91" s="13">
        <f t="shared" si="554"/>
        <v>0</v>
      </c>
      <c r="I91" s="13">
        <f t="shared" si="554"/>
        <v>0</v>
      </c>
      <c r="J91" s="13">
        <f t="shared" si="554"/>
        <v>0</v>
      </c>
      <c r="K91" s="13">
        <f t="shared" si="554"/>
        <v>0</v>
      </c>
      <c r="L91" s="13">
        <f t="shared" si="554"/>
        <v>0</v>
      </c>
      <c r="M91" s="13">
        <f t="shared" si="554"/>
        <v>10000</v>
      </c>
      <c r="N91" s="13">
        <f t="shared" si="577"/>
        <v>10000</v>
      </c>
      <c r="O91" s="13">
        <f t="shared" si="577"/>
        <v>10000</v>
      </c>
      <c r="P91" s="13">
        <f t="shared" si="577"/>
        <v>10000</v>
      </c>
      <c r="Q91" s="13">
        <f t="shared" si="577"/>
        <v>10000</v>
      </c>
      <c r="R91" s="13">
        <f t="shared" si="577"/>
        <v>10000</v>
      </c>
      <c r="S91" s="13">
        <f t="shared" si="577"/>
        <v>10000</v>
      </c>
      <c r="T91" s="13">
        <f t="shared" si="577"/>
        <v>10000</v>
      </c>
      <c r="U91" s="13">
        <f t="shared" si="577"/>
        <v>10000</v>
      </c>
      <c r="V91" s="13">
        <f t="shared" si="577"/>
        <v>10000</v>
      </c>
      <c r="W91" s="13">
        <f t="shared" si="577"/>
        <v>10000</v>
      </c>
      <c r="X91" s="13">
        <f t="shared" si="577"/>
        <v>10000</v>
      </c>
      <c r="Y91" s="13">
        <f t="shared" si="577"/>
        <v>10000</v>
      </c>
      <c r="Z91" s="13">
        <f t="shared" si="577"/>
        <v>10000</v>
      </c>
      <c r="AA91" s="13">
        <f t="shared" si="577"/>
        <v>10000</v>
      </c>
      <c r="AB91" s="13">
        <f t="shared" si="577"/>
        <v>10000</v>
      </c>
      <c r="AC91" s="13">
        <f t="shared" si="577"/>
        <v>10000</v>
      </c>
      <c r="AD91" s="13">
        <f t="shared" si="577"/>
        <v>10000</v>
      </c>
      <c r="AE91" s="13">
        <f t="shared" si="577"/>
        <v>10000</v>
      </c>
      <c r="AF91" s="13">
        <f t="shared" si="577"/>
        <v>10000</v>
      </c>
      <c r="AG91" s="13">
        <f t="shared" si="577"/>
        <v>10000</v>
      </c>
      <c r="AH91" s="13">
        <f t="shared" si="577"/>
        <v>10000</v>
      </c>
      <c r="AI91" s="13">
        <f t="shared" si="577"/>
        <v>10000</v>
      </c>
      <c r="AJ91" s="13">
        <f t="shared" si="577"/>
        <v>10000</v>
      </c>
      <c r="AK91" s="13">
        <f t="shared" si="577"/>
        <v>10000</v>
      </c>
      <c r="AL91" s="13">
        <f t="shared" si="577"/>
        <v>10000</v>
      </c>
      <c r="AM91" s="13">
        <f t="shared" si="577"/>
        <v>10000</v>
      </c>
      <c r="AN91" s="13">
        <f t="shared" si="577"/>
        <v>10000</v>
      </c>
      <c r="AO91" s="13">
        <f t="shared" si="577"/>
        <v>10000</v>
      </c>
      <c r="AP91" s="13">
        <f t="shared" si="577"/>
        <v>10000</v>
      </c>
      <c r="AQ91" s="13">
        <f t="shared" si="577"/>
        <v>10000</v>
      </c>
      <c r="AR91" s="13">
        <f t="shared" si="577"/>
        <v>10000</v>
      </c>
      <c r="AS91" s="13">
        <f t="shared" si="577"/>
        <v>10000</v>
      </c>
      <c r="AT91" s="13">
        <f t="shared" si="577"/>
        <v>10000</v>
      </c>
      <c r="AU91" s="13">
        <f t="shared" si="577"/>
        <v>10000</v>
      </c>
      <c r="AV91" s="13">
        <f t="shared" si="577"/>
        <v>10000</v>
      </c>
      <c r="AW91" s="13">
        <f t="shared" si="577"/>
        <v>10000</v>
      </c>
      <c r="AX91" s="13">
        <f t="shared" si="577"/>
        <v>10000</v>
      </c>
      <c r="AY91" s="13">
        <f t="shared" si="577"/>
        <v>10000</v>
      </c>
      <c r="AZ91" s="13">
        <f t="shared" si="577"/>
        <v>10000</v>
      </c>
      <c r="BA91" s="13">
        <f t="shared" si="577"/>
        <v>10000</v>
      </c>
      <c r="BB91" s="13">
        <f t="shared" si="577"/>
        <v>10000</v>
      </c>
      <c r="BC91" s="13">
        <f t="shared" si="577"/>
        <v>10000</v>
      </c>
      <c r="BD91" s="13">
        <f t="shared" si="577"/>
        <v>10000</v>
      </c>
      <c r="BE91" s="13">
        <f t="shared" si="577"/>
        <v>10000</v>
      </c>
      <c r="BF91" s="13">
        <f t="shared" si="577"/>
        <v>10000</v>
      </c>
      <c r="BG91" s="13">
        <f t="shared" si="577"/>
        <v>10000</v>
      </c>
      <c r="BH91" s="13">
        <f t="shared" si="577"/>
        <v>10000</v>
      </c>
      <c r="BI91" s="13">
        <f t="shared" si="577"/>
        <v>10000</v>
      </c>
      <c r="BJ91" s="13">
        <f t="shared" si="577"/>
        <v>10000</v>
      </c>
      <c r="BK91" s="13">
        <f t="shared" si="577"/>
        <v>10000</v>
      </c>
      <c r="BL91" s="13">
        <f t="shared" si="577"/>
        <v>10000</v>
      </c>
      <c r="BM91" s="13">
        <f t="shared" si="577"/>
        <v>10000</v>
      </c>
      <c r="BN91" s="13">
        <f t="shared" si="577"/>
        <v>10000</v>
      </c>
      <c r="BO91" s="13">
        <f t="shared" si="577"/>
        <v>10000</v>
      </c>
      <c r="BP91" s="13">
        <f t="shared" si="577"/>
        <v>10000</v>
      </c>
      <c r="BQ91" s="13">
        <f t="shared" si="577"/>
        <v>10000</v>
      </c>
      <c r="BR91" s="13">
        <f t="shared" si="577"/>
        <v>10000</v>
      </c>
      <c r="BS91" s="13">
        <f t="shared" si="577"/>
        <v>10000</v>
      </c>
      <c r="BT91" s="13">
        <f t="shared" si="577"/>
        <v>10000</v>
      </c>
      <c r="BU91" s="13">
        <f t="shared" si="577"/>
        <v>10000</v>
      </c>
      <c r="BV91" s="13">
        <f t="shared" si="577"/>
        <v>10000</v>
      </c>
      <c r="BW91" s="13">
        <f t="shared" si="577"/>
        <v>10000</v>
      </c>
      <c r="BX91" s="13">
        <f t="shared" si="577"/>
        <v>10000</v>
      </c>
      <c r="BY91" s="13">
        <f t="shared" si="577"/>
        <v>10000</v>
      </c>
      <c r="BZ91" s="13">
        <f t="shared" si="575"/>
        <v>10000</v>
      </c>
      <c r="CA91" s="13">
        <f t="shared" si="575"/>
        <v>10000</v>
      </c>
      <c r="CB91" s="13">
        <f t="shared" si="575"/>
        <v>10000</v>
      </c>
      <c r="CC91" s="13">
        <f t="shared" si="575"/>
        <v>10000</v>
      </c>
      <c r="CD91" s="13">
        <f t="shared" si="575"/>
        <v>10000</v>
      </c>
      <c r="CE91" s="13">
        <f t="shared" si="575"/>
        <v>10000</v>
      </c>
      <c r="CF91" s="13">
        <f t="shared" si="576"/>
        <v>10000</v>
      </c>
      <c r="CG91" s="13">
        <f t="shared" si="576"/>
        <v>10000</v>
      </c>
      <c r="CH91" s="13">
        <f t="shared" si="576"/>
        <v>10000</v>
      </c>
      <c r="CI91" s="13">
        <f t="shared" si="576"/>
        <v>10000</v>
      </c>
      <c r="CJ91" s="13">
        <f t="shared" si="576"/>
        <v>10000</v>
      </c>
      <c r="CK91" s="13">
        <f t="shared" si="576"/>
        <v>10000</v>
      </c>
      <c r="CL91" s="13">
        <f t="shared" si="576"/>
        <v>10000</v>
      </c>
      <c r="CM91" s="13">
        <f t="shared" si="576"/>
        <v>10000</v>
      </c>
      <c r="CN91" s="13">
        <f t="shared" si="576"/>
        <v>10000</v>
      </c>
      <c r="CO91" s="13">
        <f t="shared" si="576"/>
        <v>10000</v>
      </c>
      <c r="CP91" s="13">
        <f t="shared" si="576"/>
        <v>10000</v>
      </c>
      <c r="CQ91" s="13">
        <f t="shared" si="576"/>
        <v>10000</v>
      </c>
      <c r="CR91" s="13">
        <f t="shared" si="576"/>
        <v>10000</v>
      </c>
      <c r="CS91" s="13">
        <f t="shared" si="576"/>
        <v>10000</v>
      </c>
      <c r="CT91" s="13">
        <f t="shared" si="576"/>
        <v>10000</v>
      </c>
      <c r="CU91" s="13">
        <f t="shared" si="576"/>
        <v>10000</v>
      </c>
      <c r="CV91" s="13">
        <f t="shared" si="576"/>
        <v>10000</v>
      </c>
      <c r="CW91" s="13">
        <f t="shared" si="576"/>
        <v>10000</v>
      </c>
      <c r="CX91" s="13">
        <f t="shared" si="576"/>
        <v>10000</v>
      </c>
      <c r="CY91" s="13">
        <f t="shared" si="576"/>
        <v>10000</v>
      </c>
      <c r="CZ91" s="13">
        <f t="shared" si="576"/>
        <v>10000</v>
      </c>
      <c r="DA91" s="13">
        <f t="shared" si="576"/>
        <v>10000</v>
      </c>
      <c r="DB91" s="13">
        <f t="shared" si="576"/>
        <v>10000</v>
      </c>
      <c r="DC91" s="13">
        <f t="shared" si="576"/>
        <v>10000</v>
      </c>
      <c r="DD91" s="13">
        <f t="shared" si="576"/>
        <v>10000</v>
      </c>
      <c r="DE91" s="13">
        <f t="shared" si="576"/>
        <v>10000</v>
      </c>
      <c r="DF91" s="13">
        <f t="shared" si="576"/>
        <v>10000</v>
      </c>
      <c r="DG91" s="13">
        <f t="shared" si="576"/>
        <v>10000</v>
      </c>
      <c r="DH91" s="13">
        <f t="shared" si="576"/>
        <v>10000</v>
      </c>
      <c r="DI91" s="13">
        <f t="shared" si="576"/>
        <v>10000</v>
      </c>
      <c r="DJ91" s="13">
        <f t="shared" si="576"/>
        <v>10000</v>
      </c>
      <c r="DK91" s="13">
        <f t="shared" si="576"/>
        <v>10000</v>
      </c>
      <c r="DL91" s="13">
        <f t="shared" si="576"/>
        <v>10000</v>
      </c>
      <c r="DM91" s="13">
        <f t="shared" si="576"/>
        <v>10000</v>
      </c>
      <c r="DN91" s="13">
        <f t="shared" si="576"/>
        <v>10000</v>
      </c>
      <c r="DO91" s="13">
        <f t="shared" si="576"/>
        <v>10000</v>
      </c>
      <c r="DP91" s="13">
        <f t="shared" si="576"/>
        <v>10000</v>
      </c>
      <c r="DQ91" s="13">
        <f t="shared" si="576"/>
        <v>10000</v>
      </c>
      <c r="DR91" s="13">
        <f t="shared" si="576"/>
        <v>10000</v>
      </c>
      <c r="DS91" s="13">
        <f t="shared" si="576"/>
        <v>10000</v>
      </c>
      <c r="DT91" s="13">
        <f t="shared" si="576"/>
        <v>10000</v>
      </c>
      <c r="DU91" s="13">
        <f t="shared" si="576"/>
        <v>10000</v>
      </c>
      <c r="DV91" s="13"/>
      <c r="DW91" s="13"/>
      <c r="DX91" s="13"/>
      <c r="DY91" s="13"/>
      <c r="DZ91" s="13"/>
      <c r="EA91" s="13"/>
      <c r="EB91" s="13"/>
    </row>
    <row r="92" spans="1:132" x14ac:dyDescent="0.3">
      <c r="A92" s="11" t="s">
        <v>94</v>
      </c>
      <c r="B92" s="40">
        <v>25000</v>
      </c>
      <c r="C92" s="12">
        <f t="shared" si="548"/>
        <v>950000</v>
      </c>
      <c r="D92" s="13">
        <f t="shared" si="554"/>
        <v>0</v>
      </c>
      <c r="E92" s="13">
        <f t="shared" si="554"/>
        <v>0</v>
      </c>
      <c r="F92" s="13">
        <f t="shared" si="554"/>
        <v>0</v>
      </c>
      <c r="G92" s="13">
        <f t="shared" si="554"/>
        <v>0</v>
      </c>
      <c r="H92" s="13">
        <f t="shared" si="554"/>
        <v>0</v>
      </c>
      <c r="I92" s="13">
        <f t="shared" si="554"/>
        <v>0</v>
      </c>
      <c r="J92" s="13">
        <f t="shared" si="554"/>
        <v>0</v>
      </c>
      <c r="K92" s="13">
        <f t="shared" si="554"/>
        <v>0</v>
      </c>
      <c r="L92" s="13">
        <f t="shared" si="554"/>
        <v>0</v>
      </c>
      <c r="M92" s="13">
        <f t="shared" si="554"/>
        <v>25000</v>
      </c>
      <c r="N92" s="13">
        <v>0</v>
      </c>
      <c r="O92" s="13">
        <v>0</v>
      </c>
      <c r="P92" s="13">
        <f t="shared" si="554"/>
        <v>25000</v>
      </c>
      <c r="Q92" s="13">
        <v>0</v>
      </c>
      <c r="R92" s="13">
        <v>0</v>
      </c>
      <c r="S92" s="13">
        <f t="shared" si="554"/>
        <v>25000</v>
      </c>
      <c r="T92" s="13">
        <v>0</v>
      </c>
      <c r="U92" s="13">
        <v>0</v>
      </c>
      <c r="V92" s="13">
        <f t="shared" si="577"/>
        <v>25000</v>
      </c>
      <c r="W92" s="13">
        <v>0</v>
      </c>
      <c r="X92" s="13">
        <v>0</v>
      </c>
      <c r="Y92" s="13">
        <f t="shared" si="577"/>
        <v>25000</v>
      </c>
      <c r="Z92" s="13">
        <v>0</v>
      </c>
      <c r="AA92" s="13">
        <v>0</v>
      </c>
      <c r="AB92" s="13">
        <f t="shared" si="577"/>
        <v>25000</v>
      </c>
      <c r="AC92" s="13">
        <v>0</v>
      </c>
      <c r="AD92" s="13">
        <v>0</v>
      </c>
      <c r="AE92" s="13">
        <f t="shared" si="577"/>
        <v>25000</v>
      </c>
      <c r="AF92" s="13">
        <v>0</v>
      </c>
      <c r="AG92" s="13">
        <v>0</v>
      </c>
      <c r="AH92" s="13">
        <f t="shared" si="577"/>
        <v>25000</v>
      </c>
      <c r="AI92" s="13">
        <v>0</v>
      </c>
      <c r="AJ92" s="13">
        <v>0</v>
      </c>
      <c r="AK92" s="13">
        <f t="shared" si="577"/>
        <v>25000</v>
      </c>
      <c r="AL92" s="13">
        <v>0</v>
      </c>
      <c r="AM92" s="13">
        <v>0</v>
      </c>
      <c r="AN92" s="13">
        <f t="shared" si="577"/>
        <v>25000</v>
      </c>
      <c r="AO92" s="13">
        <v>0</v>
      </c>
      <c r="AP92" s="13">
        <v>0</v>
      </c>
      <c r="AQ92" s="13">
        <f t="shared" si="577"/>
        <v>25000</v>
      </c>
      <c r="AR92" s="13">
        <v>0</v>
      </c>
      <c r="AS92" s="13">
        <v>0</v>
      </c>
      <c r="AT92" s="13">
        <f t="shared" si="577"/>
        <v>25000</v>
      </c>
      <c r="AU92" s="13">
        <v>0</v>
      </c>
      <c r="AV92" s="13">
        <v>0</v>
      </c>
      <c r="AW92" s="13">
        <f t="shared" si="577"/>
        <v>25000</v>
      </c>
      <c r="AX92" s="13">
        <v>0</v>
      </c>
      <c r="AY92" s="13">
        <v>0</v>
      </c>
      <c r="AZ92" s="13">
        <f t="shared" si="577"/>
        <v>25000</v>
      </c>
      <c r="BA92" s="13">
        <v>0</v>
      </c>
      <c r="BB92" s="13">
        <v>0</v>
      </c>
      <c r="BC92" s="13">
        <f t="shared" si="577"/>
        <v>25000</v>
      </c>
      <c r="BD92" s="13">
        <v>0</v>
      </c>
      <c r="BE92" s="13">
        <v>0</v>
      </c>
      <c r="BF92" s="13">
        <f t="shared" ref="BF92:BL92" si="578">IF(BF$40=0,0,$B92)</f>
        <v>25000</v>
      </c>
      <c r="BG92" s="13">
        <v>0</v>
      </c>
      <c r="BH92" s="13">
        <v>0</v>
      </c>
      <c r="BI92" s="13">
        <f t="shared" si="578"/>
        <v>25000</v>
      </c>
      <c r="BJ92" s="13">
        <v>0</v>
      </c>
      <c r="BK92" s="13">
        <v>0</v>
      </c>
      <c r="BL92" s="13">
        <f t="shared" si="578"/>
        <v>25000</v>
      </c>
      <c r="BM92" s="13">
        <v>0</v>
      </c>
      <c r="BN92" s="13">
        <v>0</v>
      </c>
      <c r="BO92" s="13">
        <f t="shared" ref="BO92:BU92" si="579">IF(BO$40=0,0,$B92)</f>
        <v>25000</v>
      </c>
      <c r="BP92" s="13">
        <v>0</v>
      </c>
      <c r="BQ92" s="13">
        <v>0</v>
      </c>
      <c r="BR92" s="13">
        <f t="shared" si="579"/>
        <v>25000</v>
      </c>
      <c r="BS92" s="13">
        <v>0</v>
      </c>
      <c r="BT92" s="13">
        <v>0</v>
      </c>
      <c r="BU92" s="13">
        <f t="shared" si="579"/>
        <v>25000</v>
      </c>
      <c r="BV92" s="13">
        <v>0</v>
      </c>
      <c r="BW92" s="13">
        <v>0</v>
      </c>
      <c r="BX92" s="13">
        <f t="shared" ref="BX92:CD92" si="580">IF(BX$40=0,0,$B92)</f>
        <v>25000</v>
      </c>
      <c r="BY92" s="13">
        <v>0</v>
      </c>
      <c r="BZ92" s="13">
        <v>0</v>
      </c>
      <c r="CA92" s="13">
        <f t="shared" si="580"/>
        <v>25000</v>
      </c>
      <c r="CB92" s="13">
        <v>0</v>
      </c>
      <c r="CC92" s="13">
        <v>0</v>
      </c>
      <c r="CD92" s="13">
        <f t="shared" si="580"/>
        <v>25000</v>
      </c>
      <c r="CE92" s="13">
        <v>0</v>
      </c>
      <c r="CF92" s="13">
        <v>0</v>
      </c>
      <c r="CG92" s="13">
        <f t="shared" ref="CG92:CM92" si="581">IF(CG$40=0,0,$B92)</f>
        <v>25000</v>
      </c>
      <c r="CH92" s="13">
        <v>0</v>
      </c>
      <c r="CI92" s="13">
        <v>0</v>
      </c>
      <c r="CJ92" s="13">
        <f t="shared" si="581"/>
        <v>25000</v>
      </c>
      <c r="CK92" s="13">
        <v>0</v>
      </c>
      <c r="CL92" s="13">
        <v>0</v>
      </c>
      <c r="CM92" s="13">
        <f t="shared" si="581"/>
        <v>25000</v>
      </c>
      <c r="CN92" s="13">
        <v>0</v>
      </c>
      <c r="CO92" s="13">
        <v>0</v>
      </c>
      <c r="CP92" s="13">
        <f t="shared" ref="CP92:CV92" si="582">IF(CP$40=0,0,$B92)</f>
        <v>25000</v>
      </c>
      <c r="CQ92" s="13">
        <v>0</v>
      </c>
      <c r="CR92" s="13">
        <v>0</v>
      </c>
      <c r="CS92" s="13">
        <f t="shared" si="582"/>
        <v>25000</v>
      </c>
      <c r="CT92" s="13">
        <v>0</v>
      </c>
      <c r="CU92" s="13">
        <v>0</v>
      </c>
      <c r="CV92" s="13">
        <f t="shared" si="582"/>
        <v>25000</v>
      </c>
      <c r="CW92" s="13">
        <v>0</v>
      </c>
      <c r="CX92" s="13">
        <v>0</v>
      </c>
      <c r="CY92" s="13">
        <f t="shared" ref="CY92:DE92" si="583">IF(CY$40=0,0,$B92)</f>
        <v>25000</v>
      </c>
      <c r="CZ92" s="13">
        <v>0</v>
      </c>
      <c r="DA92" s="13">
        <v>0</v>
      </c>
      <c r="DB92" s="13">
        <f t="shared" si="583"/>
        <v>25000</v>
      </c>
      <c r="DC92" s="13">
        <v>0</v>
      </c>
      <c r="DD92" s="13">
        <v>0</v>
      </c>
      <c r="DE92" s="13">
        <f t="shared" si="583"/>
        <v>25000</v>
      </c>
      <c r="DF92" s="13">
        <v>0</v>
      </c>
      <c r="DG92" s="13">
        <v>0</v>
      </c>
      <c r="DH92" s="13">
        <f t="shared" ref="DH92:DN92" si="584">IF(DH$40=0,0,$B92)</f>
        <v>25000</v>
      </c>
      <c r="DI92" s="13">
        <v>0</v>
      </c>
      <c r="DJ92" s="13">
        <v>0</v>
      </c>
      <c r="DK92" s="13">
        <f t="shared" si="584"/>
        <v>25000</v>
      </c>
      <c r="DL92" s="13">
        <v>0</v>
      </c>
      <c r="DM92" s="13">
        <v>0</v>
      </c>
      <c r="DN92" s="13">
        <f t="shared" si="584"/>
        <v>25000</v>
      </c>
      <c r="DO92" s="13">
        <v>0</v>
      </c>
      <c r="DP92" s="13">
        <v>0</v>
      </c>
      <c r="DQ92" s="13">
        <f t="shared" ref="DQ92:DT92" si="585">IF(DQ$40=0,0,$B92)</f>
        <v>25000</v>
      </c>
      <c r="DR92" s="13">
        <v>0</v>
      </c>
      <c r="DS92" s="13">
        <v>0</v>
      </c>
      <c r="DT92" s="13">
        <f t="shared" si="585"/>
        <v>25000</v>
      </c>
      <c r="DU92" s="13">
        <v>0</v>
      </c>
      <c r="DV92" s="13"/>
      <c r="DW92" s="13"/>
      <c r="DX92" s="13"/>
      <c r="DY92" s="13"/>
      <c r="DZ92" s="13"/>
      <c r="EA92" s="13"/>
      <c r="EB92" s="13"/>
    </row>
    <row r="93" spans="1:132" x14ac:dyDescent="0.3">
      <c r="A93" s="11" t="s">
        <v>95</v>
      </c>
      <c r="B93" s="40">
        <v>25000</v>
      </c>
      <c r="C93" s="12">
        <f t="shared" si="548"/>
        <v>2825000</v>
      </c>
      <c r="D93" s="13">
        <f t="shared" si="554"/>
        <v>0</v>
      </c>
      <c r="E93" s="13">
        <f t="shared" si="554"/>
        <v>0</v>
      </c>
      <c r="F93" s="13">
        <f t="shared" si="554"/>
        <v>0</v>
      </c>
      <c r="G93" s="13">
        <f t="shared" si="554"/>
        <v>0</v>
      </c>
      <c r="H93" s="13">
        <f t="shared" si="554"/>
        <v>0</v>
      </c>
      <c r="I93" s="13">
        <f t="shared" si="554"/>
        <v>0</v>
      </c>
      <c r="J93" s="13">
        <f t="shared" si="554"/>
        <v>0</v>
      </c>
      <c r="K93" s="13">
        <f t="shared" si="554"/>
        <v>0</v>
      </c>
      <c r="L93" s="13">
        <f t="shared" si="554"/>
        <v>0</v>
      </c>
      <c r="M93" s="13">
        <f t="shared" si="554"/>
        <v>25000</v>
      </c>
      <c r="N93" s="13">
        <f t="shared" ref="N93:BY95" si="586">IF(N$40=0,0,$B93)</f>
        <v>25000</v>
      </c>
      <c r="O93" s="13">
        <f t="shared" si="586"/>
        <v>25000</v>
      </c>
      <c r="P93" s="13">
        <f t="shared" si="586"/>
        <v>25000</v>
      </c>
      <c r="Q93" s="13">
        <f t="shared" si="586"/>
        <v>25000</v>
      </c>
      <c r="R93" s="13">
        <f t="shared" si="586"/>
        <v>25000</v>
      </c>
      <c r="S93" s="13">
        <f t="shared" si="586"/>
        <v>25000</v>
      </c>
      <c r="T93" s="13">
        <f t="shared" si="586"/>
        <v>25000</v>
      </c>
      <c r="U93" s="13">
        <f t="shared" si="586"/>
        <v>25000</v>
      </c>
      <c r="V93" s="13">
        <f t="shared" si="586"/>
        <v>25000</v>
      </c>
      <c r="W93" s="13">
        <f t="shared" si="586"/>
        <v>25000</v>
      </c>
      <c r="X93" s="13">
        <f t="shared" si="586"/>
        <v>25000</v>
      </c>
      <c r="Y93" s="13">
        <f t="shared" si="586"/>
        <v>25000</v>
      </c>
      <c r="Z93" s="13">
        <f t="shared" si="586"/>
        <v>25000</v>
      </c>
      <c r="AA93" s="13">
        <f t="shared" si="586"/>
        <v>25000</v>
      </c>
      <c r="AB93" s="13">
        <f t="shared" si="586"/>
        <v>25000</v>
      </c>
      <c r="AC93" s="13">
        <f t="shared" si="586"/>
        <v>25000</v>
      </c>
      <c r="AD93" s="13">
        <f t="shared" si="586"/>
        <v>25000</v>
      </c>
      <c r="AE93" s="13">
        <f t="shared" si="586"/>
        <v>25000</v>
      </c>
      <c r="AF93" s="13">
        <f t="shared" si="586"/>
        <v>25000</v>
      </c>
      <c r="AG93" s="13">
        <f t="shared" si="586"/>
        <v>25000</v>
      </c>
      <c r="AH93" s="13">
        <f t="shared" si="586"/>
        <v>25000</v>
      </c>
      <c r="AI93" s="13">
        <f t="shared" si="586"/>
        <v>25000</v>
      </c>
      <c r="AJ93" s="13">
        <f t="shared" si="586"/>
        <v>25000</v>
      </c>
      <c r="AK93" s="13">
        <f t="shared" si="586"/>
        <v>25000</v>
      </c>
      <c r="AL93" s="13">
        <f t="shared" si="586"/>
        <v>25000</v>
      </c>
      <c r="AM93" s="13">
        <f t="shared" si="586"/>
        <v>25000</v>
      </c>
      <c r="AN93" s="13">
        <f t="shared" si="586"/>
        <v>25000</v>
      </c>
      <c r="AO93" s="13">
        <f t="shared" si="586"/>
        <v>25000</v>
      </c>
      <c r="AP93" s="13">
        <f t="shared" si="586"/>
        <v>25000</v>
      </c>
      <c r="AQ93" s="13">
        <f t="shared" si="586"/>
        <v>25000</v>
      </c>
      <c r="AR93" s="13">
        <f t="shared" si="586"/>
        <v>25000</v>
      </c>
      <c r="AS93" s="13">
        <f t="shared" si="586"/>
        <v>25000</v>
      </c>
      <c r="AT93" s="13">
        <f t="shared" si="586"/>
        <v>25000</v>
      </c>
      <c r="AU93" s="13">
        <f t="shared" si="586"/>
        <v>25000</v>
      </c>
      <c r="AV93" s="13">
        <f t="shared" si="586"/>
        <v>25000</v>
      </c>
      <c r="AW93" s="13">
        <f t="shared" si="586"/>
        <v>25000</v>
      </c>
      <c r="AX93" s="13">
        <f t="shared" si="586"/>
        <v>25000</v>
      </c>
      <c r="AY93" s="13">
        <f t="shared" si="586"/>
        <v>25000</v>
      </c>
      <c r="AZ93" s="13">
        <f t="shared" si="586"/>
        <v>25000</v>
      </c>
      <c r="BA93" s="13">
        <f t="shared" si="586"/>
        <v>25000</v>
      </c>
      <c r="BB93" s="13">
        <f t="shared" si="586"/>
        <v>25000</v>
      </c>
      <c r="BC93" s="13">
        <f t="shared" si="586"/>
        <v>25000</v>
      </c>
      <c r="BD93" s="13">
        <f t="shared" si="586"/>
        <v>25000</v>
      </c>
      <c r="BE93" s="13">
        <f t="shared" si="586"/>
        <v>25000</v>
      </c>
      <c r="BF93" s="13">
        <f t="shared" si="586"/>
        <v>25000</v>
      </c>
      <c r="BG93" s="13">
        <f t="shared" si="586"/>
        <v>25000</v>
      </c>
      <c r="BH93" s="13">
        <f t="shared" si="586"/>
        <v>25000</v>
      </c>
      <c r="BI93" s="13">
        <f t="shared" si="586"/>
        <v>25000</v>
      </c>
      <c r="BJ93" s="13">
        <f t="shared" si="586"/>
        <v>25000</v>
      </c>
      <c r="BK93" s="13">
        <f t="shared" si="586"/>
        <v>25000</v>
      </c>
      <c r="BL93" s="13">
        <f t="shared" si="586"/>
        <v>25000</v>
      </c>
      <c r="BM93" s="13">
        <f t="shared" si="586"/>
        <v>25000</v>
      </c>
      <c r="BN93" s="13">
        <f t="shared" si="586"/>
        <v>25000</v>
      </c>
      <c r="BO93" s="13">
        <f t="shared" si="586"/>
        <v>25000</v>
      </c>
      <c r="BP93" s="13">
        <f t="shared" si="586"/>
        <v>25000</v>
      </c>
      <c r="BQ93" s="13">
        <f t="shared" si="586"/>
        <v>25000</v>
      </c>
      <c r="BR93" s="13">
        <f t="shared" si="586"/>
        <v>25000</v>
      </c>
      <c r="BS93" s="13">
        <f t="shared" si="586"/>
        <v>25000</v>
      </c>
      <c r="BT93" s="13">
        <f t="shared" si="586"/>
        <v>25000</v>
      </c>
      <c r="BU93" s="13">
        <f t="shared" si="586"/>
        <v>25000</v>
      </c>
      <c r="BV93" s="13">
        <f t="shared" si="586"/>
        <v>25000</v>
      </c>
      <c r="BW93" s="13">
        <f t="shared" si="586"/>
        <v>25000</v>
      </c>
      <c r="BX93" s="13">
        <f t="shared" si="586"/>
        <v>25000</v>
      </c>
      <c r="BY93" s="13">
        <f t="shared" si="586"/>
        <v>25000</v>
      </c>
      <c r="BZ93" s="13">
        <f t="shared" si="575"/>
        <v>25000</v>
      </c>
      <c r="CA93" s="13">
        <f t="shared" si="575"/>
        <v>25000</v>
      </c>
      <c r="CB93" s="13">
        <f t="shared" si="575"/>
        <v>25000</v>
      </c>
      <c r="CC93" s="13">
        <f t="shared" si="575"/>
        <v>25000</v>
      </c>
      <c r="CD93" s="13">
        <f t="shared" si="575"/>
        <v>25000</v>
      </c>
      <c r="CE93" s="13">
        <f t="shared" si="575"/>
        <v>25000</v>
      </c>
      <c r="CF93" s="13">
        <f t="shared" ref="CF93:DU95" si="587">IF(CF$40=0,0,$B93)</f>
        <v>25000</v>
      </c>
      <c r="CG93" s="13">
        <f t="shared" si="587"/>
        <v>25000</v>
      </c>
      <c r="CH93" s="13">
        <f t="shared" si="587"/>
        <v>25000</v>
      </c>
      <c r="CI93" s="13">
        <f t="shared" si="587"/>
        <v>25000</v>
      </c>
      <c r="CJ93" s="13">
        <f t="shared" si="587"/>
        <v>25000</v>
      </c>
      <c r="CK93" s="13">
        <f t="shared" si="587"/>
        <v>25000</v>
      </c>
      <c r="CL93" s="13">
        <f t="shared" si="587"/>
        <v>25000</v>
      </c>
      <c r="CM93" s="13">
        <f t="shared" si="587"/>
        <v>25000</v>
      </c>
      <c r="CN93" s="13">
        <f t="shared" si="587"/>
        <v>25000</v>
      </c>
      <c r="CO93" s="13">
        <f t="shared" si="587"/>
        <v>25000</v>
      </c>
      <c r="CP93" s="13">
        <f t="shared" si="587"/>
        <v>25000</v>
      </c>
      <c r="CQ93" s="13">
        <f t="shared" si="587"/>
        <v>25000</v>
      </c>
      <c r="CR93" s="13">
        <f t="shared" si="587"/>
        <v>25000</v>
      </c>
      <c r="CS93" s="13">
        <f t="shared" si="587"/>
        <v>25000</v>
      </c>
      <c r="CT93" s="13">
        <f t="shared" si="587"/>
        <v>25000</v>
      </c>
      <c r="CU93" s="13">
        <f t="shared" si="587"/>
        <v>25000</v>
      </c>
      <c r="CV93" s="13">
        <f t="shared" si="587"/>
        <v>25000</v>
      </c>
      <c r="CW93" s="13">
        <f t="shared" si="587"/>
        <v>25000</v>
      </c>
      <c r="CX93" s="13">
        <f t="shared" si="587"/>
        <v>25000</v>
      </c>
      <c r="CY93" s="13">
        <f t="shared" si="587"/>
        <v>25000</v>
      </c>
      <c r="CZ93" s="13">
        <f t="shared" si="587"/>
        <v>25000</v>
      </c>
      <c r="DA93" s="13">
        <f t="shared" si="587"/>
        <v>25000</v>
      </c>
      <c r="DB93" s="13">
        <f t="shared" si="587"/>
        <v>25000</v>
      </c>
      <c r="DC93" s="13">
        <f t="shared" si="587"/>
        <v>25000</v>
      </c>
      <c r="DD93" s="13">
        <f t="shared" si="587"/>
        <v>25000</v>
      </c>
      <c r="DE93" s="13">
        <f t="shared" si="587"/>
        <v>25000</v>
      </c>
      <c r="DF93" s="13">
        <f t="shared" si="587"/>
        <v>25000</v>
      </c>
      <c r="DG93" s="13">
        <f t="shared" si="587"/>
        <v>25000</v>
      </c>
      <c r="DH93" s="13">
        <f t="shared" si="587"/>
        <v>25000</v>
      </c>
      <c r="DI93" s="13">
        <f t="shared" si="587"/>
        <v>25000</v>
      </c>
      <c r="DJ93" s="13">
        <f t="shared" si="587"/>
        <v>25000</v>
      </c>
      <c r="DK93" s="13">
        <f t="shared" si="587"/>
        <v>25000</v>
      </c>
      <c r="DL93" s="13">
        <f t="shared" si="587"/>
        <v>25000</v>
      </c>
      <c r="DM93" s="13">
        <f t="shared" si="587"/>
        <v>25000</v>
      </c>
      <c r="DN93" s="13">
        <f t="shared" si="587"/>
        <v>25000</v>
      </c>
      <c r="DO93" s="13">
        <f t="shared" si="587"/>
        <v>25000</v>
      </c>
      <c r="DP93" s="13">
        <f t="shared" si="587"/>
        <v>25000</v>
      </c>
      <c r="DQ93" s="13">
        <f t="shared" si="587"/>
        <v>25000</v>
      </c>
      <c r="DR93" s="13">
        <f t="shared" si="587"/>
        <v>25000</v>
      </c>
      <c r="DS93" s="13">
        <f t="shared" si="587"/>
        <v>25000</v>
      </c>
      <c r="DT93" s="13">
        <f t="shared" si="587"/>
        <v>25000</v>
      </c>
      <c r="DU93" s="13">
        <f t="shared" si="587"/>
        <v>25000</v>
      </c>
      <c r="DV93" s="13"/>
      <c r="DW93" s="13"/>
      <c r="DX93" s="13"/>
      <c r="DY93" s="13"/>
      <c r="DZ93" s="13"/>
      <c r="EA93" s="13"/>
      <c r="EB93" s="13"/>
    </row>
    <row r="94" spans="1:132" x14ac:dyDescent="0.3">
      <c r="A94" s="11" t="s">
        <v>96</v>
      </c>
      <c r="B94" s="40">
        <v>10000</v>
      </c>
      <c r="C94" s="12">
        <f t="shared" si="548"/>
        <v>1130000</v>
      </c>
      <c r="D94" s="13">
        <f t="shared" si="554"/>
        <v>0</v>
      </c>
      <c r="E94" s="13">
        <f t="shared" si="554"/>
        <v>0</v>
      </c>
      <c r="F94" s="13">
        <f t="shared" si="554"/>
        <v>0</v>
      </c>
      <c r="G94" s="13">
        <f t="shared" si="554"/>
        <v>0</v>
      </c>
      <c r="H94" s="13">
        <f t="shared" si="554"/>
        <v>0</v>
      </c>
      <c r="I94" s="13">
        <f t="shared" si="554"/>
        <v>0</v>
      </c>
      <c r="J94" s="13">
        <f t="shared" si="554"/>
        <v>0</v>
      </c>
      <c r="K94" s="13">
        <f t="shared" si="554"/>
        <v>0</v>
      </c>
      <c r="L94" s="13">
        <f t="shared" si="554"/>
        <v>0</v>
      </c>
      <c r="M94" s="13">
        <f t="shared" si="554"/>
        <v>10000</v>
      </c>
      <c r="N94" s="13">
        <f t="shared" si="586"/>
        <v>10000</v>
      </c>
      <c r="O94" s="13">
        <f t="shared" si="586"/>
        <v>10000</v>
      </c>
      <c r="P94" s="13">
        <f t="shared" si="586"/>
        <v>10000</v>
      </c>
      <c r="Q94" s="13">
        <f t="shared" si="586"/>
        <v>10000</v>
      </c>
      <c r="R94" s="13">
        <f t="shared" si="586"/>
        <v>10000</v>
      </c>
      <c r="S94" s="13">
        <f t="shared" si="586"/>
        <v>10000</v>
      </c>
      <c r="T94" s="13">
        <f t="shared" si="586"/>
        <v>10000</v>
      </c>
      <c r="U94" s="13">
        <f t="shared" si="586"/>
        <v>10000</v>
      </c>
      <c r="V94" s="13">
        <f t="shared" si="586"/>
        <v>10000</v>
      </c>
      <c r="W94" s="13">
        <f t="shared" si="586"/>
        <v>10000</v>
      </c>
      <c r="X94" s="13">
        <f t="shared" si="586"/>
        <v>10000</v>
      </c>
      <c r="Y94" s="13">
        <f t="shared" si="586"/>
        <v>10000</v>
      </c>
      <c r="Z94" s="13">
        <f t="shared" si="586"/>
        <v>10000</v>
      </c>
      <c r="AA94" s="13">
        <f t="shared" si="586"/>
        <v>10000</v>
      </c>
      <c r="AB94" s="13">
        <f t="shared" si="586"/>
        <v>10000</v>
      </c>
      <c r="AC94" s="13">
        <f t="shared" si="586"/>
        <v>10000</v>
      </c>
      <c r="AD94" s="13">
        <f t="shared" si="586"/>
        <v>10000</v>
      </c>
      <c r="AE94" s="13">
        <f t="shared" si="586"/>
        <v>10000</v>
      </c>
      <c r="AF94" s="13">
        <f t="shared" si="586"/>
        <v>10000</v>
      </c>
      <c r="AG94" s="13">
        <f t="shared" si="586"/>
        <v>10000</v>
      </c>
      <c r="AH94" s="13">
        <f t="shared" si="586"/>
        <v>10000</v>
      </c>
      <c r="AI94" s="13">
        <f t="shared" si="586"/>
        <v>10000</v>
      </c>
      <c r="AJ94" s="13">
        <f t="shared" si="586"/>
        <v>10000</v>
      </c>
      <c r="AK94" s="13">
        <f t="shared" si="586"/>
        <v>10000</v>
      </c>
      <c r="AL94" s="13">
        <f t="shared" si="586"/>
        <v>10000</v>
      </c>
      <c r="AM94" s="13">
        <f t="shared" si="586"/>
        <v>10000</v>
      </c>
      <c r="AN94" s="13">
        <f t="shared" si="586"/>
        <v>10000</v>
      </c>
      <c r="AO94" s="13">
        <f t="shared" si="586"/>
        <v>10000</v>
      </c>
      <c r="AP94" s="13">
        <f t="shared" si="586"/>
        <v>10000</v>
      </c>
      <c r="AQ94" s="13">
        <f t="shared" si="586"/>
        <v>10000</v>
      </c>
      <c r="AR94" s="13">
        <f t="shared" si="586"/>
        <v>10000</v>
      </c>
      <c r="AS94" s="13">
        <f t="shared" si="586"/>
        <v>10000</v>
      </c>
      <c r="AT94" s="13">
        <f t="shared" si="586"/>
        <v>10000</v>
      </c>
      <c r="AU94" s="13">
        <f t="shared" si="586"/>
        <v>10000</v>
      </c>
      <c r="AV94" s="13">
        <f t="shared" si="586"/>
        <v>10000</v>
      </c>
      <c r="AW94" s="13">
        <f t="shared" si="586"/>
        <v>10000</v>
      </c>
      <c r="AX94" s="13">
        <f t="shared" si="586"/>
        <v>10000</v>
      </c>
      <c r="AY94" s="13">
        <f t="shared" si="586"/>
        <v>10000</v>
      </c>
      <c r="AZ94" s="13">
        <f t="shared" si="586"/>
        <v>10000</v>
      </c>
      <c r="BA94" s="13">
        <f t="shared" si="586"/>
        <v>10000</v>
      </c>
      <c r="BB94" s="13">
        <f t="shared" si="586"/>
        <v>10000</v>
      </c>
      <c r="BC94" s="13">
        <f t="shared" si="586"/>
        <v>10000</v>
      </c>
      <c r="BD94" s="13">
        <f t="shared" si="586"/>
        <v>10000</v>
      </c>
      <c r="BE94" s="13">
        <f t="shared" si="586"/>
        <v>10000</v>
      </c>
      <c r="BF94" s="13">
        <f t="shared" si="586"/>
        <v>10000</v>
      </c>
      <c r="BG94" s="13">
        <f t="shared" si="586"/>
        <v>10000</v>
      </c>
      <c r="BH94" s="13">
        <f t="shared" si="586"/>
        <v>10000</v>
      </c>
      <c r="BI94" s="13">
        <f t="shared" si="586"/>
        <v>10000</v>
      </c>
      <c r="BJ94" s="13">
        <f t="shared" si="586"/>
        <v>10000</v>
      </c>
      <c r="BK94" s="13">
        <f t="shared" si="586"/>
        <v>10000</v>
      </c>
      <c r="BL94" s="13">
        <f t="shared" si="586"/>
        <v>10000</v>
      </c>
      <c r="BM94" s="13">
        <f t="shared" si="586"/>
        <v>10000</v>
      </c>
      <c r="BN94" s="13">
        <f t="shared" si="586"/>
        <v>10000</v>
      </c>
      <c r="BO94" s="13">
        <f t="shared" si="586"/>
        <v>10000</v>
      </c>
      <c r="BP94" s="13">
        <f t="shared" si="586"/>
        <v>10000</v>
      </c>
      <c r="BQ94" s="13">
        <f t="shared" si="586"/>
        <v>10000</v>
      </c>
      <c r="BR94" s="13">
        <f t="shared" si="586"/>
        <v>10000</v>
      </c>
      <c r="BS94" s="13">
        <f t="shared" si="586"/>
        <v>10000</v>
      </c>
      <c r="BT94" s="13">
        <f t="shared" si="586"/>
        <v>10000</v>
      </c>
      <c r="BU94" s="13">
        <f t="shared" si="586"/>
        <v>10000</v>
      </c>
      <c r="BV94" s="13">
        <f t="shared" si="586"/>
        <v>10000</v>
      </c>
      <c r="BW94" s="13">
        <f t="shared" si="586"/>
        <v>10000</v>
      </c>
      <c r="BX94" s="13">
        <f t="shared" si="586"/>
        <v>10000</v>
      </c>
      <c r="BY94" s="13">
        <f t="shared" si="586"/>
        <v>10000</v>
      </c>
      <c r="BZ94" s="13">
        <f t="shared" si="575"/>
        <v>10000</v>
      </c>
      <c r="CA94" s="13">
        <f t="shared" si="575"/>
        <v>10000</v>
      </c>
      <c r="CB94" s="13">
        <f t="shared" si="575"/>
        <v>10000</v>
      </c>
      <c r="CC94" s="13">
        <f t="shared" si="575"/>
        <v>10000</v>
      </c>
      <c r="CD94" s="13">
        <f t="shared" si="575"/>
        <v>10000</v>
      </c>
      <c r="CE94" s="13">
        <f t="shared" si="575"/>
        <v>10000</v>
      </c>
      <c r="CF94" s="13">
        <f t="shared" si="587"/>
        <v>10000</v>
      </c>
      <c r="CG94" s="13">
        <f t="shared" si="587"/>
        <v>10000</v>
      </c>
      <c r="CH94" s="13">
        <f t="shared" si="587"/>
        <v>10000</v>
      </c>
      <c r="CI94" s="13">
        <f t="shared" si="587"/>
        <v>10000</v>
      </c>
      <c r="CJ94" s="13">
        <f t="shared" si="587"/>
        <v>10000</v>
      </c>
      <c r="CK94" s="13">
        <f t="shared" si="587"/>
        <v>10000</v>
      </c>
      <c r="CL94" s="13">
        <f t="shared" si="587"/>
        <v>10000</v>
      </c>
      <c r="CM94" s="13">
        <f t="shared" si="587"/>
        <v>10000</v>
      </c>
      <c r="CN94" s="13">
        <f t="shared" si="587"/>
        <v>10000</v>
      </c>
      <c r="CO94" s="13">
        <f t="shared" si="587"/>
        <v>10000</v>
      </c>
      <c r="CP94" s="13">
        <f t="shared" si="587"/>
        <v>10000</v>
      </c>
      <c r="CQ94" s="13">
        <f t="shared" si="587"/>
        <v>10000</v>
      </c>
      <c r="CR94" s="13">
        <f t="shared" si="587"/>
        <v>10000</v>
      </c>
      <c r="CS94" s="13">
        <f t="shared" si="587"/>
        <v>10000</v>
      </c>
      <c r="CT94" s="13">
        <f t="shared" si="587"/>
        <v>10000</v>
      </c>
      <c r="CU94" s="13">
        <f t="shared" si="587"/>
        <v>10000</v>
      </c>
      <c r="CV94" s="13">
        <f t="shared" si="587"/>
        <v>10000</v>
      </c>
      <c r="CW94" s="13">
        <f t="shared" si="587"/>
        <v>10000</v>
      </c>
      <c r="CX94" s="13">
        <f t="shared" si="587"/>
        <v>10000</v>
      </c>
      <c r="CY94" s="13">
        <f t="shared" si="587"/>
        <v>10000</v>
      </c>
      <c r="CZ94" s="13">
        <f t="shared" si="587"/>
        <v>10000</v>
      </c>
      <c r="DA94" s="13">
        <f t="shared" si="587"/>
        <v>10000</v>
      </c>
      <c r="DB94" s="13">
        <f t="shared" si="587"/>
        <v>10000</v>
      </c>
      <c r="DC94" s="13">
        <f t="shared" si="587"/>
        <v>10000</v>
      </c>
      <c r="DD94" s="13">
        <f t="shared" si="587"/>
        <v>10000</v>
      </c>
      <c r="DE94" s="13">
        <f t="shared" si="587"/>
        <v>10000</v>
      </c>
      <c r="DF94" s="13">
        <f t="shared" si="587"/>
        <v>10000</v>
      </c>
      <c r="DG94" s="13">
        <f t="shared" si="587"/>
        <v>10000</v>
      </c>
      <c r="DH94" s="13">
        <f t="shared" si="587"/>
        <v>10000</v>
      </c>
      <c r="DI94" s="13">
        <f t="shared" si="587"/>
        <v>10000</v>
      </c>
      <c r="DJ94" s="13">
        <f t="shared" si="587"/>
        <v>10000</v>
      </c>
      <c r="DK94" s="13">
        <f t="shared" si="587"/>
        <v>10000</v>
      </c>
      <c r="DL94" s="13">
        <f t="shared" si="587"/>
        <v>10000</v>
      </c>
      <c r="DM94" s="13">
        <f t="shared" si="587"/>
        <v>10000</v>
      </c>
      <c r="DN94" s="13">
        <f t="shared" si="587"/>
        <v>10000</v>
      </c>
      <c r="DO94" s="13">
        <f t="shared" si="587"/>
        <v>10000</v>
      </c>
      <c r="DP94" s="13">
        <f t="shared" si="587"/>
        <v>10000</v>
      </c>
      <c r="DQ94" s="13">
        <f t="shared" si="587"/>
        <v>10000</v>
      </c>
      <c r="DR94" s="13">
        <f t="shared" si="587"/>
        <v>10000</v>
      </c>
      <c r="DS94" s="13">
        <f t="shared" si="587"/>
        <v>10000</v>
      </c>
      <c r="DT94" s="13">
        <f t="shared" si="587"/>
        <v>10000</v>
      </c>
      <c r="DU94" s="13">
        <f t="shared" si="587"/>
        <v>10000</v>
      </c>
      <c r="DV94" s="13"/>
      <c r="DW94" s="13"/>
      <c r="DX94" s="13"/>
      <c r="DY94" s="13"/>
      <c r="DZ94" s="13"/>
      <c r="EA94" s="13"/>
      <c r="EB94" s="13"/>
    </row>
    <row r="95" spans="1:132" x14ac:dyDescent="0.3">
      <c r="B95" s="40"/>
      <c r="C95" s="12">
        <f t="shared" si="548"/>
        <v>0</v>
      </c>
      <c r="D95" s="13">
        <f t="shared" si="554"/>
        <v>0</v>
      </c>
      <c r="E95" s="13">
        <f t="shared" si="554"/>
        <v>0</v>
      </c>
      <c r="F95" s="13">
        <f t="shared" si="554"/>
        <v>0</v>
      </c>
      <c r="G95" s="13">
        <f t="shared" si="554"/>
        <v>0</v>
      </c>
      <c r="H95" s="13">
        <f t="shared" si="554"/>
        <v>0</v>
      </c>
      <c r="I95" s="13">
        <f t="shared" si="554"/>
        <v>0</v>
      </c>
      <c r="J95" s="13">
        <f t="shared" si="554"/>
        <v>0</v>
      </c>
      <c r="K95" s="13">
        <f t="shared" si="554"/>
        <v>0</v>
      </c>
      <c r="L95" s="13">
        <f t="shared" si="554"/>
        <v>0</v>
      </c>
      <c r="M95" s="13">
        <f t="shared" si="554"/>
        <v>0</v>
      </c>
      <c r="N95" s="13">
        <f t="shared" si="586"/>
        <v>0</v>
      </c>
      <c r="O95" s="13">
        <f t="shared" si="586"/>
        <v>0</v>
      </c>
      <c r="P95" s="13">
        <f t="shared" si="586"/>
        <v>0</v>
      </c>
      <c r="Q95" s="13">
        <f t="shared" si="586"/>
        <v>0</v>
      </c>
      <c r="R95" s="13">
        <f t="shared" si="586"/>
        <v>0</v>
      </c>
      <c r="S95" s="13">
        <f t="shared" si="586"/>
        <v>0</v>
      </c>
      <c r="T95" s="13">
        <f t="shared" si="586"/>
        <v>0</v>
      </c>
      <c r="U95" s="13">
        <f t="shared" si="586"/>
        <v>0</v>
      </c>
      <c r="V95" s="13">
        <f t="shared" si="586"/>
        <v>0</v>
      </c>
      <c r="W95" s="13">
        <f t="shared" si="586"/>
        <v>0</v>
      </c>
      <c r="X95" s="13">
        <f t="shared" si="586"/>
        <v>0</v>
      </c>
      <c r="Y95" s="13">
        <f t="shared" si="586"/>
        <v>0</v>
      </c>
      <c r="Z95" s="13">
        <f t="shared" si="586"/>
        <v>0</v>
      </c>
      <c r="AA95" s="13">
        <f t="shared" si="586"/>
        <v>0</v>
      </c>
      <c r="AB95" s="13">
        <f t="shared" si="586"/>
        <v>0</v>
      </c>
      <c r="AC95" s="13">
        <f t="shared" si="586"/>
        <v>0</v>
      </c>
      <c r="AD95" s="13">
        <f t="shared" si="586"/>
        <v>0</v>
      </c>
      <c r="AE95" s="13">
        <f t="shared" si="586"/>
        <v>0</v>
      </c>
      <c r="AF95" s="13">
        <f t="shared" si="586"/>
        <v>0</v>
      </c>
      <c r="AG95" s="13">
        <f t="shared" si="586"/>
        <v>0</v>
      </c>
      <c r="AH95" s="13">
        <f t="shared" si="586"/>
        <v>0</v>
      </c>
      <c r="AI95" s="13">
        <f t="shared" si="586"/>
        <v>0</v>
      </c>
      <c r="AJ95" s="13">
        <f t="shared" si="586"/>
        <v>0</v>
      </c>
      <c r="AK95" s="13">
        <f t="shared" si="586"/>
        <v>0</v>
      </c>
      <c r="AL95" s="13">
        <f t="shared" si="586"/>
        <v>0</v>
      </c>
      <c r="AM95" s="13">
        <f t="shared" si="586"/>
        <v>0</v>
      </c>
      <c r="AN95" s="13">
        <f t="shared" si="586"/>
        <v>0</v>
      </c>
      <c r="AO95" s="13">
        <f t="shared" si="586"/>
        <v>0</v>
      </c>
      <c r="AP95" s="13">
        <f t="shared" si="586"/>
        <v>0</v>
      </c>
      <c r="AQ95" s="13">
        <f t="shared" si="586"/>
        <v>0</v>
      </c>
      <c r="AR95" s="13">
        <f t="shared" si="586"/>
        <v>0</v>
      </c>
      <c r="AS95" s="13">
        <f t="shared" si="586"/>
        <v>0</v>
      </c>
      <c r="AT95" s="13">
        <f t="shared" si="586"/>
        <v>0</v>
      </c>
      <c r="AU95" s="13">
        <f t="shared" si="586"/>
        <v>0</v>
      </c>
      <c r="AV95" s="13">
        <f t="shared" si="586"/>
        <v>0</v>
      </c>
      <c r="AW95" s="13">
        <f t="shared" si="586"/>
        <v>0</v>
      </c>
      <c r="AX95" s="13">
        <f t="shared" si="586"/>
        <v>0</v>
      </c>
      <c r="AY95" s="13">
        <f t="shared" si="586"/>
        <v>0</v>
      </c>
      <c r="AZ95" s="13">
        <f t="shared" si="586"/>
        <v>0</v>
      </c>
      <c r="BA95" s="13">
        <f t="shared" si="586"/>
        <v>0</v>
      </c>
      <c r="BB95" s="13">
        <f t="shared" si="586"/>
        <v>0</v>
      </c>
      <c r="BC95" s="13">
        <f t="shared" si="586"/>
        <v>0</v>
      </c>
      <c r="BD95" s="13">
        <f t="shared" si="586"/>
        <v>0</v>
      </c>
      <c r="BE95" s="13">
        <f t="shared" si="586"/>
        <v>0</v>
      </c>
      <c r="BF95" s="13">
        <f t="shared" si="586"/>
        <v>0</v>
      </c>
      <c r="BG95" s="13">
        <f t="shared" si="586"/>
        <v>0</v>
      </c>
      <c r="BH95" s="13">
        <f t="shared" si="586"/>
        <v>0</v>
      </c>
      <c r="BI95" s="13">
        <f t="shared" si="586"/>
        <v>0</v>
      </c>
      <c r="BJ95" s="13">
        <f t="shared" si="586"/>
        <v>0</v>
      </c>
      <c r="BK95" s="13">
        <f t="shared" si="586"/>
        <v>0</v>
      </c>
      <c r="BL95" s="13">
        <f t="shared" si="586"/>
        <v>0</v>
      </c>
      <c r="BM95" s="13">
        <f t="shared" si="586"/>
        <v>0</v>
      </c>
      <c r="BN95" s="13">
        <f t="shared" si="586"/>
        <v>0</v>
      </c>
      <c r="BO95" s="13">
        <f t="shared" si="586"/>
        <v>0</v>
      </c>
      <c r="BP95" s="13">
        <f t="shared" si="586"/>
        <v>0</v>
      </c>
      <c r="BQ95" s="13">
        <f t="shared" si="586"/>
        <v>0</v>
      </c>
      <c r="BR95" s="13">
        <f t="shared" si="586"/>
        <v>0</v>
      </c>
      <c r="BS95" s="13">
        <f t="shared" si="586"/>
        <v>0</v>
      </c>
      <c r="BT95" s="13">
        <f t="shared" si="586"/>
        <v>0</v>
      </c>
      <c r="BU95" s="13">
        <f t="shared" si="586"/>
        <v>0</v>
      </c>
      <c r="BV95" s="13">
        <f t="shared" si="586"/>
        <v>0</v>
      </c>
      <c r="BW95" s="13">
        <f t="shared" si="586"/>
        <v>0</v>
      </c>
      <c r="BX95" s="13">
        <f t="shared" si="586"/>
        <v>0</v>
      </c>
      <c r="BY95" s="13">
        <f t="shared" si="586"/>
        <v>0</v>
      </c>
      <c r="BZ95" s="13">
        <f t="shared" si="575"/>
        <v>0</v>
      </c>
      <c r="CA95" s="13">
        <f t="shared" si="575"/>
        <v>0</v>
      </c>
      <c r="CB95" s="13">
        <f t="shared" si="575"/>
        <v>0</v>
      </c>
      <c r="CC95" s="13">
        <f t="shared" si="575"/>
        <v>0</v>
      </c>
      <c r="CD95" s="13">
        <f t="shared" si="575"/>
        <v>0</v>
      </c>
      <c r="CE95" s="13">
        <f t="shared" si="575"/>
        <v>0</v>
      </c>
      <c r="CF95" s="13">
        <f t="shared" si="587"/>
        <v>0</v>
      </c>
      <c r="CG95" s="13">
        <f t="shared" si="587"/>
        <v>0</v>
      </c>
      <c r="CH95" s="13">
        <f t="shared" si="587"/>
        <v>0</v>
      </c>
      <c r="CI95" s="13">
        <f t="shared" si="587"/>
        <v>0</v>
      </c>
      <c r="CJ95" s="13">
        <f t="shared" si="587"/>
        <v>0</v>
      </c>
      <c r="CK95" s="13">
        <f t="shared" si="587"/>
        <v>0</v>
      </c>
      <c r="CL95" s="13">
        <f t="shared" si="587"/>
        <v>0</v>
      </c>
      <c r="CM95" s="13">
        <f t="shared" si="587"/>
        <v>0</v>
      </c>
      <c r="CN95" s="13">
        <f t="shared" si="587"/>
        <v>0</v>
      </c>
      <c r="CO95" s="13">
        <f t="shared" si="587"/>
        <v>0</v>
      </c>
      <c r="CP95" s="13">
        <f t="shared" si="587"/>
        <v>0</v>
      </c>
      <c r="CQ95" s="13">
        <f t="shared" si="587"/>
        <v>0</v>
      </c>
      <c r="CR95" s="13">
        <f t="shared" si="587"/>
        <v>0</v>
      </c>
      <c r="CS95" s="13">
        <f t="shared" si="587"/>
        <v>0</v>
      </c>
      <c r="CT95" s="13">
        <f t="shared" si="587"/>
        <v>0</v>
      </c>
      <c r="CU95" s="13">
        <f t="shared" si="587"/>
        <v>0</v>
      </c>
      <c r="CV95" s="13">
        <f t="shared" si="587"/>
        <v>0</v>
      </c>
      <c r="CW95" s="13">
        <f t="shared" si="587"/>
        <v>0</v>
      </c>
      <c r="CX95" s="13">
        <f t="shared" si="587"/>
        <v>0</v>
      </c>
      <c r="CY95" s="13">
        <f t="shared" si="587"/>
        <v>0</v>
      </c>
      <c r="CZ95" s="13">
        <f t="shared" si="587"/>
        <v>0</v>
      </c>
      <c r="DA95" s="13">
        <f t="shared" si="587"/>
        <v>0</v>
      </c>
      <c r="DB95" s="13">
        <f t="shared" si="587"/>
        <v>0</v>
      </c>
      <c r="DC95" s="13">
        <f t="shared" si="587"/>
        <v>0</v>
      </c>
      <c r="DD95" s="13">
        <f t="shared" si="587"/>
        <v>0</v>
      </c>
      <c r="DE95" s="13">
        <f t="shared" si="587"/>
        <v>0</v>
      </c>
      <c r="DF95" s="13">
        <f t="shared" si="587"/>
        <v>0</v>
      </c>
      <c r="DG95" s="13">
        <f t="shared" si="587"/>
        <v>0</v>
      </c>
      <c r="DH95" s="13">
        <f t="shared" si="587"/>
        <v>0</v>
      </c>
      <c r="DI95" s="13">
        <f t="shared" si="587"/>
        <v>0</v>
      </c>
      <c r="DJ95" s="13">
        <f t="shared" si="587"/>
        <v>0</v>
      </c>
      <c r="DK95" s="13">
        <f t="shared" si="587"/>
        <v>0</v>
      </c>
      <c r="DL95" s="13">
        <f t="shared" si="587"/>
        <v>0</v>
      </c>
      <c r="DM95" s="13">
        <f t="shared" si="587"/>
        <v>0</v>
      </c>
      <c r="DN95" s="13">
        <f t="shared" si="587"/>
        <v>0</v>
      </c>
      <c r="DO95" s="13">
        <f t="shared" si="587"/>
        <v>0</v>
      </c>
      <c r="DP95" s="13">
        <f t="shared" si="587"/>
        <v>0</v>
      </c>
      <c r="DQ95" s="13">
        <f t="shared" si="587"/>
        <v>0</v>
      </c>
      <c r="DR95" s="13">
        <f t="shared" si="587"/>
        <v>0</v>
      </c>
      <c r="DS95" s="13">
        <f t="shared" si="587"/>
        <v>0</v>
      </c>
      <c r="DT95" s="13">
        <f t="shared" si="587"/>
        <v>0</v>
      </c>
      <c r="DU95" s="13">
        <f t="shared" si="587"/>
        <v>0</v>
      </c>
    </row>
    <row r="96" spans="1:132" s="9" customFormat="1" x14ac:dyDescent="0.3">
      <c r="A96" s="38" t="s">
        <v>18</v>
      </c>
      <c r="B96" s="28"/>
      <c r="C96" s="29">
        <f t="shared" ref="C96:C98" si="588">SUM(D96:BK96)</f>
        <v>20762500</v>
      </c>
      <c r="D96" s="29">
        <f>SUM(D82:D95)</f>
        <v>0</v>
      </c>
      <c r="E96" s="29">
        <f>SUM(E82:E95)</f>
        <v>0</v>
      </c>
      <c r="F96" s="29">
        <f t="shared" ref="F96:BQ96" si="589">SUM(F82:F95)</f>
        <v>0</v>
      </c>
      <c r="G96" s="29">
        <f t="shared" si="589"/>
        <v>0</v>
      </c>
      <c r="H96" s="29">
        <f t="shared" si="589"/>
        <v>0</v>
      </c>
      <c r="I96" s="29">
        <f t="shared" si="589"/>
        <v>0</v>
      </c>
      <c r="J96" s="29">
        <f t="shared" si="589"/>
        <v>0</v>
      </c>
      <c r="K96" s="29">
        <f t="shared" si="589"/>
        <v>0</v>
      </c>
      <c r="L96" s="29">
        <f t="shared" si="589"/>
        <v>0</v>
      </c>
      <c r="M96" s="29">
        <f t="shared" si="589"/>
        <v>1091766.6666666667</v>
      </c>
      <c r="N96" s="29">
        <f t="shared" si="589"/>
        <v>326166.66666666669</v>
      </c>
      <c r="O96" s="29">
        <f t="shared" si="589"/>
        <v>326166.66666666669</v>
      </c>
      <c r="P96" s="29">
        <f t="shared" si="589"/>
        <v>351166.66666666669</v>
      </c>
      <c r="Q96" s="29">
        <f t="shared" si="589"/>
        <v>326166.66666666669</v>
      </c>
      <c r="R96" s="29">
        <f t="shared" si="589"/>
        <v>326166.66666666669</v>
      </c>
      <c r="S96" s="29">
        <f t="shared" si="589"/>
        <v>351166.66666666669</v>
      </c>
      <c r="T96" s="29">
        <f t="shared" si="589"/>
        <v>326166.66666666669</v>
      </c>
      <c r="U96" s="29">
        <f t="shared" si="589"/>
        <v>326166.66666666669</v>
      </c>
      <c r="V96" s="29">
        <f t="shared" si="589"/>
        <v>351166.66666666669</v>
      </c>
      <c r="W96" s="29">
        <f t="shared" si="589"/>
        <v>326166.66666666669</v>
      </c>
      <c r="X96" s="29">
        <f t="shared" si="589"/>
        <v>326166.66666666669</v>
      </c>
      <c r="Y96" s="29">
        <f t="shared" si="589"/>
        <v>1091766.6666666667</v>
      </c>
      <c r="Z96" s="29">
        <f t="shared" si="589"/>
        <v>326166.66666666669</v>
      </c>
      <c r="AA96" s="29">
        <f t="shared" si="589"/>
        <v>326166.66666666669</v>
      </c>
      <c r="AB96" s="29">
        <f t="shared" si="589"/>
        <v>351166.66666666669</v>
      </c>
      <c r="AC96" s="29">
        <f t="shared" si="589"/>
        <v>326166.66666666669</v>
      </c>
      <c r="AD96" s="29">
        <f t="shared" si="589"/>
        <v>326166.66666666669</v>
      </c>
      <c r="AE96" s="29">
        <f t="shared" si="589"/>
        <v>351166.66666666669</v>
      </c>
      <c r="AF96" s="29">
        <f t="shared" si="589"/>
        <v>326166.66666666669</v>
      </c>
      <c r="AG96" s="29">
        <f t="shared" si="589"/>
        <v>326166.66666666669</v>
      </c>
      <c r="AH96" s="29">
        <f t="shared" si="589"/>
        <v>351166.66666666669</v>
      </c>
      <c r="AI96" s="29">
        <f t="shared" si="589"/>
        <v>326166.66666666669</v>
      </c>
      <c r="AJ96" s="29">
        <f t="shared" si="589"/>
        <v>326166.66666666669</v>
      </c>
      <c r="AK96" s="29">
        <f t="shared" si="589"/>
        <v>1091766.6666666667</v>
      </c>
      <c r="AL96" s="29">
        <f t="shared" si="589"/>
        <v>326166.66666666669</v>
      </c>
      <c r="AM96" s="29">
        <f t="shared" si="589"/>
        <v>326166.66666666669</v>
      </c>
      <c r="AN96" s="29">
        <f t="shared" si="589"/>
        <v>351166.66666666669</v>
      </c>
      <c r="AO96" s="29">
        <f t="shared" si="589"/>
        <v>326166.66666666669</v>
      </c>
      <c r="AP96" s="29">
        <f t="shared" si="589"/>
        <v>326166.66666666669</v>
      </c>
      <c r="AQ96" s="29">
        <f t="shared" si="589"/>
        <v>351166.66666666669</v>
      </c>
      <c r="AR96" s="29">
        <f t="shared" si="589"/>
        <v>326166.66666666669</v>
      </c>
      <c r="AS96" s="29">
        <f t="shared" si="589"/>
        <v>326166.66666666669</v>
      </c>
      <c r="AT96" s="29">
        <f t="shared" si="589"/>
        <v>351166.66666666669</v>
      </c>
      <c r="AU96" s="29">
        <f t="shared" si="589"/>
        <v>326166.66666666669</v>
      </c>
      <c r="AV96" s="29">
        <f t="shared" si="589"/>
        <v>326166.66666666669</v>
      </c>
      <c r="AW96" s="29">
        <f t="shared" si="589"/>
        <v>1091766.6666666667</v>
      </c>
      <c r="AX96" s="29">
        <f t="shared" si="589"/>
        <v>326166.66666666669</v>
      </c>
      <c r="AY96" s="29">
        <f t="shared" si="589"/>
        <v>326166.66666666669</v>
      </c>
      <c r="AZ96" s="29">
        <f t="shared" si="589"/>
        <v>351166.66666666669</v>
      </c>
      <c r="BA96" s="29">
        <f t="shared" si="589"/>
        <v>326166.66666666669</v>
      </c>
      <c r="BB96" s="29">
        <f t="shared" si="589"/>
        <v>326166.66666666669</v>
      </c>
      <c r="BC96" s="29">
        <f t="shared" si="589"/>
        <v>351166.66666666669</v>
      </c>
      <c r="BD96" s="29">
        <f t="shared" si="589"/>
        <v>326166.66666666669</v>
      </c>
      <c r="BE96" s="29">
        <f t="shared" si="589"/>
        <v>326166.66666666669</v>
      </c>
      <c r="BF96" s="29">
        <f t="shared" si="589"/>
        <v>351166.66666666669</v>
      </c>
      <c r="BG96" s="29">
        <f t="shared" si="589"/>
        <v>326166.66666666669</v>
      </c>
      <c r="BH96" s="29">
        <f t="shared" si="589"/>
        <v>326166.66666666669</v>
      </c>
      <c r="BI96" s="29">
        <f t="shared" si="589"/>
        <v>1091766.6666666667</v>
      </c>
      <c r="BJ96" s="29">
        <f t="shared" si="589"/>
        <v>326166.66666666669</v>
      </c>
      <c r="BK96" s="29">
        <f t="shared" si="589"/>
        <v>326166.66666666669</v>
      </c>
      <c r="BL96" s="29">
        <f t="shared" si="589"/>
        <v>351166.66666666669</v>
      </c>
      <c r="BM96" s="29">
        <f t="shared" si="589"/>
        <v>326166.66666666669</v>
      </c>
      <c r="BN96" s="29">
        <f t="shared" si="589"/>
        <v>326166.66666666669</v>
      </c>
      <c r="BO96" s="29">
        <f t="shared" si="589"/>
        <v>351166.66666666669</v>
      </c>
      <c r="BP96" s="29">
        <f t="shared" si="589"/>
        <v>326166.66666666669</v>
      </c>
      <c r="BQ96" s="29">
        <f t="shared" si="589"/>
        <v>326166.66666666669</v>
      </c>
      <c r="BR96" s="29">
        <f t="shared" ref="BR96:DU96" si="590">SUM(BR82:BR95)</f>
        <v>351166.66666666669</v>
      </c>
      <c r="BS96" s="29">
        <f t="shared" si="590"/>
        <v>326166.66666666669</v>
      </c>
      <c r="BT96" s="29">
        <f t="shared" si="590"/>
        <v>326166.66666666669</v>
      </c>
      <c r="BU96" s="29">
        <f t="shared" si="590"/>
        <v>1091766.6666666667</v>
      </c>
      <c r="BV96" s="29">
        <f t="shared" si="590"/>
        <v>326166.66666666669</v>
      </c>
      <c r="BW96" s="29">
        <f t="shared" si="590"/>
        <v>326166.66666666669</v>
      </c>
      <c r="BX96" s="29">
        <f t="shared" si="590"/>
        <v>351166.66666666669</v>
      </c>
      <c r="BY96" s="29">
        <f t="shared" si="590"/>
        <v>326166.66666666669</v>
      </c>
      <c r="BZ96" s="29">
        <f t="shared" si="590"/>
        <v>326166.66666666669</v>
      </c>
      <c r="CA96" s="29">
        <f t="shared" si="590"/>
        <v>351166.66666666669</v>
      </c>
      <c r="CB96" s="29">
        <f t="shared" si="590"/>
        <v>326166.66666666669</v>
      </c>
      <c r="CC96" s="29">
        <f t="shared" si="590"/>
        <v>326166.66666666669</v>
      </c>
      <c r="CD96" s="29">
        <f t="shared" si="590"/>
        <v>351166.66666666669</v>
      </c>
      <c r="CE96" s="29">
        <f t="shared" si="590"/>
        <v>326166.66666666669</v>
      </c>
      <c r="CF96" s="29">
        <f t="shared" si="590"/>
        <v>326166.66666666669</v>
      </c>
      <c r="CG96" s="29">
        <f t="shared" si="590"/>
        <v>1091766.6666666667</v>
      </c>
      <c r="CH96" s="29">
        <f t="shared" si="590"/>
        <v>326166.66666666669</v>
      </c>
      <c r="CI96" s="29">
        <f t="shared" si="590"/>
        <v>326166.66666666669</v>
      </c>
      <c r="CJ96" s="29">
        <f t="shared" si="590"/>
        <v>351166.66666666669</v>
      </c>
      <c r="CK96" s="29">
        <f t="shared" si="590"/>
        <v>326166.66666666669</v>
      </c>
      <c r="CL96" s="29">
        <f t="shared" si="590"/>
        <v>326166.66666666669</v>
      </c>
      <c r="CM96" s="29">
        <f t="shared" si="590"/>
        <v>351166.66666666669</v>
      </c>
      <c r="CN96" s="29">
        <f t="shared" si="590"/>
        <v>326166.66666666669</v>
      </c>
      <c r="CO96" s="29">
        <f t="shared" si="590"/>
        <v>326166.66666666669</v>
      </c>
      <c r="CP96" s="29">
        <f t="shared" si="590"/>
        <v>351166.66666666669</v>
      </c>
      <c r="CQ96" s="29">
        <f t="shared" si="590"/>
        <v>326166.66666666669</v>
      </c>
      <c r="CR96" s="29">
        <f t="shared" si="590"/>
        <v>326166.66666666669</v>
      </c>
      <c r="CS96" s="29">
        <f t="shared" si="590"/>
        <v>1091766.6666666667</v>
      </c>
      <c r="CT96" s="29">
        <f t="shared" si="590"/>
        <v>326166.66666666669</v>
      </c>
      <c r="CU96" s="29">
        <f t="shared" si="590"/>
        <v>326166.66666666669</v>
      </c>
      <c r="CV96" s="29">
        <f t="shared" si="590"/>
        <v>351166.66666666669</v>
      </c>
      <c r="CW96" s="29">
        <f t="shared" si="590"/>
        <v>326166.66666666669</v>
      </c>
      <c r="CX96" s="29">
        <f t="shared" si="590"/>
        <v>326166.66666666669</v>
      </c>
      <c r="CY96" s="29">
        <f t="shared" si="590"/>
        <v>351166.66666666669</v>
      </c>
      <c r="CZ96" s="29">
        <f t="shared" si="590"/>
        <v>326166.66666666669</v>
      </c>
      <c r="DA96" s="29">
        <f t="shared" si="590"/>
        <v>326166.66666666669</v>
      </c>
      <c r="DB96" s="29">
        <f t="shared" si="590"/>
        <v>351166.66666666669</v>
      </c>
      <c r="DC96" s="29">
        <f t="shared" si="590"/>
        <v>326166.66666666669</v>
      </c>
      <c r="DD96" s="29">
        <f t="shared" si="590"/>
        <v>326166.66666666669</v>
      </c>
      <c r="DE96" s="29">
        <f t="shared" si="590"/>
        <v>1091766.6666666667</v>
      </c>
      <c r="DF96" s="29">
        <f t="shared" si="590"/>
        <v>326166.66666666669</v>
      </c>
      <c r="DG96" s="29">
        <f t="shared" si="590"/>
        <v>326166.66666666669</v>
      </c>
      <c r="DH96" s="29">
        <f t="shared" si="590"/>
        <v>351166.66666666669</v>
      </c>
      <c r="DI96" s="29">
        <f t="shared" si="590"/>
        <v>326166.66666666669</v>
      </c>
      <c r="DJ96" s="29">
        <f t="shared" si="590"/>
        <v>326166.66666666669</v>
      </c>
      <c r="DK96" s="29">
        <f t="shared" si="590"/>
        <v>351166.66666666669</v>
      </c>
      <c r="DL96" s="29">
        <f t="shared" si="590"/>
        <v>326166.66666666669</v>
      </c>
      <c r="DM96" s="29">
        <f t="shared" si="590"/>
        <v>326166.66666666669</v>
      </c>
      <c r="DN96" s="29">
        <f t="shared" si="590"/>
        <v>351166.66666666669</v>
      </c>
      <c r="DO96" s="29">
        <f t="shared" si="590"/>
        <v>326166.66666666669</v>
      </c>
      <c r="DP96" s="29">
        <f t="shared" si="590"/>
        <v>326166.66666666669</v>
      </c>
      <c r="DQ96" s="29">
        <f t="shared" si="590"/>
        <v>1091766.6666666667</v>
      </c>
      <c r="DR96" s="29">
        <f t="shared" si="590"/>
        <v>326166.66666666669</v>
      </c>
      <c r="DS96" s="29">
        <f t="shared" si="590"/>
        <v>326166.66666666669</v>
      </c>
      <c r="DT96" s="29">
        <f t="shared" si="590"/>
        <v>351166.66666666669</v>
      </c>
      <c r="DU96" s="29">
        <f t="shared" si="590"/>
        <v>326166.66666666669</v>
      </c>
    </row>
    <row r="97" spans="1:125" s="9" customFormat="1" x14ac:dyDescent="0.3">
      <c r="A97" s="8" t="s">
        <v>10</v>
      </c>
      <c r="C97" s="12">
        <f t="shared" si="588"/>
        <v>3167161.0169491526</v>
      </c>
      <c r="D97" s="12">
        <f t="shared" ref="D97:AI97" si="591">D96/(1+vat)*vat</f>
        <v>0</v>
      </c>
      <c r="E97" s="12">
        <f t="shared" si="591"/>
        <v>0</v>
      </c>
      <c r="F97" s="12">
        <f t="shared" si="591"/>
        <v>0</v>
      </c>
      <c r="G97" s="12">
        <f t="shared" si="591"/>
        <v>0</v>
      </c>
      <c r="H97" s="12">
        <f t="shared" si="591"/>
        <v>0</v>
      </c>
      <c r="I97" s="12">
        <f t="shared" si="591"/>
        <v>0</v>
      </c>
      <c r="J97" s="12">
        <f t="shared" si="591"/>
        <v>0</v>
      </c>
      <c r="K97" s="12">
        <f t="shared" si="591"/>
        <v>0</v>
      </c>
      <c r="L97" s="12">
        <f t="shared" si="591"/>
        <v>0</v>
      </c>
      <c r="M97" s="12">
        <f t="shared" si="591"/>
        <v>166540.67796610171</v>
      </c>
      <c r="N97" s="12">
        <f t="shared" si="591"/>
        <v>49754.237288135599</v>
      </c>
      <c r="O97" s="12">
        <f t="shared" si="591"/>
        <v>49754.237288135599</v>
      </c>
      <c r="P97" s="12">
        <f t="shared" si="591"/>
        <v>53567.796610169498</v>
      </c>
      <c r="Q97" s="12">
        <f t="shared" si="591"/>
        <v>49754.237288135599</v>
      </c>
      <c r="R97" s="12">
        <f t="shared" si="591"/>
        <v>49754.237288135599</v>
      </c>
      <c r="S97" s="12">
        <f t="shared" si="591"/>
        <v>53567.796610169498</v>
      </c>
      <c r="T97" s="12">
        <f t="shared" si="591"/>
        <v>49754.237288135599</v>
      </c>
      <c r="U97" s="12">
        <f t="shared" si="591"/>
        <v>49754.237288135599</v>
      </c>
      <c r="V97" s="12">
        <f t="shared" si="591"/>
        <v>53567.796610169498</v>
      </c>
      <c r="W97" s="12">
        <f t="shared" si="591"/>
        <v>49754.237288135599</v>
      </c>
      <c r="X97" s="12">
        <f t="shared" si="591"/>
        <v>49754.237288135599</v>
      </c>
      <c r="Y97" s="12">
        <f t="shared" si="591"/>
        <v>166540.67796610171</v>
      </c>
      <c r="Z97" s="12">
        <f t="shared" si="591"/>
        <v>49754.237288135599</v>
      </c>
      <c r="AA97" s="12">
        <f t="shared" si="591"/>
        <v>49754.237288135599</v>
      </c>
      <c r="AB97" s="12">
        <f t="shared" si="591"/>
        <v>53567.796610169498</v>
      </c>
      <c r="AC97" s="12">
        <f t="shared" si="591"/>
        <v>49754.237288135599</v>
      </c>
      <c r="AD97" s="12">
        <f t="shared" si="591"/>
        <v>49754.237288135599</v>
      </c>
      <c r="AE97" s="12">
        <f t="shared" si="591"/>
        <v>53567.796610169498</v>
      </c>
      <c r="AF97" s="12">
        <f t="shared" si="591"/>
        <v>49754.237288135599</v>
      </c>
      <c r="AG97" s="12">
        <f t="shared" si="591"/>
        <v>49754.237288135599</v>
      </c>
      <c r="AH97" s="12">
        <f t="shared" si="591"/>
        <v>53567.796610169498</v>
      </c>
      <c r="AI97" s="12">
        <f t="shared" si="591"/>
        <v>49754.237288135599</v>
      </c>
      <c r="AJ97" s="12">
        <f t="shared" ref="AJ97:BO97" si="592">AJ96/(1+vat)*vat</f>
        <v>49754.237288135599</v>
      </c>
      <c r="AK97" s="12">
        <f t="shared" si="592"/>
        <v>166540.67796610171</v>
      </c>
      <c r="AL97" s="12">
        <f t="shared" si="592"/>
        <v>49754.237288135599</v>
      </c>
      <c r="AM97" s="12">
        <f t="shared" si="592"/>
        <v>49754.237288135599</v>
      </c>
      <c r="AN97" s="12">
        <f t="shared" si="592"/>
        <v>53567.796610169498</v>
      </c>
      <c r="AO97" s="12">
        <f t="shared" si="592"/>
        <v>49754.237288135599</v>
      </c>
      <c r="AP97" s="12">
        <f t="shared" si="592"/>
        <v>49754.237288135599</v>
      </c>
      <c r="AQ97" s="12">
        <f t="shared" si="592"/>
        <v>53567.796610169498</v>
      </c>
      <c r="AR97" s="12">
        <f t="shared" si="592"/>
        <v>49754.237288135599</v>
      </c>
      <c r="AS97" s="12">
        <f t="shared" si="592"/>
        <v>49754.237288135599</v>
      </c>
      <c r="AT97" s="12">
        <f t="shared" si="592"/>
        <v>53567.796610169498</v>
      </c>
      <c r="AU97" s="12">
        <f t="shared" si="592"/>
        <v>49754.237288135599</v>
      </c>
      <c r="AV97" s="12">
        <f t="shared" si="592"/>
        <v>49754.237288135599</v>
      </c>
      <c r="AW97" s="12">
        <f t="shared" si="592"/>
        <v>166540.67796610171</v>
      </c>
      <c r="AX97" s="12">
        <f t="shared" si="592"/>
        <v>49754.237288135599</v>
      </c>
      <c r="AY97" s="12">
        <f t="shared" si="592"/>
        <v>49754.237288135599</v>
      </c>
      <c r="AZ97" s="12">
        <f t="shared" si="592"/>
        <v>53567.796610169498</v>
      </c>
      <c r="BA97" s="12">
        <f t="shared" si="592"/>
        <v>49754.237288135599</v>
      </c>
      <c r="BB97" s="12">
        <f t="shared" si="592"/>
        <v>49754.237288135599</v>
      </c>
      <c r="BC97" s="12">
        <f t="shared" si="592"/>
        <v>53567.796610169498</v>
      </c>
      <c r="BD97" s="12">
        <f t="shared" si="592"/>
        <v>49754.237288135599</v>
      </c>
      <c r="BE97" s="12">
        <f t="shared" si="592"/>
        <v>49754.237288135599</v>
      </c>
      <c r="BF97" s="12">
        <f t="shared" si="592"/>
        <v>53567.796610169498</v>
      </c>
      <c r="BG97" s="12">
        <f t="shared" si="592"/>
        <v>49754.237288135599</v>
      </c>
      <c r="BH97" s="12">
        <f t="shared" si="592"/>
        <v>49754.237288135599</v>
      </c>
      <c r="BI97" s="12">
        <f t="shared" si="592"/>
        <v>166540.67796610171</v>
      </c>
      <c r="BJ97" s="12">
        <f t="shared" si="592"/>
        <v>49754.237288135599</v>
      </c>
      <c r="BK97" s="12">
        <f t="shared" si="592"/>
        <v>49754.237288135599</v>
      </c>
      <c r="BL97" s="12">
        <f t="shared" si="592"/>
        <v>53567.796610169498</v>
      </c>
      <c r="BM97" s="12">
        <f t="shared" si="592"/>
        <v>49754.237288135599</v>
      </c>
      <c r="BN97" s="12">
        <f t="shared" si="592"/>
        <v>49754.237288135599</v>
      </c>
      <c r="BO97" s="12">
        <f t="shared" si="592"/>
        <v>53567.796610169498</v>
      </c>
      <c r="BP97" s="12">
        <f t="shared" ref="BP97:CU97" si="593">BP96/(1+vat)*vat</f>
        <v>49754.237288135599</v>
      </c>
      <c r="BQ97" s="12">
        <f t="shared" si="593"/>
        <v>49754.237288135599</v>
      </c>
      <c r="BR97" s="12">
        <f t="shared" si="593"/>
        <v>53567.796610169498</v>
      </c>
      <c r="BS97" s="12">
        <f t="shared" si="593"/>
        <v>49754.237288135599</v>
      </c>
      <c r="BT97" s="12">
        <f t="shared" si="593"/>
        <v>49754.237288135599</v>
      </c>
      <c r="BU97" s="12">
        <f t="shared" si="593"/>
        <v>166540.67796610171</v>
      </c>
      <c r="BV97" s="12">
        <f t="shared" si="593"/>
        <v>49754.237288135599</v>
      </c>
      <c r="BW97" s="12">
        <f t="shared" si="593"/>
        <v>49754.237288135599</v>
      </c>
      <c r="BX97" s="12">
        <f t="shared" si="593"/>
        <v>53567.796610169498</v>
      </c>
      <c r="BY97" s="12">
        <f t="shared" si="593"/>
        <v>49754.237288135599</v>
      </c>
      <c r="BZ97" s="12">
        <f t="shared" si="593"/>
        <v>49754.237288135599</v>
      </c>
      <c r="CA97" s="12">
        <f t="shared" si="593"/>
        <v>53567.796610169498</v>
      </c>
      <c r="CB97" s="12">
        <f t="shared" si="593"/>
        <v>49754.237288135599</v>
      </c>
      <c r="CC97" s="12">
        <f t="shared" si="593"/>
        <v>49754.237288135599</v>
      </c>
      <c r="CD97" s="12">
        <f t="shared" si="593"/>
        <v>53567.796610169498</v>
      </c>
      <c r="CE97" s="12">
        <f t="shared" si="593"/>
        <v>49754.237288135599</v>
      </c>
      <c r="CF97" s="12">
        <f t="shared" si="593"/>
        <v>49754.237288135599</v>
      </c>
      <c r="CG97" s="12">
        <f t="shared" si="593"/>
        <v>166540.67796610171</v>
      </c>
      <c r="CH97" s="12">
        <f t="shared" si="593"/>
        <v>49754.237288135599</v>
      </c>
      <c r="CI97" s="12">
        <f t="shared" si="593"/>
        <v>49754.237288135599</v>
      </c>
      <c r="CJ97" s="12">
        <f t="shared" si="593"/>
        <v>53567.796610169498</v>
      </c>
      <c r="CK97" s="12">
        <f t="shared" si="593"/>
        <v>49754.237288135599</v>
      </c>
      <c r="CL97" s="12">
        <f t="shared" si="593"/>
        <v>49754.237288135599</v>
      </c>
      <c r="CM97" s="12">
        <f t="shared" si="593"/>
        <v>53567.796610169498</v>
      </c>
      <c r="CN97" s="12">
        <f t="shared" si="593"/>
        <v>49754.237288135599</v>
      </c>
      <c r="CO97" s="12">
        <f t="shared" si="593"/>
        <v>49754.237288135599</v>
      </c>
      <c r="CP97" s="12">
        <f t="shared" si="593"/>
        <v>53567.796610169498</v>
      </c>
      <c r="CQ97" s="12">
        <f t="shared" si="593"/>
        <v>49754.237288135599</v>
      </c>
      <c r="CR97" s="12">
        <f t="shared" si="593"/>
        <v>49754.237288135599</v>
      </c>
      <c r="CS97" s="12">
        <f t="shared" si="593"/>
        <v>166540.67796610171</v>
      </c>
      <c r="CT97" s="12">
        <f t="shared" si="593"/>
        <v>49754.237288135599</v>
      </c>
      <c r="CU97" s="12">
        <f t="shared" si="593"/>
        <v>49754.237288135599</v>
      </c>
      <c r="CV97" s="12">
        <f t="shared" ref="CV97:DU97" si="594">CV96/(1+vat)*vat</f>
        <v>53567.796610169498</v>
      </c>
      <c r="CW97" s="12">
        <f t="shared" si="594"/>
        <v>49754.237288135599</v>
      </c>
      <c r="CX97" s="12">
        <f t="shared" si="594"/>
        <v>49754.237288135599</v>
      </c>
      <c r="CY97" s="12">
        <f t="shared" si="594"/>
        <v>53567.796610169498</v>
      </c>
      <c r="CZ97" s="12">
        <f t="shared" si="594"/>
        <v>49754.237288135599</v>
      </c>
      <c r="DA97" s="12">
        <f t="shared" si="594"/>
        <v>49754.237288135599</v>
      </c>
      <c r="DB97" s="12">
        <f t="shared" si="594"/>
        <v>53567.796610169498</v>
      </c>
      <c r="DC97" s="12">
        <f t="shared" si="594"/>
        <v>49754.237288135599</v>
      </c>
      <c r="DD97" s="12">
        <f t="shared" si="594"/>
        <v>49754.237288135599</v>
      </c>
      <c r="DE97" s="12">
        <f t="shared" si="594"/>
        <v>166540.67796610171</v>
      </c>
      <c r="DF97" s="12">
        <f t="shared" si="594"/>
        <v>49754.237288135599</v>
      </c>
      <c r="DG97" s="12">
        <f t="shared" si="594"/>
        <v>49754.237288135599</v>
      </c>
      <c r="DH97" s="12">
        <f t="shared" si="594"/>
        <v>53567.796610169498</v>
      </c>
      <c r="DI97" s="12">
        <f t="shared" si="594"/>
        <v>49754.237288135599</v>
      </c>
      <c r="DJ97" s="12">
        <f t="shared" si="594"/>
        <v>49754.237288135599</v>
      </c>
      <c r="DK97" s="12">
        <f t="shared" si="594"/>
        <v>53567.796610169498</v>
      </c>
      <c r="DL97" s="12">
        <f t="shared" si="594"/>
        <v>49754.237288135599</v>
      </c>
      <c r="DM97" s="12">
        <f t="shared" si="594"/>
        <v>49754.237288135599</v>
      </c>
      <c r="DN97" s="12">
        <f t="shared" si="594"/>
        <v>53567.796610169498</v>
      </c>
      <c r="DO97" s="12">
        <f t="shared" si="594"/>
        <v>49754.237288135599</v>
      </c>
      <c r="DP97" s="12">
        <f t="shared" si="594"/>
        <v>49754.237288135599</v>
      </c>
      <c r="DQ97" s="12">
        <f t="shared" si="594"/>
        <v>166540.67796610171</v>
      </c>
      <c r="DR97" s="12">
        <f t="shared" si="594"/>
        <v>49754.237288135599</v>
      </c>
      <c r="DS97" s="12">
        <f t="shared" si="594"/>
        <v>49754.237288135599</v>
      </c>
      <c r="DT97" s="12">
        <f t="shared" si="594"/>
        <v>53567.796610169498</v>
      </c>
      <c r="DU97" s="12">
        <f t="shared" si="594"/>
        <v>49754.237288135599</v>
      </c>
    </row>
    <row r="98" spans="1:125" s="9" customFormat="1" x14ac:dyDescent="0.3">
      <c r="A98" s="31" t="s">
        <v>19</v>
      </c>
      <c r="B98" s="32"/>
      <c r="C98" s="30">
        <f t="shared" si="588"/>
        <v>17595338.98305086</v>
      </c>
      <c r="D98" s="30">
        <f t="shared" ref="D98:AI98" si="595">D96/(1+vat)</f>
        <v>0</v>
      </c>
      <c r="E98" s="30">
        <f t="shared" si="595"/>
        <v>0</v>
      </c>
      <c r="F98" s="30">
        <f t="shared" si="595"/>
        <v>0</v>
      </c>
      <c r="G98" s="30">
        <f t="shared" si="595"/>
        <v>0</v>
      </c>
      <c r="H98" s="30">
        <f t="shared" si="595"/>
        <v>0</v>
      </c>
      <c r="I98" s="30">
        <f t="shared" si="595"/>
        <v>0</v>
      </c>
      <c r="J98" s="30">
        <f t="shared" si="595"/>
        <v>0</v>
      </c>
      <c r="K98" s="30">
        <f t="shared" si="595"/>
        <v>0</v>
      </c>
      <c r="L98" s="30">
        <f t="shared" si="595"/>
        <v>0</v>
      </c>
      <c r="M98" s="30">
        <f t="shared" si="595"/>
        <v>925225.98870056507</v>
      </c>
      <c r="N98" s="30">
        <f t="shared" si="595"/>
        <v>276412.42937853112</v>
      </c>
      <c r="O98" s="30">
        <f t="shared" si="595"/>
        <v>276412.42937853112</v>
      </c>
      <c r="P98" s="30">
        <f t="shared" si="595"/>
        <v>297598.87005649722</v>
      </c>
      <c r="Q98" s="30">
        <f t="shared" si="595"/>
        <v>276412.42937853112</v>
      </c>
      <c r="R98" s="30">
        <f t="shared" si="595"/>
        <v>276412.42937853112</v>
      </c>
      <c r="S98" s="30">
        <f t="shared" si="595"/>
        <v>297598.87005649722</v>
      </c>
      <c r="T98" s="30">
        <f t="shared" si="595"/>
        <v>276412.42937853112</v>
      </c>
      <c r="U98" s="30">
        <f t="shared" si="595"/>
        <v>276412.42937853112</v>
      </c>
      <c r="V98" s="30">
        <f t="shared" si="595"/>
        <v>297598.87005649722</v>
      </c>
      <c r="W98" s="30">
        <f t="shared" si="595"/>
        <v>276412.42937853112</v>
      </c>
      <c r="X98" s="30">
        <f t="shared" si="595"/>
        <v>276412.42937853112</v>
      </c>
      <c r="Y98" s="30">
        <f t="shared" si="595"/>
        <v>925225.98870056507</v>
      </c>
      <c r="Z98" s="30">
        <f t="shared" si="595"/>
        <v>276412.42937853112</v>
      </c>
      <c r="AA98" s="30">
        <f t="shared" si="595"/>
        <v>276412.42937853112</v>
      </c>
      <c r="AB98" s="30">
        <f t="shared" si="595"/>
        <v>297598.87005649722</v>
      </c>
      <c r="AC98" s="30">
        <f t="shared" si="595"/>
        <v>276412.42937853112</v>
      </c>
      <c r="AD98" s="30">
        <f t="shared" si="595"/>
        <v>276412.42937853112</v>
      </c>
      <c r="AE98" s="30">
        <f t="shared" si="595"/>
        <v>297598.87005649722</v>
      </c>
      <c r="AF98" s="30">
        <f t="shared" si="595"/>
        <v>276412.42937853112</v>
      </c>
      <c r="AG98" s="30">
        <f t="shared" si="595"/>
        <v>276412.42937853112</v>
      </c>
      <c r="AH98" s="30">
        <f t="shared" si="595"/>
        <v>297598.87005649722</v>
      </c>
      <c r="AI98" s="30">
        <f t="shared" si="595"/>
        <v>276412.42937853112</v>
      </c>
      <c r="AJ98" s="30">
        <f t="shared" ref="AJ98:BO98" si="596">AJ96/(1+vat)</f>
        <v>276412.42937853112</v>
      </c>
      <c r="AK98" s="30">
        <f t="shared" si="596"/>
        <v>925225.98870056507</v>
      </c>
      <c r="AL98" s="30">
        <f t="shared" si="596"/>
        <v>276412.42937853112</v>
      </c>
      <c r="AM98" s="30">
        <f t="shared" si="596"/>
        <v>276412.42937853112</v>
      </c>
      <c r="AN98" s="30">
        <f t="shared" si="596"/>
        <v>297598.87005649722</v>
      </c>
      <c r="AO98" s="30">
        <f t="shared" si="596"/>
        <v>276412.42937853112</v>
      </c>
      <c r="AP98" s="30">
        <f t="shared" si="596"/>
        <v>276412.42937853112</v>
      </c>
      <c r="AQ98" s="30">
        <f t="shared" si="596"/>
        <v>297598.87005649722</v>
      </c>
      <c r="AR98" s="30">
        <f t="shared" si="596"/>
        <v>276412.42937853112</v>
      </c>
      <c r="AS98" s="30">
        <f t="shared" si="596"/>
        <v>276412.42937853112</v>
      </c>
      <c r="AT98" s="30">
        <f t="shared" si="596"/>
        <v>297598.87005649722</v>
      </c>
      <c r="AU98" s="30">
        <f t="shared" si="596"/>
        <v>276412.42937853112</v>
      </c>
      <c r="AV98" s="30">
        <f t="shared" si="596"/>
        <v>276412.42937853112</v>
      </c>
      <c r="AW98" s="30">
        <f t="shared" si="596"/>
        <v>925225.98870056507</v>
      </c>
      <c r="AX98" s="30">
        <f t="shared" si="596"/>
        <v>276412.42937853112</v>
      </c>
      <c r="AY98" s="30">
        <f t="shared" si="596"/>
        <v>276412.42937853112</v>
      </c>
      <c r="AZ98" s="30">
        <f t="shared" si="596"/>
        <v>297598.87005649722</v>
      </c>
      <c r="BA98" s="30">
        <f t="shared" si="596"/>
        <v>276412.42937853112</v>
      </c>
      <c r="BB98" s="30">
        <f t="shared" si="596"/>
        <v>276412.42937853112</v>
      </c>
      <c r="BC98" s="30">
        <f t="shared" si="596"/>
        <v>297598.87005649722</v>
      </c>
      <c r="BD98" s="30">
        <f t="shared" si="596"/>
        <v>276412.42937853112</v>
      </c>
      <c r="BE98" s="30">
        <f t="shared" si="596"/>
        <v>276412.42937853112</v>
      </c>
      <c r="BF98" s="30">
        <f t="shared" si="596"/>
        <v>297598.87005649722</v>
      </c>
      <c r="BG98" s="30">
        <f t="shared" si="596"/>
        <v>276412.42937853112</v>
      </c>
      <c r="BH98" s="30">
        <f t="shared" si="596"/>
        <v>276412.42937853112</v>
      </c>
      <c r="BI98" s="30">
        <f t="shared" si="596"/>
        <v>925225.98870056507</v>
      </c>
      <c r="BJ98" s="30">
        <f t="shared" si="596"/>
        <v>276412.42937853112</v>
      </c>
      <c r="BK98" s="30">
        <f t="shared" si="596"/>
        <v>276412.42937853112</v>
      </c>
      <c r="BL98" s="30">
        <f t="shared" si="596"/>
        <v>297598.87005649722</v>
      </c>
      <c r="BM98" s="30">
        <f t="shared" si="596"/>
        <v>276412.42937853112</v>
      </c>
      <c r="BN98" s="30">
        <f t="shared" si="596"/>
        <v>276412.42937853112</v>
      </c>
      <c r="BO98" s="30">
        <f t="shared" si="596"/>
        <v>297598.87005649722</v>
      </c>
      <c r="BP98" s="30">
        <f t="shared" ref="BP98:CU98" si="597">BP96/(1+vat)</f>
        <v>276412.42937853112</v>
      </c>
      <c r="BQ98" s="30">
        <f t="shared" si="597"/>
        <v>276412.42937853112</v>
      </c>
      <c r="BR98" s="30">
        <f t="shared" si="597"/>
        <v>297598.87005649722</v>
      </c>
      <c r="BS98" s="30">
        <f t="shared" si="597"/>
        <v>276412.42937853112</v>
      </c>
      <c r="BT98" s="30">
        <f t="shared" si="597"/>
        <v>276412.42937853112</v>
      </c>
      <c r="BU98" s="30">
        <f t="shared" si="597"/>
        <v>925225.98870056507</v>
      </c>
      <c r="BV98" s="30">
        <f t="shared" si="597"/>
        <v>276412.42937853112</v>
      </c>
      <c r="BW98" s="30">
        <f t="shared" si="597"/>
        <v>276412.42937853112</v>
      </c>
      <c r="BX98" s="30">
        <f t="shared" si="597"/>
        <v>297598.87005649722</v>
      </c>
      <c r="BY98" s="30">
        <f t="shared" si="597"/>
        <v>276412.42937853112</v>
      </c>
      <c r="BZ98" s="30">
        <f t="shared" si="597"/>
        <v>276412.42937853112</v>
      </c>
      <c r="CA98" s="30">
        <f t="shared" si="597"/>
        <v>297598.87005649722</v>
      </c>
      <c r="CB98" s="30">
        <f t="shared" si="597"/>
        <v>276412.42937853112</v>
      </c>
      <c r="CC98" s="30">
        <f t="shared" si="597"/>
        <v>276412.42937853112</v>
      </c>
      <c r="CD98" s="30">
        <f t="shared" si="597"/>
        <v>297598.87005649722</v>
      </c>
      <c r="CE98" s="30">
        <f t="shared" si="597"/>
        <v>276412.42937853112</v>
      </c>
      <c r="CF98" s="30">
        <f t="shared" si="597"/>
        <v>276412.42937853112</v>
      </c>
      <c r="CG98" s="30">
        <f t="shared" si="597"/>
        <v>925225.98870056507</v>
      </c>
      <c r="CH98" s="30">
        <f t="shared" si="597"/>
        <v>276412.42937853112</v>
      </c>
      <c r="CI98" s="30">
        <f t="shared" si="597"/>
        <v>276412.42937853112</v>
      </c>
      <c r="CJ98" s="30">
        <f t="shared" si="597"/>
        <v>297598.87005649722</v>
      </c>
      <c r="CK98" s="30">
        <f t="shared" si="597"/>
        <v>276412.42937853112</v>
      </c>
      <c r="CL98" s="30">
        <f t="shared" si="597"/>
        <v>276412.42937853112</v>
      </c>
      <c r="CM98" s="30">
        <f t="shared" si="597"/>
        <v>297598.87005649722</v>
      </c>
      <c r="CN98" s="30">
        <f t="shared" si="597"/>
        <v>276412.42937853112</v>
      </c>
      <c r="CO98" s="30">
        <f t="shared" si="597"/>
        <v>276412.42937853112</v>
      </c>
      <c r="CP98" s="30">
        <f t="shared" si="597"/>
        <v>297598.87005649722</v>
      </c>
      <c r="CQ98" s="30">
        <f t="shared" si="597"/>
        <v>276412.42937853112</v>
      </c>
      <c r="CR98" s="30">
        <f t="shared" si="597"/>
        <v>276412.42937853112</v>
      </c>
      <c r="CS98" s="30">
        <f t="shared" si="597"/>
        <v>925225.98870056507</v>
      </c>
      <c r="CT98" s="30">
        <f t="shared" si="597"/>
        <v>276412.42937853112</v>
      </c>
      <c r="CU98" s="30">
        <f t="shared" si="597"/>
        <v>276412.42937853112</v>
      </c>
      <c r="CV98" s="30">
        <f t="shared" ref="CV98:DU98" si="598">CV96/(1+vat)</f>
        <v>297598.87005649722</v>
      </c>
      <c r="CW98" s="30">
        <f t="shared" si="598"/>
        <v>276412.42937853112</v>
      </c>
      <c r="CX98" s="30">
        <f t="shared" si="598"/>
        <v>276412.42937853112</v>
      </c>
      <c r="CY98" s="30">
        <f t="shared" si="598"/>
        <v>297598.87005649722</v>
      </c>
      <c r="CZ98" s="30">
        <f t="shared" si="598"/>
        <v>276412.42937853112</v>
      </c>
      <c r="DA98" s="30">
        <f t="shared" si="598"/>
        <v>276412.42937853112</v>
      </c>
      <c r="DB98" s="30">
        <f t="shared" si="598"/>
        <v>297598.87005649722</v>
      </c>
      <c r="DC98" s="30">
        <f t="shared" si="598"/>
        <v>276412.42937853112</v>
      </c>
      <c r="DD98" s="30">
        <f t="shared" si="598"/>
        <v>276412.42937853112</v>
      </c>
      <c r="DE98" s="30">
        <f t="shared" si="598"/>
        <v>925225.98870056507</v>
      </c>
      <c r="DF98" s="30">
        <f t="shared" si="598"/>
        <v>276412.42937853112</v>
      </c>
      <c r="DG98" s="30">
        <f t="shared" si="598"/>
        <v>276412.42937853112</v>
      </c>
      <c r="DH98" s="30">
        <f t="shared" si="598"/>
        <v>297598.87005649722</v>
      </c>
      <c r="DI98" s="30">
        <f t="shared" si="598"/>
        <v>276412.42937853112</v>
      </c>
      <c r="DJ98" s="30">
        <f t="shared" si="598"/>
        <v>276412.42937853112</v>
      </c>
      <c r="DK98" s="30">
        <f t="shared" si="598"/>
        <v>297598.87005649722</v>
      </c>
      <c r="DL98" s="30">
        <f t="shared" si="598"/>
        <v>276412.42937853112</v>
      </c>
      <c r="DM98" s="30">
        <f t="shared" si="598"/>
        <v>276412.42937853112</v>
      </c>
      <c r="DN98" s="30">
        <f t="shared" si="598"/>
        <v>297598.87005649722</v>
      </c>
      <c r="DO98" s="30">
        <f t="shared" si="598"/>
        <v>276412.42937853112</v>
      </c>
      <c r="DP98" s="30">
        <f t="shared" si="598"/>
        <v>276412.42937853112</v>
      </c>
      <c r="DQ98" s="30">
        <f t="shared" si="598"/>
        <v>925225.98870056507</v>
      </c>
      <c r="DR98" s="30">
        <f t="shared" si="598"/>
        <v>276412.42937853112</v>
      </c>
      <c r="DS98" s="30">
        <f t="shared" si="598"/>
        <v>276412.42937853112</v>
      </c>
      <c r="DT98" s="30">
        <f t="shared" si="598"/>
        <v>297598.87005649722</v>
      </c>
      <c r="DU98" s="30">
        <f t="shared" si="598"/>
        <v>276412.42937853112</v>
      </c>
    </row>
    <row r="99" spans="1:125" x14ac:dyDescent="0.3">
      <c r="C99" s="12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</row>
    <row r="100" spans="1:125" x14ac:dyDescent="0.3">
      <c r="C100" s="12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</row>
    <row r="101" spans="1:125" s="9" customFormat="1" x14ac:dyDescent="0.3">
      <c r="A101" s="129" t="s">
        <v>2</v>
      </c>
      <c r="B101" s="115" t="s">
        <v>86</v>
      </c>
      <c r="C101" s="22" t="s">
        <v>1</v>
      </c>
      <c r="D101" s="23">
        <f t="shared" ref="D101:AI101" si="599">D3</f>
        <v>41944</v>
      </c>
      <c r="E101" s="23">
        <f t="shared" si="599"/>
        <v>41974</v>
      </c>
      <c r="F101" s="23">
        <f t="shared" si="599"/>
        <v>42005</v>
      </c>
      <c r="G101" s="23">
        <f t="shared" si="599"/>
        <v>42036</v>
      </c>
      <c r="H101" s="23">
        <f t="shared" si="599"/>
        <v>42064</v>
      </c>
      <c r="I101" s="23">
        <f t="shared" si="599"/>
        <v>42095</v>
      </c>
      <c r="J101" s="23">
        <f t="shared" si="599"/>
        <v>42125</v>
      </c>
      <c r="K101" s="23">
        <f t="shared" si="599"/>
        <v>42156</v>
      </c>
      <c r="L101" s="23">
        <f t="shared" si="599"/>
        <v>42186</v>
      </c>
      <c r="M101" s="23">
        <f t="shared" si="599"/>
        <v>42217</v>
      </c>
      <c r="N101" s="23">
        <f t="shared" si="599"/>
        <v>42248</v>
      </c>
      <c r="O101" s="23">
        <f t="shared" si="599"/>
        <v>42278</v>
      </c>
      <c r="P101" s="23">
        <f t="shared" si="599"/>
        <v>42309</v>
      </c>
      <c r="Q101" s="23">
        <f t="shared" si="599"/>
        <v>42339</v>
      </c>
      <c r="R101" s="23">
        <f t="shared" si="599"/>
        <v>42370</v>
      </c>
      <c r="S101" s="23">
        <f t="shared" si="599"/>
        <v>42401</v>
      </c>
      <c r="T101" s="23">
        <f t="shared" si="599"/>
        <v>42430</v>
      </c>
      <c r="U101" s="23">
        <f t="shared" si="599"/>
        <v>42461</v>
      </c>
      <c r="V101" s="23">
        <f t="shared" si="599"/>
        <v>42491</v>
      </c>
      <c r="W101" s="23">
        <f t="shared" si="599"/>
        <v>42522</v>
      </c>
      <c r="X101" s="23">
        <f t="shared" si="599"/>
        <v>42552</v>
      </c>
      <c r="Y101" s="23">
        <f t="shared" si="599"/>
        <v>42583</v>
      </c>
      <c r="Z101" s="23">
        <f t="shared" si="599"/>
        <v>42614</v>
      </c>
      <c r="AA101" s="23">
        <f t="shared" si="599"/>
        <v>42644</v>
      </c>
      <c r="AB101" s="23">
        <f t="shared" si="599"/>
        <v>42675</v>
      </c>
      <c r="AC101" s="23">
        <f t="shared" si="599"/>
        <v>42705</v>
      </c>
      <c r="AD101" s="23">
        <f t="shared" si="599"/>
        <v>42736</v>
      </c>
      <c r="AE101" s="23">
        <f t="shared" si="599"/>
        <v>42767</v>
      </c>
      <c r="AF101" s="23">
        <f t="shared" si="599"/>
        <v>42795</v>
      </c>
      <c r="AG101" s="23">
        <f t="shared" si="599"/>
        <v>42826</v>
      </c>
      <c r="AH101" s="23">
        <f t="shared" si="599"/>
        <v>42856</v>
      </c>
      <c r="AI101" s="23">
        <f t="shared" si="599"/>
        <v>42887</v>
      </c>
      <c r="AJ101" s="23">
        <f t="shared" ref="AJ101:BO101" si="600">AJ3</f>
        <v>42917</v>
      </c>
      <c r="AK101" s="23">
        <f t="shared" si="600"/>
        <v>42948</v>
      </c>
      <c r="AL101" s="23">
        <f t="shared" si="600"/>
        <v>42979</v>
      </c>
      <c r="AM101" s="23">
        <f t="shared" si="600"/>
        <v>43009</v>
      </c>
      <c r="AN101" s="23">
        <f t="shared" si="600"/>
        <v>43040</v>
      </c>
      <c r="AO101" s="23">
        <f t="shared" si="600"/>
        <v>43070</v>
      </c>
      <c r="AP101" s="23">
        <f t="shared" si="600"/>
        <v>43101</v>
      </c>
      <c r="AQ101" s="23">
        <f t="shared" si="600"/>
        <v>43132</v>
      </c>
      <c r="AR101" s="23">
        <f t="shared" si="600"/>
        <v>43160</v>
      </c>
      <c r="AS101" s="23">
        <f t="shared" si="600"/>
        <v>43191</v>
      </c>
      <c r="AT101" s="23">
        <f t="shared" si="600"/>
        <v>43221</v>
      </c>
      <c r="AU101" s="23">
        <f t="shared" si="600"/>
        <v>43252</v>
      </c>
      <c r="AV101" s="23">
        <f t="shared" si="600"/>
        <v>43282</v>
      </c>
      <c r="AW101" s="23">
        <f t="shared" si="600"/>
        <v>43313</v>
      </c>
      <c r="AX101" s="23">
        <f t="shared" si="600"/>
        <v>43344</v>
      </c>
      <c r="AY101" s="23">
        <f t="shared" si="600"/>
        <v>43374</v>
      </c>
      <c r="AZ101" s="23">
        <f t="shared" si="600"/>
        <v>43405</v>
      </c>
      <c r="BA101" s="23">
        <f t="shared" si="600"/>
        <v>43435</v>
      </c>
      <c r="BB101" s="23">
        <f t="shared" si="600"/>
        <v>43466</v>
      </c>
      <c r="BC101" s="23">
        <f t="shared" si="600"/>
        <v>43497</v>
      </c>
      <c r="BD101" s="23">
        <f t="shared" si="600"/>
        <v>43525</v>
      </c>
      <c r="BE101" s="23">
        <f t="shared" si="600"/>
        <v>43556</v>
      </c>
      <c r="BF101" s="23">
        <f t="shared" si="600"/>
        <v>43586</v>
      </c>
      <c r="BG101" s="23">
        <f t="shared" si="600"/>
        <v>43617</v>
      </c>
      <c r="BH101" s="23">
        <f t="shared" si="600"/>
        <v>43647</v>
      </c>
      <c r="BI101" s="23">
        <f t="shared" si="600"/>
        <v>43678</v>
      </c>
      <c r="BJ101" s="23">
        <f t="shared" si="600"/>
        <v>43709</v>
      </c>
      <c r="BK101" s="23">
        <f t="shared" si="600"/>
        <v>43739</v>
      </c>
      <c r="BL101" s="23">
        <f t="shared" si="600"/>
        <v>43770</v>
      </c>
      <c r="BM101" s="23">
        <f t="shared" si="600"/>
        <v>43800</v>
      </c>
      <c r="BN101" s="23">
        <f t="shared" si="600"/>
        <v>43831</v>
      </c>
      <c r="BO101" s="23">
        <f t="shared" si="600"/>
        <v>43862</v>
      </c>
      <c r="BP101" s="23">
        <f t="shared" ref="BP101:CU101" si="601">BP3</f>
        <v>43891</v>
      </c>
      <c r="BQ101" s="23">
        <f t="shared" si="601"/>
        <v>43922</v>
      </c>
      <c r="BR101" s="23">
        <f t="shared" si="601"/>
        <v>43952</v>
      </c>
      <c r="BS101" s="23">
        <f t="shared" si="601"/>
        <v>43983</v>
      </c>
      <c r="BT101" s="23">
        <f t="shared" si="601"/>
        <v>44013</v>
      </c>
      <c r="BU101" s="23">
        <f t="shared" si="601"/>
        <v>44044</v>
      </c>
      <c r="BV101" s="23">
        <f t="shared" si="601"/>
        <v>44075</v>
      </c>
      <c r="BW101" s="23">
        <f t="shared" si="601"/>
        <v>44105</v>
      </c>
      <c r="BX101" s="23">
        <f t="shared" si="601"/>
        <v>44136</v>
      </c>
      <c r="BY101" s="23">
        <f t="shared" si="601"/>
        <v>44166</v>
      </c>
      <c r="BZ101" s="23">
        <f t="shared" si="601"/>
        <v>44197</v>
      </c>
      <c r="CA101" s="23">
        <f t="shared" si="601"/>
        <v>44228</v>
      </c>
      <c r="CB101" s="23">
        <f t="shared" si="601"/>
        <v>44256</v>
      </c>
      <c r="CC101" s="23">
        <f t="shared" si="601"/>
        <v>44287</v>
      </c>
      <c r="CD101" s="23">
        <f t="shared" si="601"/>
        <v>44317</v>
      </c>
      <c r="CE101" s="23">
        <f t="shared" si="601"/>
        <v>44348</v>
      </c>
      <c r="CF101" s="23">
        <f t="shared" si="601"/>
        <v>44378</v>
      </c>
      <c r="CG101" s="23">
        <f t="shared" si="601"/>
        <v>44409</v>
      </c>
      <c r="CH101" s="23">
        <f t="shared" si="601"/>
        <v>44440</v>
      </c>
      <c r="CI101" s="23">
        <f t="shared" si="601"/>
        <v>44470</v>
      </c>
      <c r="CJ101" s="23">
        <f t="shared" si="601"/>
        <v>44501</v>
      </c>
      <c r="CK101" s="23">
        <f t="shared" si="601"/>
        <v>44531</v>
      </c>
      <c r="CL101" s="23">
        <f t="shared" si="601"/>
        <v>44562</v>
      </c>
      <c r="CM101" s="23">
        <f t="shared" si="601"/>
        <v>44593</v>
      </c>
      <c r="CN101" s="23">
        <f t="shared" si="601"/>
        <v>44621</v>
      </c>
      <c r="CO101" s="23">
        <f t="shared" si="601"/>
        <v>44652</v>
      </c>
      <c r="CP101" s="23">
        <f t="shared" si="601"/>
        <v>44682</v>
      </c>
      <c r="CQ101" s="23">
        <f t="shared" si="601"/>
        <v>44713</v>
      </c>
      <c r="CR101" s="23">
        <f t="shared" si="601"/>
        <v>44743</v>
      </c>
      <c r="CS101" s="23">
        <f t="shared" si="601"/>
        <v>44774</v>
      </c>
      <c r="CT101" s="23">
        <f t="shared" si="601"/>
        <v>44805</v>
      </c>
      <c r="CU101" s="23">
        <f t="shared" si="601"/>
        <v>44835</v>
      </c>
      <c r="CV101" s="23">
        <f t="shared" ref="CV101:DU101" si="602">CV3</f>
        <v>44866</v>
      </c>
      <c r="CW101" s="23">
        <f t="shared" si="602"/>
        <v>44896</v>
      </c>
      <c r="CX101" s="23">
        <f t="shared" si="602"/>
        <v>44927</v>
      </c>
      <c r="CY101" s="23">
        <f t="shared" si="602"/>
        <v>44958</v>
      </c>
      <c r="CZ101" s="23">
        <f t="shared" si="602"/>
        <v>44986</v>
      </c>
      <c r="DA101" s="23">
        <f t="shared" si="602"/>
        <v>45017</v>
      </c>
      <c r="DB101" s="23">
        <f t="shared" si="602"/>
        <v>45047</v>
      </c>
      <c r="DC101" s="23">
        <f t="shared" si="602"/>
        <v>45078</v>
      </c>
      <c r="DD101" s="23">
        <f t="shared" si="602"/>
        <v>45108</v>
      </c>
      <c r="DE101" s="23">
        <f t="shared" si="602"/>
        <v>45139</v>
      </c>
      <c r="DF101" s="23">
        <f t="shared" si="602"/>
        <v>45170</v>
      </c>
      <c r="DG101" s="23">
        <f t="shared" si="602"/>
        <v>45200</v>
      </c>
      <c r="DH101" s="23">
        <f t="shared" si="602"/>
        <v>45231</v>
      </c>
      <c r="DI101" s="23">
        <f t="shared" si="602"/>
        <v>45261</v>
      </c>
      <c r="DJ101" s="23">
        <f t="shared" si="602"/>
        <v>45292</v>
      </c>
      <c r="DK101" s="23">
        <f t="shared" si="602"/>
        <v>45323</v>
      </c>
      <c r="DL101" s="23">
        <f t="shared" si="602"/>
        <v>45352</v>
      </c>
      <c r="DM101" s="23">
        <f t="shared" si="602"/>
        <v>45383</v>
      </c>
      <c r="DN101" s="23">
        <f t="shared" si="602"/>
        <v>45413</v>
      </c>
      <c r="DO101" s="23">
        <f t="shared" si="602"/>
        <v>45444</v>
      </c>
      <c r="DP101" s="23">
        <f t="shared" si="602"/>
        <v>45474</v>
      </c>
      <c r="DQ101" s="23">
        <f t="shared" si="602"/>
        <v>45505</v>
      </c>
      <c r="DR101" s="23">
        <f t="shared" si="602"/>
        <v>45536</v>
      </c>
      <c r="DS101" s="23">
        <f t="shared" si="602"/>
        <v>45566</v>
      </c>
      <c r="DT101" s="23">
        <f t="shared" si="602"/>
        <v>45597</v>
      </c>
      <c r="DU101" s="23">
        <f t="shared" si="602"/>
        <v>45627</v>
      </c>
    </row>
    <row r="102" spans="1:125" x14ac:dyDescent="0.3">
      <c r="A102" s="52" t="s">
        <v>97</v>
      </c>
      <c r="B102" s="40">
        <v>25000</v>
      </c>
      <c r="C102" s="111"/>
      <c r="D102" s="114"/>
      <c r="E102" s="114"/>
      <c r="F102" s="114"/>
      <c r="G102" s="114"/>
      <c r="H102" s="114"/>
      <c r="I102" s="114"/>
      <c r="J102" s="114"/>
      <c r="K102" s="114"/>
      <c r="L102" s="114"/>
      <c r="M102" s="13">
        <v>1</v>
      </c>
      <c r="N102" s="13">
        <f>M102</f>
        <v>1</v>
      </c>
      <c r="O102" s="13">
        <f t="shared" ref="O102:BK107" si="603">N102</f>
        <v>1</v>
      </c>
      <c r="P102" s="13">
        <f t="shared" si="603"/>
        <v>1</v>
      </c>
      <c r="Q102" s="13">
        <f t="shared" si="603"/>
        <v>1</v>
      </c>
      <c r="R102" s="13">
        <f t="shared" si="603"/>
        <v>1</v>
      </c>
      <c r="S102" s="13">
        <f t="shared" si="603"/>
        <v>1</v>
      </c>
      <c r="T102" s="13">
        <f t="shared" si="603"/>
        <v>1</v>
      </c>
      <c r="U102" s="13">
        <f t="shared" si="603"/>
        <v>1</v>
      </c>
      <c r="V102" s="13">
        <f t="shared" si="603"/>
        <v>1</v>
      </c>
      <c r="W102" s="13">
        <f t="shared" si="603"/>
        <v>1</v>
      </c>
      <c r="X102" s="13">
        <f t="shared" si="603"/>
        <v>1</v>
      </c>
      <c r="Y102" s="13">
        <f t="shared" si="603"/>
        <v>1</v>
      </c>
      <c r="Z102" s="13">
        <f t="shared" si="603"/>
        <v>1</v>
      </c>
      <c r="AA102" s="13">
        <f t="shared" si="603"/>
        <v>1</v>
      </c>
      <c r="AB102" s="13">
        <f t="shared" si="603"/>
        <v>1</v>
      </c>
      <c r="AC102" s="13">
        <f t="shared" si="603"/>
        <v>1</v>
      </c>
      <c r="AD102" s="13">
        <f t="shared" si="603"/>
        <v>1</v>
      </c>
      <c r="AE102" s="13">
        <f t="shared" si="603"/>
        <v>1</v>
      </c>
      <c r="AF102" s="13">
        <f t="shared" si="603"/>
        <v>1</v>
      </c>
      <c r="AG102" s="13">
        <f t="shared" si="603"/>
        <v>1</v>
      </c>
      <c r="AH102" s="13">
        <f t="shared" si="603"/>
        <v>1</v>
      </c>
      <c r="AI102" s="13">
        <f t="shared" si="603"/>
        <v>1</v>
      </c>
      <c r="AJ102" s="13">
        <f t="shared" si="603"/>
        <v>1</v>
      </c>
      <c r="AK102" s="13">
        <f t="shared" si="603"/>
        <v>1</v>
      </c>
      <c r="AL102" s="13">
        <f t="shared" si="603"/>
        <v>1</v>
      </c>
      <c r="AM102" s="13">
        <f t="shared" si="603"/>
        <v>1</v>
      </c>
      <c r="AN102" s="13">
        <f t="shared" si="603"/>
        <v>1</v>
      </c>
      <c r="AO102" s="13">
        <f t="shared" si="603"/>
        <v>1</v>
      </c>
      <c r="AP102" s="13">
        <f t="shared" si="603"/>
        <v>1</v>
      </c>
      <c r="AQ102" s="13">
        <f t="shared" si="603"/>
        <v>1</v>
      </c>
      <c r="AR102" s="13">
        <f t="shared" si="603"/>
        <v>1</v>
      </c>
      <c r="AS102" s="13">
        <f t="shared" si="603"/>
        <v>1</v>
      </c>
      <c r="AT102" s="13">
        <f t="shared" si="603"/>
        <v>1</v>
      </c>
      <c r="AU102" s="13">
        <f t="shared" si="603"/>
        <v>1</v>
      </c>
      <c r="AV102" s="13">
        <f t="shared" si="603"/>
        <v>1</v>
      </c>
      <c r="AW102" s="13">
        <f t="shared" si="603"/>
        <v>1</v>
      </c>
      <c r="AX102" s="13">
        <f t="shared" si="603"/>
        <v>1</v>
      </c>
      <c r="AY102" s="13">
        <f t="shared" si="603"/>
        <v>1</v>
      </c>
      <c r="AZ102" s="13">
        <f t="shared" si="603"/>
        <v>1</v>
      </c>
      <c r="BA102" s="13">
        <f t="shared" si="603"/>
        <v>1</v>
      </c>
      <c r="BB102" s="13">
        <f t="shared" si="603"/>
        <v>1</v>
      </c>
      <c r="BC102" s="13">
        <f t="shared" si="603"/>
        <v>1</v>
      </c>
      <c r="BD102" s="13">
        <f t="shared" si="603"/>
        <v>1</v>
      </c>
      <c r="BE102" s="13">
        <f t="shared" si="603"/>
        <v>1</v>
      </c>
      <c r="BF102" s="13">
        <f t="shared" si="603"/>
        <v>1</v>
      </c>
      <c r="BG102" s="13">
        <f t="shared" si="603"/>
        <v>1</v>
      </c>
      <c r="BH102" s="13">
        <f t="shared" si="603"/>
        <v>1</v>
      </c>
      <c r="BI102" s="13">
        <f t="shared" si="603"/>
        <v>1</v>
      </c>
      <c r="BJ102" s="13">
        <f t="shared" si="603"/>
        <v>1</v>
      </c>
      <c r="BK102" s="13">
        <f t="shared" si="603"/>
        <v>1</v>
      </c>
      <c r="BL102" s="13">
        <f t="shared" ref="BL102:DU106" si="604">BK102</f>
        <v>1</v>
      </c>
      <c r="BM102" s="13">
        <f t="shared" si="604"/>
        <v>1</v>
      </c>
      <c r="BN102" s="13">
        <f t="shared" si="604"/>
        <v>1</v>
      </c>
      <c r="BO102" s="13">
        <f t="shared" si="604"/>
        <v>1</v>
      </c>
      <c r="BP102" s="13">
        <f t="shared" si="604"/>
        <v>1</v>
      </c>
      <c r="BQ102" s="13">
        <f t="shared" si="604"/>
        <v>1</v>
      </c>
      <c r="BR102" s="13">
        <f t="shared" si="604"/>
        <v>1</v>
      </c>
      <c r="BS102" s="13">
        <f t="shared" si="604"/>
        <v>1</v>
      </c>
      <c r="BT102" s="13">
        <f t="shared" si="604"/>
        <v>1</v>
      </c>
      <c r="BU102" s="13">
        <f t="shared" si="604"/>
        <v>1</v>
      </c>
      <c r="BV102" s="13">
        <f t="shared" si="604"/>
        <v>1</v>
      </c>
      <c r="BW102" s="13">
        <f t="shared" si="604"/>
        <v>1</v>
      </c>
      <c r="BX102" s="13">
        <f t="shared" si="604"/>
        <v>1</v>
      </c>
      <c r="BY102" s="13">
        <f t="shared" si="604"/>
        <v>1</v>
      </c>
      <c r="BZ102" s="13">
        <f t="shared" si="604"/>
        <v>1</v>
      </c>
      <c r="CA102" s="13">
        <f t="shared" si="604"/>
        <v>1</v>
      </c>
      <c r="CB102" s="13">
        <f t="shared" si="604"/>
        <v>1</v>
      </c>
      <c r="CC102" s="13">
        <f t="shared" si="604"/>
        <v>1</v>
      </c>
      <c r="CD102" s="13">
        <f t="shared" si="604"/>
        <v>1</v>
      </c>
      <c r="CE102" s="13">
        <f t="shared" si="604"/>
        <v>1</v>
      </c>
      <c r="CF102" s="13">
        <f t="shared" si="604"/>
        <v>1</v>
      </c>
      <c r="CG102" s="13">
        <f t="shared" si="604"/>
        <v>1</v>
      </c>
      <c r="CH102" s="13">
        <f t="shared" si="604"/>
        <v>1</v>
      </c>
      <c r="CI102" s="13">
        <f t="shared" si="604"/>
        <v>1</v>
      </c>
      <c r="CJ102" s="13">
        <f t="shared" si="604"/>
        <v>1</v>
      </c>
      <c r="CK102" s="13">
        <f t="shared" si="604"/>
        <v>1</v>
      </c>
      <c r="CL102" s="13">
        <f t="shared" si="604"/>
        <v>1</v>
      </c>
      <c r="CM102" s="13">
        <f t="shared" si="604"/>
        <v>1</v>
      </c>
      <c r="CN102" s="13">
        <f t="shared" si="604"/>
        <v>1</v>
      </c>
      <c r="CO102" s="13">
        <f t="shared" si="604"/>
        <v>1</v>
      </c>
      <c r="CP102" s="13">
        <f t="shared" si="604"/>
        <v>1</v>
      </c>
      <c r="CQ102" s="13">
        <f t="shared" si="604"/>
        <v>1</v>
      </c>
      <c r="CR102" s="13">
        <f t="shared" si="604"/>
        <v>1</v>
      </c>
      <c r="CS102" s="13">
        <f t="shared" si="604"/>
        <v>1</v>
      </c>
      <c r="CT102" s="13">
        <f t="shared" si="604"/>
        <v>1</v>
      </c>
      <c r="CU102" s="13">
        <f t="shared" si="604"/>
        <v>1</v>
      </c>
      <c r="CV102" s="13">
        <f t="shared" si="604"/>
        <v>1</v>
      </c>
      <c r="CW102" s="13">
        <f t="shared" si="604"/>
        <v>1</v>
      </c>
      <c r="CX102" s="13">
        <f t="shared" si="604"/>
        <v>1</v>
      </c>
      <c r="CY102" s="13">
        <f t="shared" si="604"/>
        <v>1</v>
      </c>
      <c r="CZ102" s="13">
        <f t="shared" si="604"/>
        <v>1</v>
      </c>
      <c r="DA102" s="13">
        <f t="shared" si="604"/>
        <v>1</v>
      </c>
      <c r="DB102" s="13">
        <f t="shared" si="604"/>
        <v>1</v>
      </c>
      <c r="DC102" s="13">
        <f t="shared" si="604"/>
        <v>1</v>
      </c>
      <c r="DD102" s="13">
        <f t="shared" si="604"/>
        <v>1</v>
      </c>
      <c r="DE102" s="13">
        <f t="shared" si="604"/>
        <v>1</v>
      </c>
      <c r="DF102" s="13">
        <f t="shared" si="604"/>
        <v>1</v>
      </c>
      <c r="DG102" s="13">
        <f t="shared" si="604"/>
        <v>1</v>
      </c>
      <c r="DH102" s="13">
        <f t="shared" si="604"/>
        <v>1</v>
      </c>
      <c r="DI102" s="13">
        <f t="shared" si="604"/>
        <v>1</v>
      </c>
      <c r="DJ102" s="13">
        <f t="shared" si="604"/>
        <v>1</v>
      </c>
      <c r="DK102" s="13">
        <f t="shared" si="604"/>
        <v>1</v>
      </c>
      <c r="DL102" s="13">
        <f t="shared" si="604"/>
        <v>1</v>
      </c>
      <c r="DM102" s="13">
        <f t="shared" si="604"/>
        <v>1</v>
      </c>
      <c r="DN102" s="13">
        <f t="shared" si="604"/>
        <v>1</v>
      </c>
      <c r="DO102" s="13">
        <f t="shared" si="604"/>
        <v>1</v>
      </c>
      <c r="DP102" s="13">
        <f t="shared" si="604"/>
        <v>1</v>
      </c>
      <c r="DQ102" s="13">
        <f t="shared" si="604"/>
        <v>1</v>
      </c>
      <c r="DR102" s="13">
        <f t="shared" si="604"/>
        <v>1</v>
      </c>
      <c r="DS102" s="13">
        <f t="shared" si="604"/>
        <v>1</v>
      </c>
      <c r="DT102" s="13">
        <f t="shared" si="604"/>
        <v>1</v>
      </c>
      <c r="DU102" s="13">
        <f t="shared" si="604"/>
        <v>1</v>
      </c>
    </row>
    <row r="103" spans="1:125" x14ac:dyDescent="0.3">
      <c r="A103" s="11" t="s">
        <v>98</v>
      </c>
      <c r="B103" s="40">
        <v>10000</v>
      </c>
      <c r="C103" s="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3">
        <v>1</v>
      </c>
      <c r="N103" s="13">
        <f t="shared" ref="N103:AC115" si="605">M103</f>
        <v>1</v>
      </c>
      <c r="O103" s="13">
        <f t="shared" si="605"/>
        <v>1</v>
      </c>
      <c r="P103" s="13">
        <f t="shared" si="605"/>
        <v>1</v>
      </c>
      <c r="Q103" s="13">
        <f t="shared" si="605"/>
        <v>1</v>
      </c>
      <c r="R103" s="13">
        <f t="shared" si="605"/>
        <v>1</v>
      </c>
      <c r="S103" s="13">
        <f t="shared" si="605"/>
        <v>1</v>
      </c>
      <c r="T103" s="13">
        <f t="shared" si="605"/>
        <v>1</v>
      </c>
      <c r="U103" s="13">
        <f t="shared" si="605"/>
        <v>1</v>
      </c>
      <c r="V103" s="13">
        <f t="shared" si="605"/>
        <v>1</v>
      </c>
      <c r="W103" s="13">
        <f t="shared" si="605"/>
        <v>1</v>
      </c>
      <c r="X103" s="13">
        <f t="shared" si="605"/>
        <v>1</v>
      </c>
      <c r="Y103" s="13">
        <f t="shared" si="605"/>
        <v>1</v>
      </c>
      <c r="Z103" s="13">
        <f t="shared" si="605"/>
        <v>1</v>
      </c>
      <c r="AA103" s="13">
        <f t="shared" si="605"/>
        <v>1</v>
      </c>
      <c r="AB103" s="13">
        <f t="shared" si="605"/>
        <v>1</v>
      </c>
      <c r="AC103" s="13">
        <f t="shared" si="605"/>
        <v>1</v>
      </c>
      <c r="AD103" s="13">
        <f t="shared" si="603"/>
        <v>1</v>
      </c>
      <c r="AE103" s="13">
        <f t="shared" si="603"/>
        <v>1</v>
      </c>
      <c r="AF103" s="13">
        <f t="shared" si="603"/>
        <v>1</v>
      </c>
      <c r="AG103" s="13">
        <f t="shared" si="603"/>
        <v>1</v>
      </c>
      <c r="AH103" s="13">
        <f t="shared" si="603"/>
        <v>1</v>
      </c>
      <c r="AI103" s="13">
        <f t="shared" si="603"/>
        <v>1</v>
      </c>
      <c r="AJ103" s="13">
        <f t="shared" si="603"/>
        <v>1</v>
      </c>
      <c r="AK103" s="13">
        <f t="shared" si="603"/>
        <v>1</v>
      </c>
      <c r="AL103" s="13">
        <f t="shared" si="603"/>
        <v>1</v>
      </c>
      <c r="AM103" s="13">
        <f t="shared" si="603"/>
        <v>1</v>
      </c>
      <c r="AN103" s="13">
        <f t="shared" si="603"/>
        <v>1</v>
      </c>
      <c r="AO103" s="13">
        <f t="shared" si="603"/>
        <v>1</v>
      </c>
      <c r="AP103" s="13">
        <f t="shared" si="603"/>
        <v>1</v>
      </c>
      <c r="AQ103" s="13">
        <f t="shared" si="603"/>
        <v>1</v>
      </c>
      <c r="AR103" s="13">
        <f t="shared" si="603"/>
        <v>1</v>
      </c>
      <c r="AS103" s="13">
        <f t="shared" si="603"/>
        <v>1</v>
      </c>
      <c r="AT103" s="13">
        <f t="shared" si="603"/>
        <v>1</v>
      </c>
      <c r="AU103" s="13">
        <f t="shared" si="603"/>
        <v>1</v>
      </c>
      <c r="AV103" s="13">
        <f t="shared" si="603"/>
        <v>1</v>
      </c>
      <c r="AW103" s="13">
        <f t="shared" si="603"/>
        <v>1</v>
      </c>
      <c r="AX103" s="13">
        <f t="shared" si="603"/>
        <v>1</v>
      </c>
      <c r="AY103" s="13">
        <f t="shared" si="603"/>
        <v>1</v>
      </c>
      <c r="AZ103" s="13">
        <f t="shared" si="603"/>
        <v>1</v>
      </c>
      <c r="BA103" s="13">
        <f t="shared" si="603"/>
        <v>1</v>
      </c>
      <c r="BB103" s="13">
        <f t="shared" si="603"/>
        <v>1</v>
      </c>
      <c r="BC103" s="13">
        <f t="shared" si="603"/>
        <v>1</v>
      </c>
      <c r="BD103" s="13">
        <f t="shared" si="603"/>
        <v>1</v>
      </c>
      <c r="BE103" s="13">
        <f t="shared" si="603"/>
        <v>1</v>
      </c>
      <c r="BF103" s="13">
        <f t="shared" si="603"/>
        <v>1</v>
      </c>
      <c r="BG103" s="13">
        <f t="shared" si="603"/>
        <v>1</v>
      </c>
      <c r="BH103" s="13">
        <f t="shared" si="603"/>
        <v>1</v>
      </c>
      <c r="BI103" s="13">
        <f t="shared" si="603"/>
        <v>1</v>
      </c>
      <c r="BJ103" s="13">
        <f t="shared" si="603"/>
        <v>1</v>
      </c>
      <c r="BK103" s="13">
        <f t="shared" si="603"/>
        <v>1</v>
      </c>
      <c r="BL103" s="13">
        <f t="shared" si="604"/>
        <v>1</v>
      </c>
      <c r="BM103" s="13">
        <f t="shared" si="604"/>
        <v>1</v>
      </c>
      <c r="BN103" s="13">
        <f t="shared" si="604"/>
        <v>1</v>
      </c>
      <c r="BO103" s="13">
        <f t="shared" si="604"/>
        <v>1</v>
      </c>
      <c r="BP103" s="13">
        <f t="shared" si="604"/>
        <v>1</v>
      </c>
      <c r="BQ103" s="13">
        <f t="shared" si="604"/>
        <v>1</v>
      </c>
      <c r="BR103" s="13">
        <f t="shared" si="604"/>
        <v>1</v>
      </c>
      <c r="BS103" s="13">
        <f t="shared" si="604"/>
        <v>1</v>
      </c>
      <c r="BT103" s="13">
        <f t="shared" si="604"/>
        <v>1</v>
      </c>
      <c r="BU103" s="13">
        <f t="shared" si="604"/>
        <v>1</v>
      </c>
      <c r="BV103" s="13">
        <f t="shared" si="604"/>
        <v>1</v>
      </c>
      <c r="BW103" s="13">
        <f t="shared" si="604"/>
        <v>1</v>
      </c>
      <c r="BX103" s="13">
        <f t="shared" si="604"/>
        <v>1</v>
      </c>
      <c r="BY103" s="13">
        <f t="shared" si="604"/>
        <v>1</v>
      </c>
      <c r="BZ103" s="13">
        <f t="shared" si="604"/>
        <v>1</v>
      </c>
      <c r="CA103" s="13">
        <f t="shared" si="604"/>
        <v>1</v>
      </c>
      <c r="CB103" s="13">
        <f t="shared" si="604"/>
        <v>1</v>
      </c>
      <c r="CC103" s="13">
        <f t="shared" si="604"/>
        <v>1</v>
      </c>
      <c r="CD103" s="13">
        <f t="shared" si="604"/>
        <v>1</v>
      </c>
      <c r="CE103" s="13">
        <f t="shared" si="604"/>
        <v>1</v>
      </c>
      <c r="CF103" s="13">
        <f t="shared" si="604"/>
        <v>1</v>
      </c>
      <c r="CG103" s="13">
        <f t="shared" si="604"/>
        <v>1</v>
      </c>
      <c r="CH103" s="13">
        <f t="shared" si="604"/>
        <v>1</v>
      </c>
      <c r="CI103" s="13">
        <f t="shared" si="604"/>
        <v>1</v>
      </c>
      <c r="CJ103" s="13">
        <f t="shared" si="604"/>
        <v>1</v>
      </c>
      <c r="CK103" s="13">
        <f t="shared" si="604"/>
        <v>1</v>
      </c>
      <c r="CL103" s="13">
        <f t="shared" si="604"/>
        <v>1</v>
      </c>
      <c r="CM103" s="13">
        <f t="shared" si="604"/>
        <v>1</v>
      </c>
      <c r="CN103" s="13">
        <f t="shared" si="604"/>
        <v>1</v>
      </c>
      <c r="CO103" s="13">
        <f t="shared" si="604"/>
        <v>1</v>
      </c>
      <c r="CP103" s="13">
        <f t="shared" si="604"/>
        <v>1</v>
      </c>
      <c r="CQ103" s="13">
        <f t="shared" si="604"/>
        <v>1</v>
      </c>
      <c r="CR103" s="13">
        <f t="shared" si="604"/>
        <v>1</v>
      </c>
      <c r="CS103" s="13">
        <f t="shared" si="604"/>
        <v>1</v>
      </c>
      <c r="CT103" s="13">
        <f t="shared" si="604"/>
        <v>1</v>
      </c>
      <c r="CU103" s="13">
        <f t="shared" si="604"/>
        <v>1</v>
      </c>
      <c r="CV103" s="13">
        <f t="shared" si="604"/>
        <v>1</v>
      </c>
      <c r="CW103" s="13">
        <f t="shared" si="604"/>
        <v>1</v>
      </c>
      <c r="CX103" s="13">
        <f t="shared" si="604"/>
        <v>1</v>
      </c>
      <c r="CY103" s="13">
        <f t="shared" si="604"/>
        <v>1</v>
      </c>
      <c r="CZ103" s="13">
        <f t="shared" si="604"/>
        <v>1</v>
      </c>
      <c r="DA103" s="13">
        <f t="shared" si="604"/>
        <v>1</v>
      </c>
      <c r="DB103" s="13">
        <f t="shared" si="604"/>
        <v>1</v>
      </c>
      <c r="DC103" s="13">
        <f t="shared" si="604"/>
        <v>1</v>
      </c>
      <c r="DD103" s="13">
        <f t="shared" si="604"/>
        <v>1</v>
      </c>
      <c r="DE103" s="13">
        <f t="shared" si="604"/>
        <v>1</v>
      </c>
      <c r="DF103" s="13">
        <f t="shared" si="604"/>
        <v>1</v>
      </c>
      <c r="DG103" s="13">
        <f t="shared" si="604"/>
        <v>1</v>
      </c>
      <c r="DH103" s="13">
        <f t="shared" si="604"/>
        <v>1</v>
      </c>
      <c r="DI103" s="13">
        <f t="shared" si="604"/>
        <v>1</v>
      </c>
      <c r="DJ103" s="13">
        <f t="shared" si="604"/>
        <v>1</v>
      </c>
      <c r="DK103" s="13">
        <f t="shared" si="604"/>
        <v>1</v>
      </c>
      <c r="DL103" s="13">
        <f t="shared" si="604"/>
        <v>1</v>
      </c>
      <c r="DM103" s="13">
        <f t="shared" si="604"/>
        <v>1</v>
      </c>
      <c r="DN103" s="13">
        <f t="shared" si="604"/>
        <v>1</v>
      </c>
      <c r="DO103" s="13">
        <f t="shared" si="604"/>
        <v>1</v>
      </c>
      <c r="DP103" s="13">
        <f t="shared" si="604"/>
        <v>1</v>
      </c>
      <c r="DQ103" s="13">
        <f t="shared" si="604"/>
        <v>1</v>
      </c>
      <c r="DR103" s="13">
        <f t="shared" si="604"/>
        <v>1</v>
      </c>
      <c r="DS103" s="13">
        <f t="shared" si="604"/>
        <v>1</v>
      </c>
      <c r="DT103" s="13">
        <f t="shared" si="604"/>
        <v>1</v>
      </c>
      <c r="DU103" s="13">
        <f t="shared" si="604"/>
        <v>1</v>
      </c>
    </row>
    <row r="104" spans="1:125" x14ac:dyDescent="0.3">
      <c r="A104" s="11" t="s">
        <v>99</v>
      </c>
      <c r="B104" s="40">
        <v>5000</v>
      </c>
      <c r="C104" s="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3">
        <v>3</v>
      </c>
      <c r="N104" s="13">
        <f t="shared" si="605"/>
        <v>3</v>
      </c>
      <c r="O104" s="13">
        <f t="shared" si="603"/>
        <v>3</v>
      </c>
      <c r="P104" s="13">
        <f t="shared" si="603"/>
        <v>3</v>
      </c>
      <c r="Q104" s="13">
        <f t="shared" si="603"/>
        <v>3</v>
      </c>
      <c r="R104" s="13">
        <f t="shared" si="603"/>
        <v>3</v>
      </c>
      <c r="S104" s="13">
        <f t="shared" si="603"/>
        <v>3</v>
      </c>
      <c r="T104" s="13">
        <f t="shared" si="603"/>
        <v>3</v>
      </c>
      <c r="U104" s="13">
        <f t="shared" si="603"/>
        <v>3</v>
      </c>
      <c r="V104" s="13">
        <f t="shared" si="603"/>
        <v>3</v>
      </c>
      <c r="W104" s="13">
        <f t="shared" si="603"/>
        <v>3</v>
      </c>
      <c r="X104" s="13">
        <f t="shared" si="603"/>
        <v>3</v>
      </c>
      <c r="Y104" s="13">
        <f t="shared" si="603"/>
        <v>3</v>
      </c>
      <c r="Z104" s="13">
        <f t="shared" si="603"/>
        <v>3</v>
      </c>
      <c r="AA104" s="13">
        <f t="shared" si="603"/>
        <v>3</v>
      </c>
      <c r="AB104" s="13">
        <f t="shared" si="603"/>
        <v>3</v>
      </c>
      <c r="AC104" s="13">
        <f t="shared" si="603"/>
        <v>3</v>
      </c>
      <c r="AD104" s="13">
        <f t="shared" si="603"/>
        <v>3</v>
      </c>
      <c r="AE104" s="13">
        <f t="shared" si="603"/>
        <v>3</v>
      </c>
      <c r="AF104" s="13">
        <f t="shared" si="603"/>
        <v>3</v>
      </c>
      <c r="AG104" s="13">
        <f t="shared" si="603"/>
        <v>3</v>
      </c>
      <c r="AH104" s="13">
        <f t="shared" si="603"/>
        <v>3</v>
      </c>
      <c r="AI104" s="13">
        <f t="shared" si="603"/>
        <v>3</v>
      </c>
      <c r="AJ104" s="13">
        <f t="shared" si="603"/>
        <v>3</v>
      </c>
      <c r="AK104" s="13">
        <f t="shared" si="603"/>
        <v>3</v>
      </c>
      <c r="AL104" s="13">
        <f t="shared" si="603"/>
        <v>3</v>
      </c>
      <c r="AM104" s="13">
        <f t="shared" si="603"/>
        <v>3</v>
      </c>
      <c r="AN104" s="13">
        <f t="shared" si="603"/>
        <v>3</v>
      </c>
      <c r="AO104" s="13">
        <f t="shared" si="603"/>
        <v>3</v>
      </c>
      <c r="AP104" s="13">
        <f t="shared" si="603"/>
        <v>3</v>
      </c>
      <c r="AQ104" s="13">
        <f t="shared" si="603"/>
        <v>3</v>
      </c>
      <c r="AR104" s="13">
        <f t="shared" si="603"/>
        <v>3</v>
      </c>
      <c r="AS104" s="13">
        <f t="shared" si="603"/>
        <v>3</v>
      </c>
      <c r="AT104" s="13">
        <f t="shared" si="603"/>
        <v>3</v>
      </c>
      <c r="AU104" s="13">
        <f t="shared" si="603"/>
        <v>3</v>
      </c>
      <c r="AV104" s="13">
        <f t="shared" si="603"/>
        <v>3</v>
      </c>
      <c r="AW104" s="13">
        <f t="shared" si="603"/>
        <v>3</v>
      </c>
      <c r="AX104" s="13">
        <f t="shared" si="603"/>
        <v>3</v>
      </c>
      <c r="AY104" s="13">
        <f t="shared" si="603"/>
        <v>3</v>
      </c>
      <c r="AZ104" s="13">
        <f t="shared" si="603"/>
        <v>3</v>
      </c>
      <c r="BA104" s="13">
        <f t="shared" si="603"/>
        <v>3</v>
      </c>
      <c r="BB104" s="13">
        <f t="shared" si="603"/>
        <v>3</v>
      </c>
      <c r="BC104" s="13">
        <f t="shared" si="603"/>
        <v>3</v>
      </c>
      <c r="BD104" s="13">
        <f t="shared" si="603"/>
        <v>3</v>
      </c>
      <c r="BE104" s="13">
        <f t="shared" si="603"/>
        <v>3</v>
      </c>
      <c r="BF104" s="13">
        <f t="shared" si="603"/>
        <v>3</v>
      </c>
      <c r="BG104" s="13">
        <f t="shared" si="603"/>
        <v>3</v>
      </c>
      <c r="BH104" s="13">
        <f t="shared" si="603"/>
        <v>3</v>
      </c>
      <c r="BI104" s="13">
        <f t="shared" si="603"/>
        <v>3</v>
      </c>
      <c r="BJ104" s="13">
        <f t="shared" si="603"/>
        <v>3</v>
      </c>
      <c r="BK104" s="13">
        <f t="shared" si="603"/>
        <v>3</v>
      </c>
      <c r="BL104" s="13">
        <f t="shared" si="604"/>
        <v>3</v>
      </c>
      <c r="BM104" s="13">
        <f t="shared" si="604"/>
        <v>3</v>
      </c>
      <c r="BN104" s="13">
        <f t="shared" si="604"/>
        <v>3</v>
      </c>
      <c r="BO104" s="13">
        <f t="shared" si="604"/>
        <v>3</v>
      </c>
      <c r="BP104" s="13">
        <f t="shared" si="604"/>
        <v>3</v>
      </c>
      <c r="BQ104" s="13">
        <f t="shared" si="604"/>
        <v>3</v>
      </c>
      <c r="BR104" s="13">
        <f t="shared" si="604"/>
        <v>3</v>
      </c>
      <c r="BS104" s="13">
        <f t="shared" si="604"/>
        <v>3</v>
      </c>
      <c r="BT104" s="13">
        <f t="shared" si="604"/>
        <v>3</v>
      </c>
      <c r="BU104" s="13">
        <f t="shared" si="604"/>
        <v>3</v>
      </c>
      <c r="BV104" s="13">
        <f t="shared" si="604"/>
        <v>3</v>
      </c>
      <c r="BW104" s="13">
        <f t="shared" si="604"/>
        <v>3</v>
      </c>
      <c r="BX104" s="13">
        <f t="shared" si="604"/>
        <v>3</v>
      </c>
      <c r="BY104" s="13">
        <f t="shared" si="604"/>
        <v>3</v>
      </c>
      <c r="BZ104" s="13">
        <f t="shared" si="604"/>
        <v>3</v>
      </c>
      <c r="CA104" s="13">
        <f t="shared" si="604"/>
        <v>3</v>
      </c>
      <c r="CB104" s="13">
        <f t="shared" si="604"/>
        <v>3</v>
      </c>
      <c r="CC104" s="13">
        <f t="shared" si="604"/>
        <v>3</v>
      </c>
      <c r="CD104" s="13">
        <f t="shared" si="604"/>
        <v>3</v>
      </c>
      <c r="CE104" s="13">
        <f t="shared" si="604"/>
        <v>3</v>
      </c>
      <c r="CF104" s="13">
        <f t="shared" si="604"/>
        <v>3</v>
      </c>
      <c r="CG104" s="13">
        <f t="shared" si="604"/>
        <v>3</v>
      </c>
      <c r="CH104" s="13">
        <f t="shared" si="604"/>
        <v>3</v>
      </c>
      <c r="CI104" s="13">
        <f t="shared" si="604"/>
        <v>3</v>
      </c>
      <c r="CJ104" s="13">
        <f t="shared" si="604"/>
        <v>3</v>
      </c>
      <c r="CK104" s="13">
        <f t="shared" si="604"/>
        <v>3</v>
      </c>
      <c r="CL104" s="13">
        <f t="shared" si="604"/>
        <v>3</v>
      </c>
      <c r="CM104" s="13">
        <f t="shared" si="604"/>
        <v>3</v>
      </c>
      <c r="CN104" s="13">
        <f t="shared" si="604"/>
        <v>3</v>
      </c>
      <c r="CO104" s="13">
        <f t="shared" si="604"/>
        <v>3</v>
      </c>
      <c r="CP104" s="13">
        <f t="shared" si="604"/>
        <v>3</v>
      </c>
      <c r="CQ104" s="13">
        <f t="shared" si="604"/>
        <v>3</v>
      </c>
      <c r="CR104" s="13">
        <f t="shared" si="604"/>
        <v>3</v>
      </c>
      <c r="CS104" s="13">
        <f t="shared" si="604"/>
        <v>3</v>
      </c>
      <c r="CT104" s="13">
        <f t="shared" si="604"/>
        <v>3</v>
      </c>
      <c r="CU104" s="13">
        <f t="shared" si="604"/>
        <v>3</v>
      </c>
      <c r="CV104" s="13">
        <f t="shared" si="604"/>
        <v>3</v>
      </c>
      <c r="CW104" s="13">
        <f t="shared" si="604"/>
        <v>3</v>
      </c>
      <c r="CX104" s="13">
        <f t="shared" si="604"/>
        <v>3</v>
      </c>
      <c r="CY104" s="13">
        <f t="shared" si="604"/>
        <v>3</v>
      </c>
      <c r="CZ104" s="13">
        <f t="shared" si="604"/>
        <v>3</v>
      </c>
      <c r="DA104" s="13">
        <f t="shared" si="604"/>
        <v>3</v>
      </c>
      <c r="DB104" s="13">
        <f t="shared" si="604"/>
        <v>3</v>
      </c>
      <c r="DC104" s="13">
        <f t="shared" si="604"/>
        <v>3</v>
      </c>
      <c r="DD104" s="13">
        <f t="shared" si="604"/>
        <v>3</v>
      </c>
      <c r="DE104" s="13">
        <f t="shared" si="604"/>
        <v>3</v>
      </c>
      <c r="DF104" s="13">
        <f t="shared" si="604"/>
        <v>3</v>
      </c>
      <c r="DG104" s="13">
        <f t="shared" si="604"/>
        <v>3</v>
      </c>
      <c r="DH104" s="13">
        <f t="shared" si="604"/>
        <v>3</v>
      </c>
      <c r="DI104" s="13">
        <f t="shared" si="604"/>
        <v>3</v>
      </c>
      <c r="DJ104" s="13">
        <f t="shared" si="604"/>
        <v>3</v>
      </c>
      <c r="DK104" s="13">
        <f t="shared" si="604"/>
        <v>3</v>
      </c>
      <c r="DL104" s="13">
        <f t="shared" si="604"/>
        <v>3</v>
      </c>
      <c r="DM104" s="13">
        <f t="shared" si="604"/>
        <v>3</v>
      </c>
      <c r="DN104" s="13">
        <f t="shared" si="604"/>
        <v>3</v>
      </c>
      <c r="DO104" s="13">
        <f t="shared" si="604"/>
        <v>3</v>
      </c>
      <c r="DP104" s="13">
        <f t="shared" si="604"/>
        <v>3</v>
      </c>
      <c r="DQ104" s="13">
        <f t="shared" si="604"/>
        <v>3</v>
      </c>
      <c r="DR104" s="13">
        <f t="shared" si="604"/>
        <v>3</v>
      </c>
      <c r="DS104" s="13">
        <f t="shared" si="604"/>
        <v>3</v>
      </c>
      <c r="DT104" s="13">
        <f t="shared" si="604"/>
        <v>3</v>
      </c>
      <c r="DU104" s="13">
        <f t="shared" si="604"/>
        <v>3</v>
      </c>
    </row>
    <row r="105" spans="1:125" x14ac:dyDescent="0.3">
      <c r="A105" s="11" t="s">
        <v>100</v>
      </c>
      <c r="B105" s="40">
        <v>5000</v>
      </c>
      <c r="C105" s="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3">
        <v>1</v>
      </c>
      <c r="N105" s="13">
        <f t="shared" si="605"/>
        <v>1</v>
      </c>
      <c r="O105" s="13">
        <f t="shared" si="603"/>
        <v>1</v>
      </c>
      <c r="P105" s="13">
        <f t="shared" si="603"/>
        <v>1</v>
      </c>
      <c r="Q105" s="13">
        <f t="shared" si="603"/>
        <v>1</v>
      </c>
      <c r="R105" s="13">
        <f t="shared" si="603"/>
        <v>1</v>
      </c>
      <c r="S105" s="13">
        <f t="shared" si="603"/>
        <v>1</v>
      </c>
      <c r="T105" s="13">
        <f t="shared" si="603"/>
        <v>1</v>
      </c>
      <c r="U105" s="13">
        <f t="shared" si="603"/>
        <v>1</v>
      </c>
      <c r="V105" s="13">
        <f t="shared" si="603"/>
        <v>1</v>
      </c>
      <c r="W105" s="13">
        <f t="shared" si="603"/>
        <v>1</v>
      </c>
      <c r="X105" s="13">
        <f t="shared" si="603"/>
        <v>1</v>
      </c>
      <c r="Y105" s="13">
        <f t="shared" si="603"/>
        <v>1</v>
      </c>
      <c r="Z105" s="13">
        <f t="shared" si="603"/>
        <v>1</v>
      </c>
      <c r="AA105" s="13">
        <f t="shared" si="603"/>
        <v>1</v>
      </c>
      <c r="AB105" s="13">
        <f t="shared" si="603"/>
        <v>1</v>
      </c>
      <c r="AC105" s="13">
        <f t="shared" si="603"/>
        <v>1</v>
      </c>
      <c r="AD105" s="13">
        <f t="shared" si="603"/>
        <v>1</v>
      </c>
      <c r="AE105" s="13">
        <f t="shared" si="603"/>
        <v>1</v>
      </c>
      <c r="AF105" s="13">
        <f t="shared" si="603"/>
        <v>1</v>
      </c>
      <c r="AG105" s="13">
        <f t="shared" si="603"/>
        <v>1</v>
      </c>
      <c r="AH105" s="13">
        <f t="shared" si="603"/>
        <v>1</v>
      </c>
      <c r="AI105" s="13">
        <f t="shared" si="603"/>
        <v>1</v>
      </c>
      <c r="AJ105" s="13">
        <f t="shared" si="603"/>
        <v>1</v>
      </c>
      <c r="AK105" s="13">
        <f t="shared" si="603"/>
        <v>1</v>
      </c>
      <c r="AL105" s="13">
        <f t="shared" si="603"/>
        <v>1</v>
      </c>
      <c r="AM105" s="13">
        <f t="shared" si="603"/>
        <v>1</v>
      </c>
      <c r="AN105" s="13">
        <f t="shared" si="603"/>
        <v>1</v>
      </c>
      <c r="AO105" s="13">
        <f t="shared" si="603"/>
        <v>1</v>
      </c>
      <c r="AP105" s="13">
        <f t="shared" si="603"/>
        <v>1</v>
      </c>
      <c r="AQ105" s="13">
        <f t="shared" si="603"/>
        <v>1</v>
      </c>
      <c r="AR105" s="13">
        <f t="shared" si="603"/>
        <v>1</v>
      </c>
      <c r="AS105" s="13">
        <f t="shared" si="603"/>
        <v>1</v>
      </c>
      <c r="AT105" s="13">
        <f t="shared" si="603"/>
        <v>1</v>
      </c>
      <c r="AU105" s="13">
        <f t="shared" si="603"/>
        <v>1</v>
      </c>
      <c r="AV105" s="13">
        <f t="shared" si="603"/>
        <v>1</v>
      </c>
      <c r="AW105" s="13">
        <f t="shared" si="603"/>
        <v>1</v>
      </c>
      <c r="AX105" s="13">
        <f t="shared" si="603"/>
        <v>1</v>
      </c>
      <c r="AY105" s="13">
        <f t="shared" si="603"/>
        <v>1</v>
      </c>
      <c r="AZ105" s="13">
        <f t="shared" si="603"/>
        <v>1</v>
      </c>
      <c r="BA105" s="13">
        <f t="shared" si="603"/>
        <v>1</v>
      </c>
      <c r="BB105" s="13">
        <f t="shared" si="603"/>
        <v>1</v>
      </c>
      <c r="BC105" s="13">
        <f t="shared" si="603"/>
        <v>1</v>
      </c>
      <c r="BD105" s="13">
        <f t="shared" si="603"/>
        <v>1</v>
      </c>
      <c r="BE105" s="13">
        <f t="shared" si="603"/>
        <v>1</v>
      </c>
      <c r="BF105" s="13">
        <f t="shared" si="603"/>
        <v>1</v>
      </c>
      <c r="BG105" s="13">
        <f t="shared" si="603"/>
        <v>1</v>
      </c>
      <c r="BH105" s="13">
        <f t="shared" si="603"/>
        <v>1</v>
      </c>
      <c r="BI105" s="13">
        <f t="shared" si="603"/>
        <v>1</v>
      </c>
      <c r="BJ105" s="13">
        <f t="shared" si="603"/>
        <v>1</v>
      </c>
      <c r="BK105" s="13">
        <f t="shared" si="603"/>
        <v>1</v>
      </c>
      <c r="BL105" s="13">
        <f t="shared" si="604"/>
        <v>1</v>
      </c>
      <c r="BM105" s="13">
        <f t="shared" si="604"/>
        <v>1</v>
      </c>
      <c r="BN105" s="13">
        <f t="shared" si="604"/>
        <v>1</v>
      </c>
      <c r="BO105" s="13">
        <f t="shared" si="604"/>
        <v>1</v>
      </c>
      <c r="BP105" s="13">
        <f t="shared" si="604"/>
        <v>1</v>
      </c>
      <c r="BQ105" s="13">
        <f t="shared" si="604"/>
        <v>1</v>
      </c>
      <c r="BR105" s="13">
        <f t="shared" si="604"/>
        <v>1</v>
      </c>
      <c r="BS105" s="13">
        <f t="shared" si="604"/>
        <v>1</v>
      </c>
      <c r="BT105" s="13">
        <f t="shared" si="604"/>
        <v>1</v>
      </c>
      <c r="BU105" s="13">
        <f t="shared" si="604"/>
        <v>1</v>
      </c>
      <c r="BV105" s="13">
        <f t="shared" si="604"/>
        <v>1</v>
      </c>
      <c r="BW105" s="13">
        <f t="shared" si="604"/>
        <v>1</v>
      </c>
      <c r="BX105" s="13">
        <f t="shared" si="604"/>
        <v>1</v>
      </c>
      <c r="BY105" s="13">
        <f t="shared" si="604"/>
        <v>1</v>
      </c>
      <c r="BZ105" s="13">
        <f t="shared" si="604"/>
        <v>1</v>
      </c>
      <c r="CA105" s="13">
        <f t="shared" si="604"/>
        <v>1</v>
      </c>
      <c r="CB105" s="13">
        <f t="shared" si="604"/>
        <v>1</v>
      </c>
      <c r="CC105" s="13">
        <f t="shared" si="604"/>
        <v>1</v>
      </c>
      <c r="CD105" s="13">
        <f t="shared" si="604"/>
        <v>1</v>
      </c>
      <c r="CE105" s="13">
        <f t="shared" si="604"/>
        <v>1</v>
      </c>
      <c r="CF105" s="13">
        <f t="shared" si="604"/>
        <v>1</v>
      </c>
      <c r="CG105" s="13">
        <f t="shared" si="604"/>
        <v>1</v>
      </c>
      <c r="CH105" s="13">
        <f t="shared" si="604"/>
        <v>1</v>
      </c>
      <c r="CI105" s="13">
        <f t="shared" si="604"/>
        <v>1</v>
      </c>
      <c r="CJ105" s="13">
        <f t="shared" si="604"/>
        <v>1</v>
      </c>
      <c r="CK105" s="13">
        <f t="shared" si="604"/>
        <v>1</v>
      </c>
      <c r="CL105" s="13">
        <f t="shared" si="604"/>
        <v>1</v>
      </c>
      <c r="CM105" s="13">
        <f t="shared" si="604"/>
        <v>1</v>
      </c>
      <c r="CN105" s="13">
        <f t="shared" si="604"/>
        <v>1</v>
      </c>
      <c r="CO105" s="13">
        <f t="shared" si="604"/>
        <v>1</v>
      </c>
      <c r="CP105" s="13">
        <f t="shared" si="604"/>
        <v>1</v>
      </c>
      <c r="CQ105" s="13">
        <f t="shared" si="604"/>
        <v>1</v>
      </c>
      <c r="CR105" s="13">
        <f t="shared" si="604"/>
        <v>1</v>
      </c>
      <c r="CS105" s="13">
        <f t="shared" si="604"/>
        <v>1</v>
      </c>
      <c r="CT105" s="13">
        <f t="shared" si="604"/>
        <v>1</v>
      </c>
      <c r="CU105" s="13">
        <f t="shared" si="604"/>
        <v>1</v>
      </c>
      <c r="CV105" s="13">
        <f t="shared" si="604"/>
        <v>1</v>
      </c>
      <c r="CW105" s="13">
        <f t="shared" si="604"/>
        <v>1</v>
      </c>
      <c r="CX105" s="13">
        <f t="shared" si="604"/>
        <v>1</v>
      </c>
      <c r="CY105" s="13">
        <f t="shared" si="604"/>
        <v>1</v>
      </c>
      <c r="CZ105" s="13">
        <f t="shared" si="604"/>
        <v>1</v>
      </c>
      <c r="DA105" s="13">
        <f t="shared" si="604"/>
        <v>1</v>
      </c>
      <c r="DB105" s="13">
        <f t="shared" si="604"/>
        <v>1</v>
      </c>
      <c r="DC105" s="13">
        <f t="shared" si="604"/>
        <v>1</v>
      </c>
      <c r="DD105" s="13">
        <f t="shared" si="604"/>
        <v>1</v>
      </c>
      <c r="DE105" s="13">
        <f t="shared" si="604"/>
        <v>1</v>
      </c>
      <c r="DF105" s="13">
        <f t="shared" si="604"/>
        <v>1</v>
      </c>
      <c r="DG105" s="13">
        <f t="shared" si="604"/>
        <v>1</v>
      </c>
      <c r="DH105" s="13">
        <f t="shared" si="604"/>
        <v>1</v>
      </c>
      <c r="DI105" s="13">
        <f t="shared" si="604"/>
        <v>1</v>
      </c>
      <c r="DJ105" s="13">
        <f t="shared" si="604"/>
        <v>1</v>
      </c>
      <c r="DK105" s="13">
        <f t="shared" si="604"/>
        <v>1</v>
      </c>
      <c r="DL105" s="13">
        <f t="shared" si="604"/>
        <v>1</v>
      </c>
      <c r="DM105" s="13">
        <f t="shared" si="604"/>
        <v>1</v>
      </c>
      <c r="DN105" s="13">
        <f t="shared" si="604"/>
        <v>1</v>
      </c>
      <c r="DO105" s="13">
        <f t="shared" si="604"/>
        <v>1</v>
      </c>
      <c r="DP105" s="13">
        <f t="shared" si="604"/>
        <v>1</v>
      </c>
      <c r="DQ105" s="13">
        <f t="shared" si="604"/>
        <v>1</v>
      </c>
      <c r="DR105" s="13">
        <f t="shared" si="604"/>
        <v>1</v>
      </c>
      <c r="DS105" s="13">
        <f t="shared" si="604"/>
        <v>1</v>
      </c>
      <c r="DT105" s="13">
        <f t="shared" si="604"/>
        <v>1</v>
      </c>
      <c r="DU105" s="13">
        <f t="shared" si="604"/>
        <v>1</v>
      </c>
    </row>
    <row r="106" spans="1:125" x14ac:dyDescent="0.3">
      <c r="A106" s="11" t="s">
        <v>101</v>
      </c>
      <c r="B106" s="40">
        <v>4000</v>
      </c>
      <c r="C106" s="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3">
        <v>1</v>
      </c>
      <c r="N106" s="13">
        <f t="shared" si="605"/>
        <v>1</v>
      </c>
      <c r="O106" s="13">
        <f t="shared" si="603"/>
        <v>1</v>
      </c>
      <c r="P106" s="13">
        <f t="shared" si="603"/>
        <v>1</v>
      </c>
      <c r="Q106" s="13">
        <f t="shared" si="603"/>
        <v>1</v>
      </c>
      <c r="R106" s="13">
        <f t="shared" si="603"/>
        <v>1</v>
      </c>
      <c r="S106" s="13">
        <f t="shared" si="603"/>
        <v>1</v>
      </c>
      <c r="T106" s="13">
        <f t="shared" si="603"/>
        <v>1</v>
      </c>
      <c r="U106" s="13">
        <f t="shared" si="603"/>
        <v>1</v>
      </c>
      <c r="V106" s="13">
        <f t="shared" si="603"/>
        <v>1</v>
      </c>
      <c r="W106" s="13">
        <f t="shared" si="603"/>
        <v>1</v>
      </c>
      <c r="X106" s="13">
        <f t="shared" si="603"/>
        <v>1</v>
      </c>
      <c r="Y106" s="13">
        <f t="shared" si="603"/>
        <v>1</v>
      </c>
      <c r="Z106" s="13">
        <f t="shared" si="603"/>
        <v>1</v>
      </c>
      <c r="AA106" s="13">
        <f t="shared" si="603"/>
        <v>1</v>
      </c>
      <c r="AB106" s="13">
        <f t="shared" si="603"/>
        <v>1</v>
      </c>
      <c r="AC106" s="13">
        <f t="shared" si="603"/>
        <v>1</v>
      </c>
      <c r="AD106" s="13">
        <f t="shared" si="603"/>
        <v>1</v>
      </c>
      <c r="AE106" s="13">
        <f t="shared" si="603"/>
        <v>1</v>
      </c>
      <c r="AF106" s="13">
        <f t="shared" si="603"/>
        <v>1</v>
      </c>
      <c r="AG106" s="13">
        <f t="shared" si="603"/>
        <v>1</v>
      </c>
      <c r="AH106" s="13">
        <f t="shared" si="603"/>
        <v>1</v>
      </c>
      <c r="AI106" s="13">
        <f t="shared" si="603"/>
        <v>1</v>
      </c>
      <c r="AJ106" s="13">
        <f t="shared" si="603"/>
        <v>1</v>
      </c>
      <c r="AK106" s="13">
        <f t="shared" si="603"/>
        <v>1</v>
      </c>
      <c r="AL106" s="13">
        <f t="shared" si="603"/>
        <v>1</v>
      </c>
      <c r="AM106" s="13">
        <f t="shared" si="603"/>
        <v>1</v>
      </c>
      <c r="AN106" s="13">
        <f t="shared" si="603"/>
        <v>1</v>
      </c>
      <c r="AO106" s="13">
        <f t="shared" si="603"/>
        <v>1</v>
      </c>
      <c r="AP106" s="13">
        <f t="shared" si="603"/>
        <v>1</v>
      </c>
      <c r="AQ106" s="13">
        <f t="shared" si="603"/>
        <v>1</v>
      </c>
      <c r="AR106" s="13">
        <f t="shared" si="603"/>
        <v>1</v>
      </c>
      <c r="AS106" s="13">
        <f t="shared" si="603"/>
        <v>1</v>
      </c>
      <c r="AT106" s="13">
        <f t="shared" si="603"/>
        <v>1</v>
      </c>
      <c r="AU106" s="13">
        <f t="shared" si="603"/>
        <v>1</v>
      </c>
      <c r="AV106" s="13">
        <f t="shared" si="603"/>
        <v>1</v>
      </c>
      <c r="AW106" s="13">
        <f t="shared" si="603"/>
        <v>1</v>
      </c>
      <c r="AX106" s="13">
        <f t="shared" si="603"/>
        <v>1</v>
      </c>
      <c r="AY106" s="13">
        <f t="shared" si="603"/>
        <v>1</v>
      </c>
      <c r="AZ106" s="13">
        <f t="shared" si="603"/>
        <v>1</v>
      </c>
      <c r="BA106" s="13">
        <f t="shared" si="603"/>
        <v>1</v>
      </c>
      <c r="BB106" s="13">
        <f t="shared" si="603"/>
        <v>1</v>
      </c>
      <c r="BC106" s="13">
        <f t="shared" si="603"/>
        <v>1</v>
      </c>
      <c r="BD106" s="13">
        <f t="shared" si="603"/>
        <v>1</v>
      </c>
      <c r="BE106" s="13">
        <f t="shared" si="603"/>
        <v>1</v>
      </c>
      <c r="BF106" s="13">
        <f t="shared" si="603"/>
        <v>1</v>
      </c>
      <c r="BG106" s="13">
        <f t="shared" si="603"/>
        <v>1</v>
      </c>
      <c r="BH106" s="13">
        <f t="shared" si="603"/>
        <v>1</v>
      </c>
      <c r="BI106" s="13">
        <f t="shared" si="603"/>
        <v>1</v>
      </c>
      <c r="BJ106" s="13">
        <f t="shared" si="603"/>
        <v>1</v>
      </c>
      <c r="BK106" s="13">
        <f t="shared" si="603"/>
        <v>1</v>
      </c>
      <c r="BL106" s="13">
        <f t="shared" si="604"/>
        <v>1</v>
      </c>
      <c r="BM106" s="13">
        <f t="shared" si="604"/>
        <v>1</v>
      </c>
      <c r="BN106" s="13">
        <f t="shared" si="604"/>
        <v>1</v>
      </c>
      <c r="BO106" s="13">
        <f t="shared" si="604"/>
        <v>1</v>
      </c>
      <c r="BP106" s="13">
        <f t="shared" si="604"/>
        <v>1</v>
      </c>
      <c r="BQ106" s="13">
        <f t="shared" si="604"/>
        <v>1</v>
      </c>
      <c r="BR106" s="13">
        <f t="shared" si="604"/>
        <v>1</v>
      </c>
      <c r="BS106" s="13">
        <f t="shared" ref="BS106:DU106" si="606">BR106</f>
        <v>1</v>
      </c>
      <c r="BT106" s="13">
        <f t="shared" si="606"/>
        <v>1</v>
      </c>
      <c r="BU106" s="13">
        <f t="shared" si="606"/>
        <v>1</v>
      </c>
      <c r="BV106" s="13">
        <f t="shared" si="606"/>
        <v>1</v>
      </c>
      <c r="BW106" s="13">
        <f t="shared" si="606"/>
        <v>1</v>
      </c>
      <c r="BX106" s="13">
        <f t="shared" si="606"/>
        <v>1</v>
      </c>
      <c r="BY106" s="13">
        <f t="shared" si="606"/>
        <v>1</v>
      </c>
      <c r="BZ106" s="13">
        <f t="shared" si="606"/>
        <v>1</v>
      </c>
      <c r="CA106" s="13">
        <f t="shared" si="606"/>
        <v>1</v>
      </c>
      <c r="CB106" s="13">
        <f t="shared" si="606"/>
        <v>1</v>
      </c>
      <c r="CC106" s="13">
        <f t="shared" si="606"/>
        <v>1</v>
      </c>
      <c r="CD106" s="13">
        <f t="shared" si="606"/>
        <v>1</v>
      </c>
      <c r="CE106" s="13">
        <f t="shared" si="606"/>
        <v>1</v>
      </c>
      <c r="CF106" s="13">
        <f t="shared" si="606"/>
        <v>1</v>
      </c>
      <c r="CG106" s="13">
        <f t="shared" si="606"/>
        <v>1</v>
      </c>
      <c r="CH106" s="13">
        <f t="shared" si="606"/>
        <v>1</v>
      </c>
      <c r="CI106" s="13">
        <f t="shared" si="606"/>
        <v>1</v>
      </c>
      <c r="CJ106" s="13">
        <f t="shared" si="606"/>
        <v>1</v>
      </c>
      <c r="CK106" s="13">
        <f t="shared" si="606"/>
        <v>1</v>
      </c>
      <c r="CL106" s="13">
        <f t="shared" si="606"/>
        <v>1</v>
      </c>
      <c r="CM106" s="13">
        <f t="shared" si="606"/>
        <v>1</v>
      </c>
      <c r="CN106" s="13">
        <f t="shared" si="606"/>
        <v>1</v>
      </c>
      <c r="CO106" s="13">
        <f t="shared" si="606"/>
        <v>1</v>
      </c>
      <c r="CP106" s="13">
        <f t="shared" si="606"/>
        <v>1</v>
      </c>
      <c r="CQ106" s="13">
        <f t="shared" si="606"/>
        <v>1</v>
      </c>
      <c r="CR106" s="13">
        <f t="shared" si="606"/>
        <v>1</v>
      </c>
      <c r="CS106" s="13">
        <f t="shared" si="606"/>
        <v>1</v>
      </c>
      <c r="CT106" s="13">
        <f t="shared" si="606"/>
        <v>1</v>
      </c>
      <c r="CU106" s="13">
        <f t="shared" si="606"/>
        <v>1</v>
      </c>
      <c r="CV106" s="13">
        <f t="shared" si="606"/>
        <v>1</v>
      </c>
      <c r="CW106" s="13">
        <f t="shared" si="606"/>
        <v>1</v>
      </c>
      <c r="CX106" s="13">
        <f t="shared" si="606"/>
        <v>1</v>
      </c>
      <c r="CY106" s="13">
        <f t="shared" si="606"/>
        <v>1</v>
      </c>
      <c r="CZ106" s="13">
        <f t="shared" si="606"/>
        <v>1</v>
      </c>
      <c r="DA106" s="13">
        <f t="shared" si="606"/>
        <v>1</v>
      </c>
      <c r="DB106" s="13">
        <f t="shared" si="606"/>
        <v>1</v>
      </c>
      <c r="DC106" s="13">
        <f t="shared" si="606"/>
        <v>1</v>
      </c>
      <c r="DD106" s="13">
        <f t="shared" si="606"/>
        <v>1</v>
      </c>
      <c r="DE106" s="13">
        <f t="shared" si="606"/>
        <v>1</v>
      </c>
      <c r="DF106" s="13">
        <f t="shared" si="606"/>
        <v>1</v>
      </c>
      <c r="DG106" s="13">
        <f t="shared" si="606"/>
        <v>1</v>
      </c>
      <c r="DH106" s="13">
        <f t="shared" si="606"/>
        <v>1</v>
      </c>
      <c r="DI106" s="13">
        <f t="shared" si="606"/>
        <v>1</v>
      </c>
      <c r="DJ106" s="13">
        <f t="shared" si="606"/>
        <v>1</v>
      </c>
      <c r="DK106" s="13">
        <f t="shared" si="606"/>
        <v>1</v>
      </c>
      <c r="DL106" s="13">
        <f t="shared" si="606"/>
        <v>1</v>
      </c>
      <c r="DM106" s="13">
        <f t="shared" si="606"/>
        <v>1</v>
      </c>
      <c r="DN106" s="13">
        <f t="shared" si="606"/>
        <v>1</v>
      </c>
      <c r="DO106" s="13">
        <f t="shared" si="606"/>
        <v>1</v>
      </c>
      <c r="DP106" s="13">
        <f t="shared" si="606"/>
        <v>1</v>
      </c>
      <c r="DQ106" s="13">
        <f t="shared" si="606"/>
        <v>1</v>
      </c>
      <c r="DR106" s="13">
        <f t="shared" si="606"/>
        <v>1</v>
      </c>
      <c r="DS106" s="13">
        <f t="shared" si="606"/>
        <v>1</v>
      </c>
      <c r="DT106" s="13">
        <f t="shared" si="606"/>
        <v>1</v>
      </c>
      <c r="DU106" s="13">
        <f t="shared" si="606"/>
        <v>1</v>
      </c>
    </row>
    <row r="107" spans="1:125" x14ac:dyDescent="0.3">
      <c r="A107" s="11" t="s">
        <v>102</v>
      </c>
      <c r="B107" s="40">
        <v>3000</v>
      </c>
      <c r="C107" s="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3">
        <v>1</v>
      </c>
      <c r="N107" s="13">
        <f t="shared" si="605"/>
        <v>1</v>
      </c>
      <c r="O107" s="13">
        <f t="shared" si="603"/>
        <v>1</v>
      </c>
      <c r="P107" s="13">
        <f t="shared" si="603"/>
        <v>1</v>
      </c>
      <c r="Q107" s="13">
        <f t="shared" si="603"/>
        <v>1</v>
      </c>
      <c r="R107" s="13">
        <f t="shared" si="603"/>
        <v>1</v>
      </c>
      <c r="S107" s="13">
        <f t="shared" si="603"/>
        <v>1</v>
      </c>
      <c r="T107" s="13">
        <f t="shared" si="603"/>
        <v>1</v>
      </c>
      <c r="U107" s="13">
        <f t="shared" si="603"/>
        <v>1</v>
      </c>
      <c r="V107" s="13">
        <f t="shared" si="603"/>
        <v>1</v>
      </c>
      <c r="W107" s="13">
        <f t="shared" si="603"/>
        <v>1</v>
      </c>
      <c r="X107" s="13">
        <f t="shared" si="603"/>
        <v>1</v>
      </c>
      <c r="Y107" s="13">
        <f t="shared" si="603"/>
        <v>1</v>
      </c>
      <c r="Z107" s="13">
        <f t="shared" si="603"/>
        <v>1</v>
      </c>
      <c r="AA107" s="13">
        <f t="shared" si="603"/>
        <v>1</v>
      </c>
      <c r="AB107" s="13">
        <f t="shared" si="603"/>
        <v>1</v>
      </c>
      <c r="AC107" s="13">
        <f t="shared" si="603"/>
        <v>1</v>
      </c>
      <c r="AD107" s="13">
        <f t="shared" si="603"/>
        <v>1</v>
      </c>
      <c r="AE107" s="13">
        <f t="shared" si="603"/>
        <v>1</v>
      </c>
      <c r="AF107" s="13">
        <f t="shared" si="603"/>
        <v>1</v>
      </c>
      <c r="AG107" s="13">
        <f t="shared" si="603"/>
        <v>1</v>
      </c>
      <c r="AH107" s="13">
        <f t="shared" si="603"/>
        <v>1</v>
      </c>
      <c r="AI107" s="13">
        <f t="shared" si="603"/>
        <v>1</v>
      </c>
      <c r="AJ107" s="13">
        <f t="shared" si="603"/>
        <v>1</v>
      </c>
      <c r="AK107" s="13">
        <f t="shared" si="603"/>
        <v>1</v>
      </c>
      <c r="AL107" s="13">
        <f t="shared" si="603"/>
        <v>1</v>
      </c>
      <c r="AM107" s="13">
        <f t="shared" si="603"/>
        <v>1</v>
      </c>
      <c r="AN107" s="13">
        <f t="shared" ref="O107:BK112" si="607">AM107</f>
        <v>1</v>
      </c>
      <c r="AO107" s="13">
        <f t="shared" si="607"/>
        <v>1</v>
      </c>
      <c r="AP107" s="13">
        <f t="shared" si="607"/>
        <v>1</v>
      </c>
      <c r="AQ107" s="13">
        <f t="shared" si="607"/>
        <v>1</v>
      </c>
      <c r="AR107" s="13">
        <f t="shared" si="607"/>
        <v>1</v>
      </c>
      <c r="AS107" s="13">
        <f t="shared" si="607"/>
        <v>1</v>
      </c>
      <c r="AT107" s="13">
        <f t="shared" si="607"/>
        <v>1</v>
      </c>
      <c r="AU107" s="13">
        <f t="shared" si="607"/>
        <v>1</v>
      </c>
      <c r="AV107" s="13">
        <f t="shared" si="607"/>
        <v>1</v>
      </c>
      <c r="AW107" s="13">
        <f t="shared" si="607"/>
        <v>1</v>
      </c>
      <c r="AX107" s="13">
        <f t="shared" si="607"/>
        <v>1</v>
      </c>
      <c r="AY107" s="13">
        <f t="shared" si="607"/>
        <v>1</v>
      </c>
      <c r="AZ107" s="13">
        <f t="shared" si="607"/>
        <v>1</v>
      </c>
      <c r="BA107" s="13">
        <f t="shared" si="607"/>
        <v>1</v>
      </c>
      <c r="BB107" s="13">
        <f t="shared" si="607"/>
        <v>1</v>
      </c>
      <c r="BC107" s="13">
        <f t="shared" si="607"/>
        <v>1</v>
      </c>
      <c r="BD107" s="13">
        <f t="shared" si="607"/>
        <v>1</v>
      </c>
      <c r="BE107" s="13">
        <f t="shared" si="607"/>
        <v>1</v>
      </c>
      <c r="BF107" s="13">
        <f t="shared" si="607"/>
        <v>1</v>
      </c>
      <c r="BG107" s="13">
        <f t="shared" si="607"/>
        <v>1</v>
      </c>
      <c r="BH107" s="13">
        <f t="shared" si="607"/>
        <v>1</v>
      </c>
      <c r="BI107" s="13">
        <f t="shared" si="607"/>
        <v>1</v>
      </c>
      <c r="BJ107" s="13">
        <f t="shared" si="607"/>
        <v>1</v>
      </c>
      <c r="BK107" s="13">
        <f t="shared" si="607"/>
        <v>1</v>
      </c>
      <c r="BL107" s="13">
        <f t="shared" ref="BL107:DU111" si="608">BK107</f>
        <v>1</v>
      </c>
      <c r="BM107" s="13">
        <f t="shared" si="608"/>
        <v>1</v>
      </c>
      <c r="BN107" s="13">
        <f t="shared" si="608"/>
        <v>1</v>
      </c>
      <c r="BO107" s="13">
        <f t="shared" si="608"/>
        <v>1</v>
      </c>
      <c r="BP107" s="13">
        <f t="shared" si="608"/>
        <v>1</v>
      </c>
      <c r="BQ107" s="13">
        <f t="shared" si="608"/>
        <v>1</v>
      </c>
      <c r="BR107" s="13">
        <f t="shared" si="608"/>
        <v>1</v>
      </c>
      <c r="BS107" s="13">
        <f t="shared" si="608"/>
        <v>1</v>
      </c>
      <c r="BT107" s="13">
        <f t="shared" si="608"/>
        <v>1</v>
      </c>
      <c r="BU107" s="13">
        <f t="shared" si="608"/>
        <v>1</v>
      </c>
      <c r="BV107" s="13">
        <f t="shared" si="608"/>
        <v>1</v>
      </c>
      <c r="BW107" s="13">
        <f t="shared" si="608"/>
        <v>1</v>
      </c>
      <c r="BX107" s="13">
        <f t="shared" si="608"/>
        <v>1</v>
      </c>
      <c r="BY107" s="13">
        <f t="shared" si="608"/>
        <v>1</v>
      </c>
      <c r="BZ107" s="13">
        <f t="shared" si="608"/>
        <v>1</v>
      </c>
      <c r="CA107" s="13">
        <f t="shared" si="608"/>
        <v>1</v>
      </c>
      <c r="CB107" s="13">
        <f t="shared" si="608"/>
        <v>1</v>
      </c>
      <c r="CC107" s="13">
        <f t="shared" si="608"/>
        <v>1</v>
      </c>
      <c r="CD107" s="13">
        <f t="shared" si="608"/>
        <v>1</v>
      </c>
      <c r="CE107" s="13">
        <f t="shared" si="608"/>
        <v>1</v>
      </c>
      <c r="CF107" s="13">
        <f t="shared" si="608"/>
        <v>1</v>
      </c>
      <c r="CG107" s="13">
        <f t="shared" si="608"/>
        <v>1</v>
      </c>
      <c r="CH107" s="13">
        <f t="shared" si="608"/>
        <v>1</v>
      </c>
      <c r="CI107" s="13">
        <f t="shared" si="608"/>
        <v>1</v>
      </c>
      <c r="CJ107" s="13">
        <f t="shared" si="608"/>
        <v>1</v>
      </c>
      <c r="CK107" s="13">
        <f t="shared" si="608"/>
        <v>1</v>
      </c>
      <c r="CL107" s="13">
        <f t="shared" si="608"/>
        <v>1</v>
      </c>
      <c r="CM107" s="13">
        <f t="shared" si="608"/>
        <v>1</v>
      </c>
      <c r="CN107" s="13">
        <f t="shared" si="608"/>
        <v>1</v>
      </c>
      <c r="CO107" s="13">
        <f t="shared" si="608"/>
        <v>1</v>
      </c>
      <c r="CP107" s="13">
        <f t="shared" si="608"/>
        <v>1</v>
      </c>
      <c r="CQ107" s="13">
        <f t="shared" si="608"/>
        <v>1</v>
      </c>
      <c r="CR107" s="13">
        <f t="shared" si="608"/>
        <v>1</v>
      </c>
      <c r="CS107" s="13">
        <f t="shared" si="608"/>
        <v>1</v>
      </c>
      <c r="CT107" s="13">
        <f t="shared" si="608"/>
        <v>1</v>
      </c>
      <c r="CU107" s="13">
        <f t="shared" si="608"/>
        <v>1</v>
      </c>
      <c r="CV107" s="13">
        <f t="shared" si="608"/>
        <v>1</v>
      </c>
      <c r="CW107" s="13">
        <f t="shared" si="608"/>
        <v>1</v>
      </c>
      <c r="CX107" s="13">
        <f t="shared" si="608"/>
        <v>1</v>
      </c>
      <c r="CY107" s="13">
        <f t="shared" si="608"/>
        <v>1</v>
      </c>
      <c r="CZ107" s="13">
        <f t="shared" si="608"/>
        <v>1</v>
      </c>
      <c r="DA107" s="13">
        <f t="shared" si="608"/>
        <v>1</v>
      </c>
      <c r="DB107" s="13">
        <f t="shared" si="608"/>
        <v>1</v>
      </c>
      <c r="DC107" s="13">
        <f t="shared" si="608"/>
        <v>1</v>
      </c>
      <c r="DD107" s="13">
        <f t="shared" si="608"/>
        <v>1</v>
      </c>
      <c r="DE107" s="13">
        <f t="shared" si="608"/>
        <v>1</v>
      </c>
      <c r="DF107" s="13">
        <f t="shared" si="608"/>
        <v>1</v>
      </c>
      <c r="DG107" s="13">
        <f t="shared" si="608"/>
        <v>1</v>
      </c>
      <c r="DH107" s="13">
        <f t="shared" si="608"/>
        <v>1</v>
      </c>
      <c r="DI107" s="13">
        <f t="shared" si="608"/>
        <v>1</v>
      </c>
      <c r="DJ107" s="13">
        <f t="shared" si="608"/>
        <v>1</v>
      </c>
      <c r="DK107" s="13">
        <f t="shared" si="608"/>
        <v>1</v>
      </c>
      <c r="DL107" s="13">
        <f t="shared" si="608"/>
        <v>1</v>
      </c>
      <c r="DM107" s="13">
        <f t="shared" si="608"/>
        <v>1</v>
      </c>
      <c r="DN107" s="13">
        <f t="shared" si="608"/>
        <v>1</v>
      </c>
      <c r="DO107" s="13">
        <f t="shared" si="608"/>
        <v>1</v>
      </c>
      <c r="DP107" s="13">
        <f t="shared" si="608"/>
        <v>1</v>
      </c>
      <c r="DQ107" s="13">
        <f t="shared" si="608"/>
        <v>1</v>
      </c>
      <c r="DR107" s="13">
        <f t="shared" si="608"/>
        <v>1</v>
      </c>
      <c r="DS107" s="13">
        <f t="shared" si="608"/>
        <v>1</v>
      </c>
      <c r="DT107" s="13">
        <f t="shared" si="608"/>
        <v>1</v>
      </c>
      <c r="DU107" s="13">
        <f t="shared" si="608"/>
        <v>1</v>
      </c>
    </row>
    <row r="108" spans="1:125" x14ac:dyDescent="0.3">
      <c r="A108" s="11" t="s">
        <v>103</v>
      </c>
      <c r="B108" s="40">
        <v>2000</v>
      </c>
      <c r="C108" s="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3">
        <v>3</v>
      </c>
      <c r="N108" s="13">
        <f t="shared" si="605"/>
        <v>3</v>
      </c>
      <c r="O108" s="13">
        <f t="shared" si="607"/>
        <v>3</v>
      </c>
      <c r="P108" s="13">
        <f t="shared" si="607"/>
        <v>3</v>
      </c>
      <c r="Q108" s="13">
        <f t="shared" si="607"/>
        <v>3</v>
      </c>
      <c r="R108" s="13">
        <f t="shared" si="607"/>
        <v>3</v>
      </c>
      <c r="S108" s="13">
        <f t="shared" si="607"/>
        <v>3</v>
      </c>
      <c r="T108" s="13">
        <f t="shared" si="607"/>
        <v>3</v>
      </c>
      <c r="U108" s="13">
        <f t="shared" si="607"/>
        <v>3</v>
      </c>
      <c r="V108" s="13">
        <f t="shared" si="607"/>
        <v>3</v>
      </c>
      <c r="W108" s="13">
        <f t="shared" si="607"/>
        <v>3</v>
      </c>
      <c r="X108" s="13">
        <f t="shared" si="607"/>
        <v>3</v>
      </c>
      <c r="Y108" s="13">
        <f t="shared" si="607"/>
        <v>3</v>
      </c>
      <c r="Z108" s="13">
        <f t="shared" si="607"/>
        <v>3</v>
      </c>
      <c r="AA108" s="13">
        <f t="shared" si="607"/>
        <v>3</v>
      </c>
      <c r="AB108" s="13">
        <f t="shared" si="607"/>
        <v>3</v>
      </c>
      <c r="AC108" s="13">
        <f t="shared" si="607"/>
        <v>3</v>
      </c>
      <c r="AD108" s="13">
        <f t="shared" si="607"/>
        <v>3</v>
      </c>
      <c r="AE108" s="13">
        <f t="shared" si="607"/>
        <v>3</v>
      </c>
      <c r="AF108" s="13">
        <f t="shared" si="607"/>
        <v>3</v>
      </c>
      <c r="AG108" s="13">
        <f t="shared" si="607"/>
        <v>3</v>
      </c>
      <c r="AH108" s="13">
        <f t="shared" si="607"/>
        <v>3</v>
      </c>
      <c r="AI108" s="13">
        <f t="shared" si="607"/>
        <v>3</v>
      </c>
      <c r="AJ108" s="13">
        <f t="shared" si="607"/>
        <v>3</v>
      </c>
      <c r="AK108" s="13">
        <f t="shared" si="607"/>
        <v>3</v>
      </c>
      <c r="AL108" s="13">
        <f t="shared" si="607"/>
        <v>3</v>
      </c>
      <c r="AM108" s="13">
        <f t="shared" si="607"/>
        <v>3</v>
      </c>
      <c r="AN108" s="13">
        <f t="shared" si="607"/>
        <v>3</v>
      </c>
      <c r="AO108" s="13">
        <f t="shared" si="607"/>
        <v>3</v>
      </c>
      <c r="AP108" s="13">
        <f t="shared" si="607"/>
        <v>3</v>
      </c>
      <c r="AQ108" s="13">
        <f t="shared" si="607"/>
        <v>3</v>
      </c>
      <c r="AR108" s="13">
        <f t="shared" si="607"/>
        <v>3</v>
      </c>
      <c r="AS108" s="13">
        <f t="shared" si="607"/>
        <v>3</v>
      </c>
      <c r="AT108" s="13">
        <f t="shared" si="607"/>
        <v>3</v>
      </c>
      <c r="AU108" s="13">
        <f t="shared" si="607"/>
        <v>3</v>
      </c>
      <c r="AV108" s="13">
        <f t="shared" si="607"/>
        <v>3</v>
      </c>
      <c r="AW108" s="13">
        <f t="shared" si="607"/>
        <v>3</v>
      </c>
      <c r="AX108" s="13">
        <f t="shared" si="607"/>
        <v>3</v>
      </c>
      <c r="AY108" s="13">
        <f t="shared" si="607"/>
        <v>3</v>
      </c>
      <c r="AZ108" s="13">
        <f t="shared" si="607"/>
        <v>3</v>
      </c>
      <c r="BA108" s="13">
        <f t="shared" si="607"/>
        <v>3</v>
      </c>
      <c r="BB108" s="13">
        <f t="shared" si="607"/>
        <v>3</v>
      </c>
      <c r="BC108" s="13">
        <f t="shared" si="607"/>
        <v>3</v>
      </c>
      <c r="BD108" s="13">
        <f t="shared" si="607"/>
        <v>3</v>
      </c>
      <c r="BE108" s="13">
        <f t="shared" si="607"/>
        <v>3</v>
      </c>
      <c r="BF108" s="13">
        <f t="shared" si="607"/>
        <v>3</v>
      </c>
      <c r="BG108" s="13">
        <f t="shared" si="607"/>
        <v>3</v>
      </c>
      <c r="BH108" s="13">
        <f t="shared" si="607"/>
        <v>3</v>
      </c>
      <c r="BI108" s="13">
        <f t="shared" si="607"/>
        <v>3</v>
      </c>
      <c r="BJ108" s="13">
        <f t="shared" si="607"/>
        <v>3</v>
      </c>
      <c r="BK108" s="13">
        <f t="shared" si="607"/>
        <v>3</v>
      </c>
      <c r="BL108" s="13">
        <f t="shared" si="608"/>
        <v>3</v>
      </c>
      <c r="BM108" s="13">
        <f t="shared" si="608"/>
        <v>3</v>
      </c>
      <c r="BN108" s="13">
        <f t="shared" si="608"/>
        <v>3</v>
      </c>
      <c r="BO108" s="13">
        <f t="shared" si="608"/>
        <v>3</v>
      </c>
      <c r="BP108" s="13">
        <f t="shared" si="608"/>
        <v>3</v>
      </c>
      <c r="BQ108" s="13">
        <f t="shared" si="608"/>
        <v>3</v>
      </c>
      <c r="BR108" s="13">
        <f t="shared" si="608"/>
        <v>3</v>
      </c>
      <c r="BS108" s="13">
        <f t="shared" si="608"/>
        <v>3</v>
      </c>
      <c r="BT108" s="13">
        <f t="shared" si="608"/>
        <v>3</v>
      </c>
      <c r="BU108" s="13">
        <f t="shared" si="608"/>
        <v>3</v>
      </c>
      <c r="BV108" s="13">
        <f t="shared" si="608"/>
        <v>3</v>
      </c>
      <c r="BW108" s="13">
        <f t="shared" si="608"/>
        <v>3</v>
      </c>
      <c r="BX108" s="13">
        <f t="shared" si="608"/>
        <v>3</v>
      </c>
      <c r="BY108" s="13">
        <f t="shared" si="608"/>
        <v>3</v>
      </c>
      <c r="BZ108" s="13">
        <f t="shared" si="608"/>
        <v>3</v>
      </c>
      <c r="CA108" s="13">
        <f t="shared" si="608"/>
        <v>3</v>
      </c>
      <c r="CB108" s="13">
        <f t="shared" si="608"/>
        <v>3</v>
      </c>
      <c r="CC108" s="13">
        <f t="shared" si="608"/>
        <v>3</v>
      </c>
      <c r="CD108" s="13">
        <f t="shared" si="608"/>
        <v>3</v>
      </c>
      <c r="CE108" s="13">
        <f t="shared" si="608"/>
        <v>3</v>
      </c>
      <c r="CF108" s="13">
        <f t="shared" si="608"/>
        <v>3</v>
      </c>
      <c r="CG108" s="13">
        <f t="shared" si="608"/>
        <v>3</v>
      </c>
      <c r="CH108" s="13">
        <f t="shared" si="608"/>
        <v>3</v>
      </c>
      <c r="CI108" s="13">
        <f t="shared" si="608"/>
        <v>3</v>
      </c>
      <c r="CJ108" s="13">
        <f t="shared" si="608"/>
        <v>3</v>
      </c>
      <c r="CK108" s="13">
        <f t="shared" si="608"/>
        <v>3</v>
      </c>
      <c r="CL108" s="13">
        <f t="shared" si="608"/>
        <v>3</v>
      </c>
      <c r="CM108" s="13">
        <f t="shared" si="608"/>
        <v>3</v>
      </c>
      <c r="CN108" s="13">
        <f t="shared" si="608"/>
        <v>3</v>
      </c>
      <c r="CO108" s="13">
        <f t="shared" si="608"/>
        <v>3</v>
      </c>
      <c r="CP108" s="13">
        <f t="shared" si="608"/>
        <v>3</v>
      </c>
      <c r="CQ108" s="13">
        <f t="shared" si="608"/>
        <v>3</v>
      </c>
      <c r="CR108" s="13">
        <f t="shared" si="608"/>
        <v>3</v>
      </c>
      <c r="CS108" s="13">
        <f t="shared" si="608"/>
        <v>3</v>
      </c>
      <c r="CT108" s="13">
        <f t="shared" si="608"/>
        <v>3</v>
      </c>
      <c r="CU108" s="13">
        <f t="shared" si="608"/>
        <v>3</v>
      </c>
      <c r="CV108" s="13">
        <f t="shared" si="608"/>
        <v>3</v>
      </c>
      <c r="CW108" s="13">
        <f t="shared" si="608"/>
        <v>3</v>
      </c>
      <c r="CX108" s="13">
        <f t="shared" si="608"/>
        <v>3</v>
      </c>
      <c r="CY108" s="13">
        <f t="shared" si="608"/>
        <v>3</v>
      </c>
      <c r="CZ108" s="13">
        <f t="shared" si="608"/>
        <v>3</v>
      </c>
      <c r="DA108" s="13">
        <f t="shared" si="608"/>
        <v>3</v>
      </c>
      <c r="DB108" s="13">
        <f t="shared" si="608"/>
        <v>3</v>
      </c>
      <c r="DC108" s="13">
        <f t="shared" si="608"/>
        <v>3</v>
      </c>
      <c r="DD108" s="13">
        <f t="shared" si="608"/>
        <v>3</v>
      </c>
      <c r="DE108" s="13">
        <f t="shared" si="608"/>
        <v>3</v>
      </c>
      <c r="DF108" s="13">
        <f t="shared" si="608"/>
        <v>3</v>
      </c>
      <c r="DG108" s="13">
        <f t="shared" si="608"/>
        <v>3</v>
      </c>
      <c r="DH108" s="13">
        <f t="shared" si="608"/>
        <v>3</v>
      </c>
      <c r="DI108" s="13">
        <f t="shared" si="608"/>
        <v>3</v>
      </c>
      <c r="DJ108" s="13">
        <f t="shared" si="608"/>
        <v>3</v>
      </c>
      <c r="DK108" s="13">
        <f t="shared" si="608"/>
        <v>3</v>
      </c>
      <c r="DL108" s="13">
        <f t="shared" si="608"/>
        <v>3</v>
      </c>
      <c r="DM108" s="13">
        <f t="shared" si="608"/>
        <v>3</v>
      </c>
      <c r="DN108" s="13">
        <f t="shared" si="608"/>
        <v>3</v>
      </c>
      <c r="DO108" s="13">
        <f t="shared" si="608"/>
        <v>3</v>
      </c>
      <c r="DP108" s="13">
        <f t="shared" si="608"/>
        <v>3</v>
      </c>
      <c r="DQ108" s="13">
        <f t="shared" si="608"/>
        <v>3</v>
      </c>
      <c r="DR108" s="13">
        <f t="shared" si="608"/>
        <v>3</v>
      </c>
      <c r="DS108" s="13">
        <f t="shared" si="608"/>
        <v>3</v>
      </c>
      <c r="DT108" s="13">
        <f t="shared" si="608"/>
        <v>3</v>
      </c>
      <c r="DU108" s="13">
        <f t="shared" si="608"/>
        <v>3</v>
      </c>
    </row>
    <row r="109" spans="1:125" x14ac:dyDescent="0.3">
      <c r="A109" s="11" t="s">
        <v>104</v>
      </c>
      <c r="B109" s="40">
        <v>3000</v>
      </c>
      <c r="C109" s="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3">
        <v>1</v>
      </c>
      <c r="N109" s="13">
        <f t="shared" si="605"/>
        <v>1</v>
      </c>
      <c r="O109" s="13">
        <f t="shared" si="607"/>
        <v>1</v>
      </c>
      <c r="P109" s="13">
        <f t="shared" si="607"/>
        <v>1</v>
      </c>
      <c r="Q109" s="13">
        <f t="shared" si="607"/>
        <v>1</v>
      </c>
      <c r="R109" s="13">
        <f t="shared" si="607"/>
        <v>1</v>
      </c>
      <c r="S109" s="13">
        <f t="shared" si="607"/>
        <v>1</v>
      </c>
      <c r="T109" s="13">
        <f t="shared" si="607"/>
        <v>1</v>
      </c>
      <c r="U109" s="13">
        <f t="shared" si="607"/>
        <v>1</v>
      </c>
      <c r="V109" s="13">
        <f t="shared" si="607"/>
        <v>1</v>
      </c>
      <c r="W109" s="13">
        <f t="shared" si="607"/>
        <v>1</v>
      </c>
      <c r="X109" s="13">
        <f t="shared" si="607"/>
        <v>1</v>
      </c>
      <c r="Y109" s="13">
        <f t="shared" si="607"/>
        <v>1</v>
      </c>
      <c r="Z109" s="13">
        <f t="shared" si="607"/>
        <v>1</v>
      </c>
      <c r="AA109" s="13">
        <f t="shared" si="607"/>
        <v>1</v>
      </c>
      <c r="AB109" s="13">
        <f t="shared" si="607"/>
        <v>1</v>
      </c>
      <c r="AC109" s="13">
        <f t="shared" si="607"/>
        <v>1</v>
      </c>
      <c r="AD109" s="13">
        <f t="shared" si="607"/>
        <v>1</v>
      </c>
      <c r="AE109" s="13">
        <f t="shared" si="607"/>
        <v>1</v>
      </c>
      <c r="AF109" s="13">
        <f t="shared" si="607"/>
        <v>1</v>
      </c>
      <c r="AG109" s="13">
        <f t="shared" si="607"/>
        <v>1</v>
      </c>
      <c r="AH109" s="13">
        <f t="shared" si="607"/>
        <v>1</v>
      </c>
      <c r="AI109" s="13">
        <f t="shared" si="607"/>
        <v>1</v>
      </c>
      <c r="AJ109" s="13">
        <f t="shared" si="607"/>
        <v>1</v>
      </c>
      <c r="AK109" s="13">
        <f t="shared" si="607"/>
        <v>1</v>
      </c>
      <c r="AL109" s="13">
        <f t="shared" si="607"/>
        <v>1</v>
      </c>
      <c r="AM109" s="13">
        <f t="shared" si="607"/>
        <v>1</v>
      </c>
      <c r="AN109" s="13">
        <f t="shared" si="607"/>
        <v>1</v>
      </c>
      <c r="AO109" s="13">
        <f t="shared" si="607"/>
        <v>1</v>
      </c>
      <c r="AP109" s="13">
        <f t="shared" si="607"/>
        <v>1</v>
      </c>
      <c r="AQ109" s="13">
        <f t="shared" si="607"/>
        <v>1</v>
      </c>
      <c r="AR109" s="13">
        <f t="shared" si="607"/>
        <v>1</v>
      </c>
      <c r="AS109" s="13">
        <f t="shared" si="607"/>
        <v>1</v>
      </c>
      <c r="AT109" s="13">
        <f t="shared" si="607"/>
        <v>1</v>
      </c>
      <c r="AU109" s="13">
        <f t="shared" si="607"/>
        <v>1</v>
      </c>
      <c r="AV109" s="13">
        <f t="shared" si="607"/>
        <v>1</v>
      </c>
      <c r="AW109" s="13">
        <f t="shared" si="607"/>
        <v>1</v>
      </c>
      <c r="AX109" s="13">
        <f t="shared" si="607"/>
        <v>1</v>
      </c>
      <c r="AY109" s="13">
        <f t="shared" si="607"/>
        <v>1</v>
      </c>
      <c r="AZ109" s="13">
        <f t="shared" si="607"/>
        <v>1</v>
      </c>
      <c r="BA109" s="13">
        <f t="shared" si="607"/>
        <v>1</v>
      </c>
      <c r="BB109" s="13">
        <f t="shared" si="607"/>
        <v>1</v>
      </c>
      <c r="BC109" s="13">
        <f t="shared" si="607"/>
        <v>1</v>
      </c>
      <c r="BD109" s="13">
        <f t="shared" si="607"/>
        <v>1</v>
      </c>
      <c r="BE109" s="13">
        <f t="shared" si="607"/>
        <v>1</v>
      </c>
      <c r="BF109" s="13">
        <f t="shared" si="607"/>
        <v>1</v>
      </c>
      <c r="BG109" s="13">
        <f t="shared" si="607"/>
        <v>1</v>
      </c>
      <c r="BH109" s="13">
        <f t="shared" si="607"/>
        <v>1</v>
      </c>
      <c r="BI109" s="13">
        <f t="shared" si="607"/>
        <v>1</v>
      </c>
      <c r="BJ109" s="13">
        <f t="shared" si="607"/>
        <v>1</v>
      </c>
      <c r="BK109" s="13">
        <f t="shared" si="607"/>
        <v>1</v>
      </c>
      <c r="BL109" s="13">
        <f t="shared" si="608"/>
        <v>1</v>
      </c>
      <c r="BM109" s="13">
        <f t="shared" si="608"/>
        <v>1</v>
      </c>
      <c r="BN109" s="13">
        <f t="shared" si="608"/>
        <v>1</v>
      </c>
      <c r="BO109" s="13">
        <f t="shared" si="608"/>
        <v>1</v>
      </c>
      <c r="BP109" s="13">
        <f t="shared" si="608"/>
        <v>1</v>
      </c>
      <c r="BQ109" s="13">
        <f t="shared" si="608"/>
        <v>1</v>
      </c>
      <c r="BR109" s="13">
        <f t="shared" si="608"/>
        <v>1</v>
      </c>
      <c r="BS109" s="13">
        <f t="shared" si="608"/>
        <v>1</v>
      </c>
      <c r="BT109" s="13">
        <f t="shared" si="608"/>
        <v>1</v>
      </c>
      <c r="BU109" s="13">
        <f t="shared" si="608"/>
        <v>1</v>
      </c>
      <c r="BV109" s="13">
        <f t="shared" si="608"/>
        <v>1</v>
      </c>
      <c r="BW109" s="13">
        <f t="shared" si="608"/>
        <v>1</v>
      </c>
      <c r="BX109" s="13">
        <f t="shared" si="608"/>
        <v>1</v>
      </c>
      <c r="BY109" s="13">
        <f t="shared" si="608"/>
        <v>1</v>
      </c>
      <c r="BZ109" s="13">
        <f t="shared" si="608"/>
        <v>1</v>
      </c>
      <c r="CA109" s="13">
        <f t="shared" si="608"/>
        <v>1</v>
      </c>
      <c r="CB109" s="13">
        <f t="shared" si="608"/>
        <v>1</v>
      </c>
      <c r="CC109" s="13">
        <f t="shared" si="608"/>
        <v>1</v>
      </c>
      <c r="CD109" s="13">
        <f t="shared" si="608"/>
        <v>1</v>
      </c>
      <c r="CE109" s="13">
        <f t="shared" si="608"/>
        <v>1</v>
      </c>
      <c r="CF109" s="13">
        <f t="shared" si="608"/>
        <v>1</v>
      </c>
      <c r="CG109" s="13">
        <f t="shared" si="608"/>
        <v>1</v>
      </c>
      <c r="CH109" s="13">
        <f t="shared" si="608"/>
        <v>1</v>
      </c>
      <c r="CI109" s="13">
        <f t="shared" si="608"/>
        <v>1</v>
      </c>
      <c r="CJ109" s="13">
        <f t="shared" si="608"/>
        <v>1</v>
      </c>
      <c r="CK109" s="13">
        <f t="shared" si="608"/>
        <v>1</v>
      </c>
      <c r="CL109" s="13">
        <f t="shared" si="608"/>
        <v>1</v>
      </c>
      <c r="CM109" s="13">
        <f t="shared" si="608"/>
        <v>1</v>
      </c>
      <c r="CN109" s="13">
        <f t="shared" si="608"/>
        <v>1</v>
      </c>
      <c r="CO109" s="13">
        <f t="shared" si="608"/>
        <v>1</v>
      </c>
      <c r="CP109" s="13">
        <f t="shared" si="608"/>
        <v>1</v>
      </c>
      <c r="CQ109" s="13">
        <f t="shared" si="608"/>
        <v>1</v>
      </c>
      <c r="CR109" s="13">
        <f t="shared" si="608"/>
        <v>1</v>
      </c>
      <c r="CS109" s="13">
        <f t="shared" si="608"/>
        <v>1</v>
      </c>
      <c r="CT109" s="13">
        <f t="shared" si="608"/>
        <v>1</v>
      </c>
      <c r="CU109" s="13">
        <f t="shared" si="608"/>
        <v>1</v>
      </c>
      <c r="CV109" s="13">
        <f t="shared" si="608"/>
        <v>1</v>
      </c>
      <c r="CW109" s="13">
        <f t="shared" si="608"/>
        <v>1</v>
      </c>
      <c r="CX109" s="13">
        <f t="shared" si="608"/>
        <v>1</v>
      </c>
      <c r="CY109" s="13">
        <f t="shared" si="608"/>
        <v>1</v>
      </c>
      <c r="CZ109" s="13">
        <f t="shared" si="608"/>
        <v>1</v>
      </c>
      <c r="DA109" s="13">
        <f t="shared" si="608"/>
        <v>1</v>
      </c>
      <c r="DB109" s="13">
        <f t="shared" si="608"/>
        <v>1</v>
      </c>
      <c r="DC109" s="13">
        <f t="shared" si="608"/>
        <v>1</v>
      </c>
      <c r="DD109" s="13">
        <f t="shared" si="608"/>
        <v>1</v>
      </c>
      <c r="DE109" s="13">
        <f t="shared" si="608"/>
        <v>1</v>
      </c>
      <c r="DF109" s="13">
        <f t="shared" si="608"/>
        <v>1</v>
      </c>
      <c r="DG109" s="13">
        <f t="shared" si="608"/>
        <v>1</v>
      </c>
      <c r="DH109" s="13">
        <f t="shared" si="608"/>
        <v>1</v>
      </c>
      <c r="DI109" s="13">
        <f t="shared" si="608"/>
        <v>1</v>
      </c>
      <c r="DJ109" s="13">
        <f t="shared" si="608"/>
        <v>1</v>
      </c>
      <c r="DK109" s="13">
        <f t="shared" si="608"/>
        <v>1</v>
      </c>
      <c r="DL109" s="13">
        <f t="shared" si="608"/>
        <v>1</v>
      </c>
      <c r="DM109" s="13">
        <f t="shared" si="608"/>
        <v>1</v>
      </c>
      <c r="DN109" s="13">
        <f t="shared" si="608"/>
        <v>1</v>
      </c>
      <c r="DO109" s="13">
        <f t="shared" si="608"/>
        <v>1</v>
      </c>
      <c r="DP109" s="13">
        <f t="shared" si="608"/>
        <v>1</v>
      </c>
      <c r="DQ109" s="13">
        <f t="shared" si="608"/>
        <v>1</v>
      </c>
      <c r="DR109" s="13">
        <f t="shared" si="608"/>
        <v>1</v>
      </c>
      <c r="DS109" s="13">
        <f t="shared" si="608"/>
        <v>1</v>
      </c>
      <c r="DT109" s="13">
        <f t="shared" si="608"/>
        <v>1</v>
      </c>
      <c r="DU109" s="13">
        <f t="shared" si="608"/>
        <v>1</v>
      </c>
    </row>
    <row r="110" spans="1:125" x14ac:dyDescent="0.3">
      <c r="A110" s="11" t="s">
        <v>105</v>
      </c>
      <c r="B110" s="40">
        <v>2000</v>
      </c>
      <c r="C110" s="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3">
        <v>1</v>
      </c>
      <c r="N110" s="13">
        <f t="shared" si="605"/>
        <v>1</v>
      </c>
      <c r="O110" s="13">
        <f t="shared" si="607"/>
        <v>1</v>
      </c>
      <c r="P110" s="13">
        <f t="shared" si="607"/>
        <v>1</v>
      </c>
      <c r="Q110" s="13">
        <f t="shared" si="607"/>
        <v>1</v>
      </c>
      <c r="R110" s="13">
        <f t="shared" si="607"/>
        <v>1</v>
      </c>
      <c r="S110" s="13">
        <f t="shared" si="607"/>
        <v>1</v>
      </c>
      <c r="T110" s="13">
        <f t="shared" si="607"/>
        <v>1</v>
      </c>
      <c r="U110" s="13">
        <f t="shared" si="607"/>
        <v>1</v>
      </c>
      <c r="V110" s="13">
        <f t="shared" si="607"/>
        <v>1</v>
      </c>
      <c r="W110" s="13">
        <f t="shared" si="607"/>
        <v>1</v>
      </c>
      <c r="X110" s="13">
        <f t="shared" si="607"/>
        <v>1</v>
      </c>
      <c r="Y110" s="13">
        <f t="shared" si="607"/>
        <v>1</v>
      </c>
      <c r="Z110" s="13">
        <f t="shared" si="607"/>
        <v>1</v>
      </c>
      <c r="AA110" s="13">
        <f t="shared" si="607"/>
        <v>1</v>
      </c>
      <c r="AB110" s="13">
        <f t="shared" si="607"/>
        <v>1</v>
      </c>
      <c r="AC110" s="13">
        <f t="shared" si="607"/>
        <v>1</v>
      </c>
      <c r="AD110" s="13">
        <f t="shared" si="607"/>
        <v>1</v>
      </c>
      <c r="AE110" s="13">
        <f t="shared" si="607"/>
        <v>1</v>
      </c>
      <c r="AF110" s="13">
        <f t="shared" si="607"/>
        <v>1</v>
      </c>
      <c r="AG110" s="13">
        <f t="shared" si="607"/>
        <v>1</v>
      </c>
      <c r="AH110" s="13">
        <f t="shared" si="607"/>
        <v>1</v>
      </c>
      <c r="AI110" s="13">
        <f t="shared" si="607"/>
        <v>1</v>
      </c>
      <c r="AJ110" s="13">
        <f t="shared" si="607"/>
        <v>1</v>
      </c>
      <c r="AK110" s="13">
        <f t="shared" si="607"/>
        <v>1</v>
      </c>
      <c r="AL110" s="13">
        <f t="shared" si="607"/>
        <v>1</v>
      </c>
      <c r="AM110" s="13">
        <f t="shared" si="607"/>
        <v>1</v>
      </c>
      <c r="AN110" s="13">
        <f t="shared" si="607"/>
        <v>1</v>
      </c>
      <c r="AO110" s="13">
        <f t="shared" si="607"/>
        <v>1</v>
      </c>
      <c r="AP110" s="13">
        <f t="shared" si="607"/>
        <v>1</v>
      </c>
      <c r="AQ110" s="13">
        <f t="shared" si="607"/>
        <v>1</v>
      </c>
      <c r="AR110" s="13">
        <f t="shared" si="607"/>
        <v>1</v>
      </c>
      <c r="AS110" s="13">
        <f t="shared" si="607"/>
        <v>1</v>
      </c>
      <c r="AT110" s="13">
        <f t="shared" si="607"/>
        <v>1</v>
      </c>
      <c r="AU110" s="13">
        <f t="shared" si="607"/>
        <v>1</v>
      </c>
      <c r="AV110" s="13">
        <f t="shared" si="607"/>
        <v>1</v>
      </c>
      <c r="AW110" s="13">
        <f t="shared" si="607"/>
        <v>1</v>
      </c>
      <c r="AX110" s="13">
        <f t="shared" si="607"/>
        <v>1</v>
      </c>
      <c r="AY110" s="13">
        <f t="shared" si="607"/>
        <v>1</v>
      </c>
      <c r="AZ110" s="13">
        <f t="shared" si="607"/>
        <v>1</v>
      </c>
      <c r="BA110" s="13">
        <f t="shared" si="607"/>
        <v>1</v>
      </c>
      <c r="BB110" s="13">
        <f t="shared" si="607"/>
        <v>1</v>
      </c>
      <c r="BC110" s="13">
        <f t="shared" si="607"/>
        <v>1</v>
      </c>
      <c r="BD110" s="13">
        <f t="shared" si="607"/>
        <v>1</v>
      </c>
      <c r="BE110" s="13">
        <f t="shared" si="607"/>
        <v>1</v>
      </c>
      <c r="BF110" s="13">
        <f t="shared" si="607"/>
        <v>1</v>
      </c>
      <c r="BG110" s="13">
        <f t="shared" si="607"/>
        <v>1</v>
      </c>
      <c r="BH110" s="13">
        <f t="shared" si="607"/>
        <v>1</v>
      </c>
      <c r="BI110" s="13">
        <f t="shared" si="607"/>
        <v>1</v>
      </c>
      <c r="BJ110" s="13">
        <f t="shared" si="607"/>
        <v>1</v>
      </c>
      <c r="BK110" s="13">
        <f t="shared" si="607"/>
        <v>1</v>
      </c>
      <c r="BL110" s="13">
        <f t="shared" si="608"/>
        <v>1</v>
      </c>
      <c r="BM110" s="13">
        <f t="shared" si="608"/>
        <v>1</v>
      </c>
      <c r="BN110" s="13">
        <f t="shared" si="608"/>
        <v>1</v>
      </c>
      <c r="BO110" s="13">
        <f t="shared" si="608"/>
        <v>1</v>
      </c>
      <c r="BP110" s="13">
        <f t="shared" si="608"/>
        <v>1</v>
      </c>
      <c r="BQ110" s="13">
        <f t="shared" si="608"/>
        <v>1</v>
      </c>
      <c r="BR110" s="13">
        <f t="shared" si="608"/>
        <v>1</v>
      </c>
      <c r="BS110" s="13">
        <f t="shared" si="608"/>
        <v>1</v>
      </c>
      <c r="BT110" s="13">
        <f t="shared" si="608"/>
        <v>1</v>
      </c>
      <c r="BU110" s="13">
        <f t="shared" si="608"/>
        <v>1</v>
      </c>
      <c r="BV110" s="13">
        <f t="shared" si="608"/>
        <v>1</v>
      </c>
      <c r="BW110" s="13">
        <f t="shared" si="608"/>
        <v>1</v>
      </c>
      <c r="BX110" s="13">
        <f t="shared" si="608"/>
        <v>1</v>
      </c>
      <c r="BY110" s="13">
        <f t="shared" si="608"/>
        <v>1</v>
      </c>
      <c r="BZ110" s="13">
        <f t="shared" si="608"/>
        <v>1</v>
      </c>
      <c r="CA110" s="13">
        <f t="shared" si="608"/>
        <v>1</v>
      </c>
      <c r="CB110" s="13">
        <f t="shared" si="608"/>
        <v>1</v>
      </c>
      <c r="CC110" s="13">
        <f t="shared" si="608"/>
        <v>1</v>
      </c>
      <c r="CD110" s="13">
        <f t="shared" si="608"/>
        <v>1</v>
      </c>
      <c r="CE110" s="13">
        <f t="shared" si="608"/>
        <v>1</v>
      </c>
      <c r="CF110" s="13">
        <f t="shared" si="608"/>
        <v>1</v>
      </c>
      <c r="CG110" s="13">
        <f t="shared" si="608"/>
        <v>1</v>
      </c>
      <c r="CH110" s="13">
        <f t="shared" si="608"/>
        <v>1</v>
      </c>
      <c r="CI110" s="13">
        <f t="shared" si="608"/>
        <v>1</v>
      </c>
      <c r="CJ110" s="13">
        <f t="shared" si="608"/>
        <v>1</v>
      </c>
      <c r="CK110" s="13">
        <f t="shared" si="608"/>
        <v>1</v>
      </c>
      <c r="CL110" s="13">
        <f t="shared" si="608"/>
        <v>1</v>
      </c>
      <c r="CM110" s="13">
        <f t="shared" si="608"/>
        <v>1</v>
      </c>
      <c r="CN110" s="13">
        <f t="shared" si="608"/>
        <v>1</v>
      </c>
      <c r="CO110" s="13">
        <f t="shared" si="608"/>
        <v>1</v>
      </c>
      <c r="CP110" s="13">
        <f t="shared" si="608"/>
        <v>1</v>
      </c>
      <c r="CQ110" s="13">
        <f t="shared" si="608"/>
        <v>1</v>
      </c>
      <c r="CR110" s="13">
        <f t="shared" si="608"/>
        <v>1</v>
      </c>
      <c r="CS110" s="13">
        <f t="shared" si="608"/>
        <v>1</v>
      </c>
      <c r="CT110" s="13">
        <f t="shared" si="608"/>
        <v>1</v>
      </c>
      <c r="CU110" s="13">
        <f t="shared" si="608"/>
        <v>1</v>
      </c>
      <c r="CV110" s="13">
        <f t="shared" si="608"/>
        <v>1</v>
      </c>
      <c r="CW110" s="13">
        <f t="shared" si="608"/>
        <v>1</v>
      </c>
      <c r="CX110" s="13">
        <f t="shared" si="608"/>
        <v>1</v>
      </c>
      <c r="CY110" s="13">
        <f t="shared" si="608"/>
        <v>1</v>
      </c>
      <c r="CZ110" s="13">
        <f t="shared" si="608"/>
        <v>1</v>
      </c>
      <c r="DA110" s="13">
        <f t="shared" si="608"/>
        <v>1</v>
      </c>
      <c r="DB110" s="13">
        <f t="shared" si="608"/>
        <v>1</v>
      </c>
      <c r="DC110" s="13">
        <f t="shared" si="608"/>
        <v>1</v>
      </c>
      <c r="DD110" s="13">
        <f t="shared" si="608"/>
        <v>1</v>
      </c>
      <c r="DE110" s="13">
        <f t="shared" si="608"/>
        <v>1</v>
      </c>
      <c r="DF110" s="13">
        <f t="shared" si="608"/>
        <v>1</v>
      </c>
      <c r="DG110" s="13">
        <f t="shared" si="608"/>
        <v>1</v>
      </c>
      <c r="DH110" s="13">
        <f t="shared" si="608"/>
        <v>1</v>
      </c>
      <c r="DI110" s="13">
        <f t="shared" si="608"/>
        <v>1</v>
      </c>
      <c r="DJ110" s="13">
        <f t="shared" si="608"/>
        <v>1</v>
      </c>
      <c r="DK110" s="13">
        <f t="shared" si="608"/>
        <v>1</v>
      </c>
      <c r="DL110" s="13">
        <f t="shared" si="608"/>
        <v>1</v>
      </c>
      <c r="DM110" s="13">
        <f t="shared" si="608"/>
        <v>1</v>
      </c>
      <c r="DN110" s="13">
        <f t="shared" si="608"/>
        <v>1</v>
      </c>
      <c r="DO110" s="13">
        <f t="shared" si="608"/>
        <v>1</v>
      </c>
      <c r="DP110" s="13">
        <f t="shared" si="608"/>
        <v>1</v>
      </c>
      <c r="DQ110" s="13">
        <f t="shared" si="608"/>
        <v>1</v>
      </c>
      <c r="DR110" s="13">
        <f t="shared" si="608"/>
        <v>1</v>
      </c>
      <c r="DS110" s="13">
        <f t="shared" si="608"/>
        <v>1</v>
      </c>
      <c r="DT110" s="13">
        <f t="shared" si="608"/>
        <v>1</v>
      </c>
      <c r="DU110" s="13">
        <f t="shared" si="608"/>
        <v>1</v>
      </c>
    </row>
    <row r="111" spans="1:125" x14ac:dyDescent="0.3">
      <c r="A111" s="11" t="s">
        <v>106</v>
      </c>
      <c r="B111" s="40">
        <v>2500</v>
      </c>
      <c r="C111" s="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3">
        <v>6</v>
      </c>
      <c r="N111" s="13">
        <f t="shared" si="605"/>
        <v>6</v>
      </c>
      <c r="O111" s="13">
        <f t="shared" si="607"/>
        <v>6</v>
      </c>
      <c r="P111" s="13">
        <f t="shared" si="607"/>
        <v>6</v>
      </c>
      <c r="Q111" s="13">
        <f t="shared" si="607"/>
        <v>6</v>
      </c>
      <c r="R111" s="13">
        <f t="shared" si="607"/>
        <v>6</v>
      </c>
      <c r="S111" s="13">
        <f t="shared" si="607"/>
        <v>6</v>
      </c>
      <c r="T111" s="13">
        <f t="shared" si="607"/>
        <v>6</v>
      </c>
      <c r="U111" s="13">
        <f t="shared" si="607"/>
        <v>6</v>
      </c>
      <c r="V111" s="13">
        <f t="shared" si="607"/>
        <v>6</v>
      </c>
      <c r="W111" s="13">
        <f t="shared" si="607"/>
        <v>6</v>
      </c>
      <c r="X111" s="13">
        <f t="shared" si="607"/>
        <v>6</v>
      </c>
      <c r="Y111" s="13">
        <f t="shared" si="607"/>
        <v>6</v>
      </c>
      <c r="Z111" s="13">
        <f t="shared" si="607"/>
        <v>6</v>
      </c>
      <c r="AA111" s="13">
        <f t="shared" si="607"/>
        <v>6</v>
      </c>
      <c r="AB111" s="13">
        <f t="shared" si="607"/>
        <v>6</v>
      </c>
      <c r="AC111" s="13">
        <f t="shared" si="607"/>
        <v>6</v>
      </c>
      <c r="AD111" s="13">
        <f t="shared" si="607"/>
        <v>6</v>
      </c>
      <c r="AE111" s="13">
        <f t="shared" si="607"/>
        <v>6</v>
      </c>
      <c r="AF111" s="13">
        <f t="shared" si="607"/>
        <v>6</v>
      </c>
      <c r="AG111" s="13">
        <f t="shared" si="607"/>
        <v>6</v>
      </c>
      <c r="AH111" s="13">
        <f t="shared" si="607"/>
        <v>6</v>
      </c>
      <c r="AI111" s="13">
        <f t="shared" si="607"/>
        <v>6</v>
      </c>
      <c r="AJ111" s="13">
        <f t="shared" si="607"/>
        <v>6</v>
      </c>
      <c r="AK111" s="13">
        <f t="shared" si="607"/>
        <v>6</v>
      </c>
      <c r="AL111" s="13">
        <f t="shared" si="607"/>
        <v>6</v>
      </c>
      <c r="AM111" s="13">
        <f t="shared" si="607"/>
        <v>6</v>
      </c>
      <c r="AN111" s="13">
        <f t="shared" si="607"/>
        <v>6</v>
      </c>
      <c r="AO111" s="13">
        <f t="shared" si="607"/>
        <v>6</v>
      </c>
      <c r="AP111" s="13">
        <f t="shared" si="607"/>
        <v>6</v>
      </c>
      <c r="AQ111" s="13">
        <f t="shared" si="607"/>
        <v>6</v>
      </c>
      <c r="AR111" s="13">
        <f t="shared" si="607"/>
        <v>6</v>
      </c>
      <c r="AS111" s="13">
        <f t="shared" si="607"/>
        <v>6</v>
      </c>
      <c r="AT111" s="13">
        <f t="shared" si="607"/>
        <v>6</v>
      </c>
      <c r="AU111" s="13">
        <f t="shared" si="607"/>
        <v>6</v>
      </c>
      <c r="AV111" s="13">
        <f t="shared" si="607"/>
        <v>6</v>
      </c>
      <c r="AW111" s="13">
        <f t="shared" si="607"/>
        <v>6</v>
      </c>
      <c r="AX111" s="13">
        <f t="shared" si="607"/>
        <v>6</v>
      </c>
      <c r="AY111" s="13">
        <f t="shared" si="607"/>
        <v>6</v>
      </c>
      <c r="AZ111" s="13">
        <f t="shared" si="607"/>
        <v>6</v>
      </c>
      <c r="BA111" s="13">
        <f t="shared" si="607"/>
        <v>6</v>
      </c>
      <c r="BB111" s="13">
        <f t="shared" si="607"/>
        <v>6</v>
      </c>
      <c r="BC111" s="13">
        <f t="shared" si="607"/>
        <v>6</v>
      </c>
      <c r="BD111" s="13">
        <f t="shared" si="607"/>
        <v>6</v>
      </c>
      <c r="BE111" s="13">
        <f t="shared" si="607"/>
        <v>6</v>
      </c>
      <c r="BF111" s="13">
        <f t="shared" si="607"/>
        <v>6</v>
      </c>
      <c r="BG111" s="13">
        <f t="shared" si="607"/>
        <v>6</v>
      </c>
      <c r="BH111" s="13">
        <f t="shared" si="607"/>
        <v>6</v>
      </c>
      <c r="BI111" s="13">
        <f t="shared" si="607"/>
        <v>6</v>
      </c>
      <c r="BJ111" s="13">
        <f t="shared" si="607"/>
        <v>6</v>
      </c>
      <c r="BK111" s="13">
        <f t="shared" si="607"/>
        <v>6</v>
      </c>
      <c r="BL111" s="13">
        <f t="shared" si="608"/>
        <v>6</v>
      </c>
      <c r="BM111" s="13">
        <f t="shared" si="608"/>
        <v>6</v>
      </c>
      <c r="BN111" s="13">
        <f t="shared" si="608"/>
        <v>6</v>
      </c>
      <c r="BO111" s="13">
        <f t="shared" si="608"/>
        <v>6</v>
      </c>
      <c r="BP111" s="13">
        <f t="shared" si="608"/>
        <v>6</v>
      </c>
      <c r="BQ111" s="13">
        <f t="shared" si="608"/>
        <v>6</v>
      </c>
      <c r="BR111" s="13">
        <f t="shared" si="608"/>
        <v>6</v>
      </c>
      <c r="BS111" s="13">
        <f t="shared" ref="BS111:DU111" si="609">BR111</f>
        <v>6</v>
      </c>
      <c r="BT111" s="13">
        <f t="shared" si="609"/>
        <v>6</v>
      </c>
      <c r="BU111" s="13">
        <f t="shared" si="609"/>
        <v>6</v>
      </c>
      <c r="BV111" s="13">
        <f t="shared" si="609"/>
        <v>6</v>
      </c>
      <c r="BW111" s="13">
        <f t="shared" si="609"/>
        <v>6</v>
      </c>
      <c r="BX111" s="13">
        <f t="shared" si="609"/>
        <v>6</v>
      </c>
      <c r="BY111" s="13">
        <f t="shared" si="609"/>
        <v>6</v>
      </c>
      <c r="BZ111" s="13">
        <f t="shared" si="609"/>
        <v>6</v>
      </c>
      <c r="CA111" s="13">
        <f t="shared" si="609"/>
        <v>6</v>
      </c>
      <c r="CB111" s="13">
        <f t="shared" si="609"/>
        <v>6</v>
      </c>
      <c r="CC111" s="13">
        <f t="shared" si="609"/>
        <v>6</v>
      </c>
      <c r="CD111" s="13">
        <f t="shared" si="609"/>
        <v>6</v>
      </c>
      <c r="CE111" s="13">
        <f t="shared" si="609"/>
        <v>6</v>
      </c>
      <c r="CF111" s="13">
        <f t="shared" si="609"/>
        <v>6</v>
      </c>
      <c r="CG111" s="13">
        <f t="shared" si="609"/>
        <v>6</v>
      </c>
      <c r="CH111" s="13">
        <f t="shared" si="609"/>
        <v>6</v>
      </c>
      <c r="CI111" s="13">
        <f t="shared" si="609"/>
        <v>6</v>
      </c>
      <c r="CJ111" s="13">
        <f t="shared" si="609"/>
        <v>6</v>
      </c>
      <c r="CK111" s="13">
        <f t="shared" si="609"/>
        <v>6</v>
      </c>
      <c r="CL111" s="13">
        <f t="shared" si="609"/>
        <v>6</v>
      </c>
      <c r="CM111" s="13">
        <f t="shared" si="609"/>
        <v>6</v>
      </c>
      <c r="CN111" s="13">
        <f t="shared" si="609"/>
        <v>6</v>
      </c>
      <c r="CO111" s="13">
        <f t="shared" si="609"/>
        <v>6</v>
      </c>
      <c r="CP111" s="13">
        <f t="shared" si="609"/>
        <v>6</v>
      </c>
      <c r="CQ111" s="13">
        <f t="shared" si="609"/>
        <v>6</v>
      </c>
      <c r="CR111" s="13">
        <f t="shared" si="609"/>
        <v>6</v>
      </c>
      <c r="CS111" s="13">
        <f t="shared" si="609"/>
        <v>6</v>
      </c>
      <c r="CT111" s="13">
        <f t="shared" si="609"/>
        <v>6</v>
      </c>
      <c r="CU111" s="13">
        <f t="shared" si="609"/>
        <v>6</v>
      </c>
      <c r="CV111" s="13">
        <f t="shared" si="609"/>
        <v>6</v>
      </c>
      <c r="CW111" s="13">
        <f t="shared" si="609"/>
        <v>6</v>
      </c>
      <c r="CX111" s="13">
        <f t="shared" si="609"/>
        <v>6</v>
      </c>
      <c r="CY111" s="13">
        <f t="shared" si="609"/>
        <v>6</v>
      </c>
      <c r="CZ111" s="13">
        <f t="shared" si="609"/>
        <v>6</v>
      </c>
      <c r="DA111" s="13">
        <f t="shared" si="609"/>
        <v>6</v>
      </c>
      <c r="DB111" s="13">
        <f t="shared" si="609"/>
        <v>6</v>
      </c>
      <c r="DC111" s="13">
        <f t="shared" si="609"/>
        <v>6</v>
      </c>
      <c r="DD111" s="13">
        <f t="shared" si="609"/>
        <v>6</v>
      </c>
      <c r="DE111" s="13">
        <f t="shared" si="609"/>
        <v>6</v>
      </c>
      <c r="DF111" s="13">
        <f t="shared" si="609"/>
        <v>6</v>
      </c>
      <c r="DG111" s="13">
        <f t="shared" si="609"/>
        <v>6</v>
      </c>
      <c r="DH111" s="13">
        <f t="shared" si="609"/>
        <v>6</v>
      </c>
      <c r="DI111" s="13">
        <f t="shared" si="609"/>
        <v>6</v>
      </c>
      <c r="DJ111" s="13">
        <f t="shared" si="609"/>
        <v>6</v>
      </c>
      <c r="DK111" s="13">
        <f t="shared" si="609"/>
        <v>6</v>
      </c>
      <c r="DL111" s="13">
        <f t="shared" si="609"/>
        <v>6</v>
      </c>
      <c r="DM111" s="13">
        <f t="shared" si="609"/>
        <v>6</v>
      </c>
      <c r="DN111" s="13">
        <f t="shared" si="609"/>
        <v>6</v>
      </c>
      <c r="DO111" s="13">
        <f t="shared" si="609"/>
        <v>6</v>
      </c>
      <c r="DP111" s="13">
        <f t="shared" si="609"/>
        <v>6</v>
      </c>
      <c r="DQ111" s="13">
        <f t="shared" si="609"/>
        <v>6</v>
      </c>
      <c r="DR111" s="13">
        <f t="shared" si="609"/>
        <v>6</v>
      </c>
      <c r="DS111" s="13">
        <f t="shared" si="609"/>
        <v>6</v>
      </c>
      <c r="DT111" s="13">
        <f t="shared" si="609"/>
        <v>6</v>
      </c>
      <c r="DU111" s="13">
        <f t="shared" si="609"/>
        <v>6</v>
      </c>
    </row>
    <row r="112" spans="1:125" x14ac:dyDescent="0.3">
      <c r="A112" s="11" t="s">
        <v>107</v>
      </c>
      <c r="B112" s="40">
        <v>3000</v>
      </c>
      <c r="C112" s="14"/>
      <c r="D112" s="112"/>
      <c r="E112" s="112"/>
      <c r="F112" s="112"/>
      <c r="G112" s="112"/>
      <c r="H112" s="112"/>
      <c r="I112" s="112"/>
      <c r="J112" s="112"/>
      <c r="K112" s="112"/>
      <c r="L112" s="112"/>
      <c r="M112" s="13">
        <v>8</v>
      </c>
      <c r="N112" s="13">
        <f t="shared" si="605"/>
        <v>8</v>
      </c>
      <c r="O112" s="13">
        <f t="shared" si="607"/>
        <v>8</v>
      </c>
      <c r="P112" s="13">
        <f t="shared" si="607"/>
        <v>8</v>
      </c>
      <c r="Q112" s="13">
        <f t="shared" si="607"/>
        <v>8</v>
      </c>
      <c r="R112" s="13">
        <f t="shared" si="607"/>
        <v>8</v>
      </c>
      <c r="S112" s="13">
        <f t="shared" si="607"/>
        <v>8</v>
      </c>
      <c r="T112" s="13">
        <f t="shared" si="607"/>
        <v>8</v>
      </c>
      <c r="U112" s="13">
        <f t="shared" si="607"/>
        <v>8</v>
      </c>
      <c r="V112" s="13">
        <f t="shared" si="607"/>
        <v>8</v>
      </c>
      <c r="W112" s="13">
        <f t="shared" si="607"/>
        <v>8</v>
      </c>
      <c r="X112" s="13">
        <f t="shared" si="607"/>
        <v>8</v>
      </c>
      <c r="Y112" s="13">
        <f t="shared" si="607"/>
        <v>8</v>
      </c>
      <c r="Z112" s="13">
        <f t="shared" si="607"/>
        <v>8</v>
      </c>
      <c r="AA112" s="13">
        <f t="shared" si="607"/>
        <v>8</v>
      </c>
      <c r="AB112" s="13">
        <f t="shared" si="607"/>
        <v>8</v>
      </c>
      <c r="AC112" s="13">
        <f t="shared" si="607"/>
        <v>8</v>
      </c>
      <c r="AD112" s="13">
        <f t="shared" si="607"/>
        <v>8</v>
      </c>
      <c r="AE112" s="13">
        <f t="shared" si="607"/>
        <v>8</v>
      </c>
      <c r="AF112" s="13">
        <f t="shared" si="607"/>
        <v>8</v>
      </c>
      <c r="AG112" s="13">
        <f t="shared" si="607"/>
        <v>8</v>
      </c>
      <c r="AH112" s="13">
        <f t="shared" si="607"/>
        <v>8</v>
      </c>
      <c r="AI112" s="13">
        <f t="shared" si="607"/>
        <v>8</v>
      </c>
      <c r="AJ112" s="13">
        <f t="shared" si="607"/>
        <v>8</v>
      </c>
      <c r="AK112" s="13">
        <f t="shared" si="607"/>
        <v>8</v>
      </c>
      <c r="AL112" s="13">
        <f t="shared" si="607"/>
        <v>8</v>
      </c>
      <c r="AM112" s="13">
        <f t="shared" si="607"/>
        <v>8</v>
      </c>
      <c r="AN112" s="13">
        <f t="shared" si="607"/>
        <v>8</v>
      </c>
      <c r="AO112" s="13">
        <f t="shared" si="607"/>
        <v>8</v>
      </c>
      <c r="AP112" s="13">
        <f t="shared" si="607"/>
        <v>8</v>
      </c>
      <c r="AQ112" s="13">
        <f t="shared" si="607"/>
        <v>8</v>
      </c>
      <c r="AR112" s="13">
        <f t="shared" si="607"/>
        <v>8</v>
      </c>
      <c r="AS112" s="13">
        <f t="shared" si="607"/>
        <v>8</v>
      </c>
      <c r="AT112" s="13">
        <f t="shared" si="607"/>
        <v>8</v>
      </c>
      <c r="AU112" s="13">
        <f t="shared" si="607"/>
        <v>8</v>
      </c>
      <c r="AV112" s="13">
        <f t="shared" si="607"/>
        <v>8</v>
      </c>
      <c r="AW112" s="13">
        <f t="shared" si="607"/>
        <v>8</v>
      </c>
      <c r="AX112" s="13">
        <f t="shared" ref="O112:BK115" si="610">AW112</f>
        <v>8</v>
      </c>
      <c r="AY112" s="13">
        <f t="shared" si="610"/>
        <v>8</v>
      </c>
      <c r="AZ112" s="13">
        <f t="shared" si="610"/>
        <v>8</v>
      </c>
      <c r="BA112" s="13">
        <f t="shared" si="610"/>
        <v>8</v>
      </c>
      <c r="BB112" s="13">
        <f t="shared" si="610"/>
        <v>8</v>
      </c>
      <c r="BC112" s="13">
        <f t="shared" si="610"/>
        <v>8</v>
      </c>
      <c r="BD112" s="13">
        <f t="shared" si="610"/>
        <v>8</v>
      </c>
      <c r="BE112" s="13">
        <f t="shared" si="610"/>
        <v>8</v>
      </c>
      <c r="BF112" s="13">
        <f t="shared" si="610"/>
        <v>8</v>
      </c>
      <c r="BG112" s="13">
        <f t="shared" si="610"/>
        <v>8</v>
      </c>
      <c r="BH112" s="13">
        <f t="shared" si="610"/>
        <v>8</v>
      </c>
      <c r="BI112" s="13">
        <f t="shared" si="610"/>
        <v>8</v>
      </c>
      <c r="BJ112" s="13">
        <f t="shared" si="610"/>
        <v>8</v>
      </c>
      <c r="BK112" s="13">
        <f t="shared" si="610"/>
        <v>8</v>
      </c>
      <c r="BL112" s="13">
        <f t="shared" ref="BL112:DU112" si="611">BK112</f>
        <v>8</v>
      </c>
      <c r="BM112" s="13">
        <f t="shared" si="611"/>
        <v>8</v>
      </c>
      <c r="BN112" s="13">
        <f t="shared" si="611"/>
        <v>8</v>
      </c>
      <c r="BO112" s="13">
        <f t="shared" si="611"/>
        <v>8</v>
      </c>
      <c r="BP112" s="13">
        <f t="shared" si="611"/>
        <v>8</v>
      </c>
      <c r="BQ112" s="13">
        <f t="shared" si="611"/>
        <v>8</v>
      </c>
      <c r="BR112" s="13">
        <f t="shared" si="611"/>
        <v>8</v>
      </c>
      <c r="BS112" s="13">
        <f t="shared" si="611"/>
        <v>8</v>
      </c>
      <c r="BT112" s="13">
        <f t="shared" si="611"/>
        <v>8</v>
      </c>
      <c r="BU112" s="13">
        <f t="shared" si="611"/>
        <v>8</v>
      </c>
      <c r="BV112" s="13">
        <f t="shared" si="611"/>
        <v>8</v>
      </c>
      <c r="BW112" s="13">
        <f t="shared" si="611"/>
        <v>8</v>
      </c>
      <c r="BX112" s="13">
        <f t="shared" si="611"/>
        <v>8</v>
      </c>
      <c r="BY112" s="13">
        <f t="shared" si="611"/>
        <v>8</v>
      </c>
      <c r="BZ112" s="13">
        <f t="shared" si="611"/>
        <v>8</v>
      </c>
      <c r="CA112" s="13">
        <f t="shared" si="611"/>
        <v>8</v>
      </c>
      <c r="CB112" s="13">
        <f t="shared" si="611"/>
        <v>8</v>
      </c>
      <c r="CC112" s="13">
        <f t="shared" si="611"/>
        <v>8</v>
      </c>
      <c r="CD112" s="13">
        <f t="shared" si="611"/>
        <v>8</v>
      </c>
      <c r="CE112" s="13">
        <f t="shared" si="611"/>
        <v>8</v>
      </c>
      <c r="CF112" s="13">
        <f t="shared" si="611"/>
        <v>8</v>
      </c>
      <c r="CG112" s="13">
        <f t="shared" si="611"/>
        <v>8</v>
      </c>
      <c r="CH112" s="13">
        <f t="shared" si="611"/>
        <v>8</v>
      </c>
      <c r="CI112" s="13">
        <f t="shared" si="611"/>
        <v>8</v>
      </c>
      <c r="CJ112" s="13">
        <f t="shared" si="611"/>
        <v>8</v>
      </c>
      <c r="CK112" s="13">
        <f t="shared" si="611"/>
        <v>8</v>
      </c>
      <c r="CL112" s="13">
        <f t="shared" si="611"/>
        <v>8</v>
      </c>
      <c r="CM112" s="13">
        <f t="shared" si="611"/>
        <v>8</v>
      </c>
      <c r="CN112" s="13">
        <f t="shared" si="611"/>
        <v>8</v>
      </c>
      <c r="CO112" s="13">
        <f t="shared" si="611"/>
        <v>8</v>
      </c>
      <c r="CP112" s="13">
        <f t="shared" si="611"/>
        <v>8</v>
      </c>
      <c r="CQ112" s="13">
        <f t="shared" si="611"/>
        <v>8</v>
      </c>
      <c r="CR112" s="13">
        <f t="shared" si="611"/>
        <v>8</v>
      </c>
      <c r="CS112" s="13">
        <f t="shared" si="611"/>
        <v>8</v>
      </c>
      <c r="CT112" s="13">
        <f t="shared" si="611"/>
        <v>8</v>
      </c>
      <c r="CU112" s="13">
        <f t="shared" si="611"/>
        <v>8</v>
      </c>
      <c r="CV112" s="13">
        <f t="shared" si="611"/>
        <v>8</v>
      </c>
      <c r="CW112" s="13">
        <f t="shared" si="611"/>
        <v>8</v>
      </c>
      <c r="CX112" s="13">
        <f t="shared" si="611"/>
        <v>8</v>
      </c>
      <c r="CY112" s="13">
        <f t="shared" si="611"/>
        <v>8</v>
      </c>
      <c r="CZ112" s="13">
        <f t="shared" si="611"/>
        <v>8</v>
      </c>
      <c r="DA112" s="13">
        <f t="shared" si="611"/>
        <v>8</v>
      </c>
      <c r="DB112" s="13">
        <f t="shared" si="611"/>
        <v>8</v>
      </c>
      <c r="DC112" s="13">
        <f t="shared" si="611"/>
        <v>8</v>
      </c>
      <c r="DD112" s="13">
        <f t="shared" si="611"/>
        <v>8</v>
      </c>
      <c r="DE112" s="13">
        <f t="shared" si="611"/>
        <v>8</v>
      </c>
      <c r="DF112" s="13">
        <f t="shared" si="611"/>
        <v>8</v>
      </c>
      <c r="DG112" s="13">
        <f t="shared" si="611"/>
        <v>8</v>
      </c>
      <c r="DH112" s="13">
        <f t="shared" si="611"/>
        <v>8</v>
      </c>
      <c r="DI112" s="13">
        <f t="shared" si="611"/>
        <v>8</v>
      </c>
      <c r="DJ112" s="13">
        <f t="shared" si="611"/>
        <v>8</v>
      </c>
      <c r="DK112" s="13">
        <f t="shared" si="611"/>
        <v>8</v>
      </c>
      <c r="DL112" s="13">
        <f t="shared" si="611"/>
        <v>8</v>
      </c>
      <c r="DM112" s="13">
        <f t="shared" si="611"/>
        <v>8</v>
      </c>
      <c r="DN112" s="13">
        <f t="shared" si="611"/>
        <v>8</v>
      </c>
      <c r="DO112" s="13">
        <f t="shared" si="611"/>
        <v>8</v>
      </c>
      <c r="DP112" s="13">
        <f t="shared" si="611"/>
        <v>8</v>
      </c>
      <c r="DQ112" s="13">
        <f t="shared" si="611"/>
        <v>8</v>
      </c>
      <c r="DR112" s="13">
        <f t="shared" si="611"/>
        <v>8</v>
      </c>
      <c r="DS112" s="13">
        <f t="shared" si="611"/>
        <v>8</v>
      </c>
      <c r="DT112" s="13">
        <f t="shared" si="611"/>
        <v>8</v>
      </c>
      <c r="DU112" s="13">
        <f t="shared" si="611"/>
        <v>8</v>
      </c>
    </row>
    <row r="113" spans="1:125" x14ac:dyDescent="0.3">
      <c r="A113" s="11" t="s">
        <v>108</v>
      </c>
      <c r="B113" s="40">
        <v>2500</v>
      </c>
      <c r="C113" s="14"/>
      <c r="D113" s="112"/>
      <c r="E113" s="112"/>
      <c r="F113" s="112"/>
      <c r="G113" s="112"/>
      <c r="H113" s="112"/>
      <c r="I113" s="112"/>
      <c r="J113" s="112"/>
      <c r="K113" s="112"/>
      <c r="L113" s="112"/>
      <c r="M113" s="13">
        <v>40</v>
      </c>
      <c r="N113" s="13">
        <f t="shared" si="605"/>
        <v>40</v>
      </c>
      <c r="O113" s="13">
        <f t="shared" si="610"/>
        <v>40</v>
      </c>
      <c r="P113" s="13">
        <f t="shared" si="610"/>
        <v>40</v>
      </c>
      <c r="Q113" s="13">
        <f t="shared" si="610"/>
        <v>40</v>
      </c>
      <c r="R113" s="13">
        <f t="shared" si="610"/>
        <v>40</v>
      </c>
      <c r="S113" s="13">
        <f t="shared" si="610"/>
        <v>40</v>
      </c>
      <c r="T113" s="13">
        <f t="shared" si="610"/>
        <v>40</v>
      </c>
      <c r="U113" s="13">
        <f t="shared" si="610"/>
        <v>40</v>
      </c>
      <c r="V113" s="13">
        <f t="shared" si="610"/>
        <v>40</v>
      </c>
      <c r="W113" s="13">
        <f t="shared" si="610"/>
        <v>40</v>
      </c>
      <c r="X113" s="13">
        <f t="shared" si="610"/>
        <v>40</v>
      </c>
      <c r="Y113" s="13">
        <f t="shared" si="610"/>
        <v>40</v>
      </c>
      <c r="Z113" s="13">
        <f t="shared" si="610"/>
        <v>40</v>
      </c>
      <c r="AA113" s="13">
        <f t="shared" si="610"/>
        <v>40</v>
      </c>
      <c r="AB113" s="13">
        <f t="shared" si="610"/>
        <v>40</v>
      </c>
      <c r="AC113" s="13">
        <f t="shared" si="610"/>
        <v>40</v>
      </c>
      <c r="AD113" s="13">
        <f t="shared" si="610"/>
        <v>40</v>
      </c>
      <c r="AE113" s="13">
        <f t="shared" si="610"/>
        <v>40</v>
      </c>
      <c r="AF113" s="13">
        <f t="shared" si="610"/>
        <v>40</v>
      </c>
      <c r="AG113" s="13">
        <f t="shared" si="610"/>
        <v>40</v>
      </c>
      <c r="AH113" s="13">
        <f t="shared" si="610"/>
        <v>40</v>
      </c>
      <c r="AI113" s="13">
        <f t="shared" si="610"/>
        <v>40</v>
      </c>
      <c r="AJ113" s="13">
        <f t="shared" si="610"/>
        <v>40</v>
      </c>
      <c r="AK113" s="13">
        <f t="shared" si="610"/>
        <v>40</v>
      </c>
      <c r="AL113" s="13">
        <f t="shared" si="610"/>
        <v>40</v>
      </c>
      <c r="AM113" s="13">
        <f t="shared" si="610"/>
        <v>40</v>
      </c>
      <c r="AN113" s="13">
        <f t="shared" si="610"/>
        <v>40</v>
      </c>
      <c r="AO113" s="13">
        <f t="shared" si="610"/>
        <v>40</v>
      </c>
      <c r="AP113" s="13">
        <f t="shared" si="610"/>
        <v>40</v>
      </c>
      <c r="AQ113" s="13">
        <f t="shared" si="610"/>
        <v>40</v>
      </c>
      <c r="AR113" s="13">
        <f t="shared" si="610"/>
        <v>40</v>
      </c>
      <c r="AS113" s="13">
        <f t="shared" si="610"/>
        <v>40</v>
      </c>
      <c r="AT113" s="13">
        <f t="shared" si="610"/>
        <v>40</v>
      </c>
      <c r="AU113" s="13">
        <f t="shared" si="610"/>
        <v>40</v>
      </c>
      <c r="AV113" s="13">
        <f t="shared" si="610"/>
        <v>40</v>
      </c>
      <c r="AW113" s="13">
        <f t="shared" si="610"/>
        <v>40</v>
      </c>
      <c r="AX113" s="13">
        <f t="shared" si="610"/>
        <v>40</v>
      </c>
      <c r="AY113" s="13">
        <f t="shared" si="610"/>
        <v>40</v>
      </c>
      <c r="AZ113" s="13">
        <f t="shared" si="610"/>
        <v>40</v>
      </c>
      <c r="BA113" s="13">
        <f t="shared" si="610"/>
        <v>40</v>
      </c>
      <c r="BB113" s="13">
        <f t="shared" si="610"/>
        <v>40</v>
      </c>
      <c r="BC113" s="13">
        <f t="shared" si="610"/>
        <v>40</v>
      </c>
      <c r="BD113" s="13">
        <f t="shared" si="610"/>
        <v>40</v>
      </c>
      <c r="BE113" s="13">
        <f t="shared" si="610"/>
        <v>40</v>
      </c>
      <c r="BF113" s="13">
        <f t="shared" si="610"/>
        <v>40</v>
      </c>
      <c r="BG113" s="13">
        <f t="shared" si="610"/>
        <v>40</v>
      </c>
      <c r="BH113" s="13">
        <f t="shared" si="610"/>
        <v>40</v>
      </c>
      <c r="BI113" s="13">
        <f t="shared" si="610"/>
        <v>40</v>
      </c>
      <c r="BJ113" s="13">
        <f t="shared" si="610"/>
        <v>40</v>
      </c>
      <c r="BK113" s="13">
        <f t="shared" si="610"/>
        <v>40</v>
      </c>
      <c r="BL113" s="13">
        <f t="shared" ref="BL113:DU113" si="612">BK113</f>
        <v>40</v>
      </c>
      <c r="BM113" s="13">
        <f t="shared" si="612"/>
        <v>40</v>
      </c>
      <c r="BN113" s="13">
        <f t="shared" si="612"/>
        <v>40</v>
      </c>
      <c r="BO113" s="13">
        <f t="shared" si="612"/>
        <v>40</v>
      </c>
      <c r="BP113" s="13">
        <f t="shared" si="612"/>
        <v>40</v>
      </c>
      <c r="BQ113" s="13">
        <f t="shared" si="612"/>
        <v>40</v>
      </c>
      <c r="BR113" s="13">
        <f t="shared" si="612"/>
        <v>40</v>
      </c>
      <c r="BS113" s="13">
        <f t="shared" si="612"/>
        <v>40</v>
      </c>
      <c r="BT113" s="13">
        <f t="shared" si="612"/>
        <v>40</v>
      </c>
      <c r="BU113" s="13">
        <f t="shared" si="612"/>
        <v>40</v>
      </c>
      <c r="BV113" s="13">
        <f t="shared" si="612"/>
        <v>40</v>
      </c>
      <c r="BW113" s="13">
        <f t="shared" si="612"/>
        <v>40</v>
      </c>
      <c r="BX113" s="13">
        <f t="shared" si="612"/>
        <v>40</v>
      </c>
      <c r="BY113" s="13">
        <f t="shared" si="612"/>
        <v>40</v>
      </c>
      <c r="BZ113" s="13">
        <f t="shared" si="612"/>
        <v>40</v>
      </c>
      <c r="CA113" s="13">
        <f t="shared" si="612"/>
        <v>40</v>
      </c>
      <c r="CB113" s="13">
        <f t="shared" si="612"/>
        <v>40</v>
      </c>
      <c r="CC113" s="13">
        <f t="shared" si="612"/>
        <v>40</v>
      </c>
      <c r="CD113" s="13">
        <f t="shared" si="612"/>
        <v>40</v>
      </c>
      <c r="CE113" s="13">
        <f t="shared" si="612"/>
        <v>40</v>
      </c>
      <c r="CF113" s="13">
        <f t="shared" si="612"/>
        <v>40</v>
      </c>
      <c r="CG113" s="13">
        <f t="shared" si="612"/>
        <v>40</v>
      </c>
      <c r="CH113" s="13">
        <f t="shared" si="612"/>
        <v>40</v>
      </c>
      <c r="CI113" s="13">
        <f t="shared" si="612"/>
        <v>40</v>
      </c>
      <c r="CJ113" s="13">
        <f t="shared" si="612"/>
        <v>40</v>
      </c>
      <c r="CK113" s="13">
        <f t="shared" si="612"/>
        <v>40</v>
      </c>
      <c r="CL113" s="13">
        <f t="shared" si="612"/>
        <v>40</v>
      </c>
      <c r="CM113" s="13">
        <f t="shared" si="612"/>
        <v>40</v>
      </c>
      <c r="CN113" s="13">
        <f t="shared" si="612"/>
        <v>40</v>
      </c>
      <c r="CO113" s="13">
        <f t="shared" si="612"/>
        <v>40</v>
      </c>
      <c r="CP113" s="13">
        <f t="shared" si="612"/>
        <v>40</v>
      </c>
      <c r="CQ113" s="13">
        <f t="shared" si="612"/>
        <v>40</v>
      </c>
      <c r="CR113" s="13">
        <f t="shared" si="612"/>
        <v>40</v>
      </c>
      <c r="CS113" s="13">
        <f t="shared" si="612"/>
        <v>40</v>
      </c>
      <c r="CT113" s="13">
        <f t="shared" si="612"/>
        <v>40</v>
      </c>
      <c r="CU113" s="13">
        <f t="shared" si="612"/>
        <v>40</v>
      </c>
      <c r="CV113" s="13">
        <f t="shared" si="612"/>
        <v>40</v>
      </c>
      <c r="CW113" s="13">
        <f t="shared" si="612"/>
        <v>40</v>
      </c>
      <c r="CX113" s="13">
        <f t="shared" si="612"/>
        <v>40</v>
      </c>
      <c r="CY113" s="13">
        <f t="shared" si="612"/>
        <v>40</v>
      </c>
      <c r="CZ113" s="13">
        <f t="shared" si="612"/>
        <v>40</v>
      </c>
      <c r="DA113" s="13">
        <f t="shared" si="612"/>
        <v>40</v>
      </c>
      <c r="DB113" s="13">
        <f t="shared" si="612"/>
        <v>40</v>
      </c>
      <c r="DC113" s="13">
        <f t="shared" si="612"/>
        <v>40</v>
      </c>
      <c r="DD113" s="13">
        <f t="shared" si="612"/>
        <v>40</v>
      </c>
      <c r="DE113" s="13">
        <f t="shared" si="612"/>
        <v>40</v>
      </c>
      <c r="DF113" s="13">
        <f t="shared" si="612"/>
        <v>40</v>
      </c>
      <c r="DG113" s="13">
        <f t="shared" si="612"/>
        <v>40</v>
      </c>
      <c r="DH113" s="13">
        <f t="shared" si="612"/>
        <v>40</v>
      </c>
      <c r="DI113" s="13">
        <f t="shared" si="612"/>
        <v>40</v>
      </c>
      <c r="DJ113" s="13">
        <f t="shared" si="612"/>
        <v>40</v>
      </c>
      <c r="DK113" s="13">
        <f t="shared" si="612"/>
        <v>40</v>
      </c>
      <c r="DL113" s="13">
        <f t="shared" si="612"/>
        <v>40</v>
      </c>
      <c r="DM113" s="13">
        <f t="shared" si="612"/>
        <v>40</v>
      </c>
      <c r="DN113" s="13">
        <f t="shared" si="612"/>
        <v>40</v>
      </c>
      <c r="DO113" s="13">
        <f t="shared" si="612"/>
        <v>40</v>
      </c>
      <c r="DP113" s="13">
        <f t="shared" si="612"/>
        <v>40</v>
      </c>
      <c r="DQ113" s="13">
        <f t="shared" si="612"/>
        <v>40</v>
      </c>
      <c r="DR113" s="13">
        <f t="shared" si="612"/>
        <v>40</v>
      </c>
      <c r="DS113" s="13">
        <f t="shared" si="612"/>
        <v>40</v>
      </c>
      <c r="DT113" s="13">
        <f t="shared" si="612"/>
        <v>40</v>
      </c>
      <c r="DU113" s="13">
        <f t="shared" si="612"/>
        <v>40</v>
      </c>
    </row>
    <row r="114" spans="1:125" x14ac:dyDescent="0.3">
      <c r="A114" s="11" t="s">
        <v>231</v>
      </c>
      <c r="B114" s="40">
        <v>1000</v>
      </c>
      <c r="C114" s="14"/>
      <c r="D114" s="112"/>
      <c r="E114" s="112"/>
      <c r="F114" s="112"/>
      <c r="G114" s="112"/>
      <c r="H114" s="112"/>
      <c r="I114" s="112"/>
      <c r="J114" s="112"/>
      <c r="K114" s="112"/>
      <c r="L114" s="112"/>
      <c r="M114" s="13">
        <v>16</v>
      </c>
      <c r="N114" s="13">
        <f t="shared" si="605"/>
        <v>16</v>
      </c>
      <c r="O114" s="13">
        <f t="shared" si="610"/>
        <v>16</v>
      </c>
      <c r="P114" s="13">
        <f t="shared" si="610"/>
        <v>16</v>
      </c>
      <c r="Q114" s="13">
        <f t="shared" si="610"/>
        <v>16</v>
      </c>
      <c r="R114" s="13">
        <f t="shared" si="610"/>
        <v>16</v>
      </c>
      <c r="S114" s="13">
        <f t="shared" si="610"/>
        <v>16</v>
      </c>
      <c r="T114" s="13">
        <f t="shared" si="610"/>
        <v>16</v>
      </c>
      <c r="U114" s="13">
        <f t="shared" si="610"/>
        <v>16</v>
      </c>
      <c r="V114" s="13">
        <f t="shared" si="610"/>
        <v>16</v>
      </c>
      <c r="W114" s="13">
        <f t="shared" si="610"/>
        <v>16</v>
      </c>
      <c r="X114" s="13">
        <f t="shared" si="610"/>
        <v>16</v>
      </c>
      <c r="Y114" s="13">
        <f t="shared" si="610"/>
        <v>16</v>
      </c>
      <c r="Z114" s="13">
        <f t="shared" si="610"/>
        <v>16</v>
      </c>
      <c r="AA114" s="13">
        <f t="shared" si="610"/>
        <v>16</v>
      </c>
      <c r="AB114" s="13">
        <f t="shared" si="610"/>
        <v>16</v>
      </c>
      <c r="AC114" s="13">
        <f t="shared" si="610"/>
        <v>16</v>
      </c>
      <c r="AD114" s="13">
        <f t="shared" si="610"/>
        <v>16</v>
      </c>
      <c r="AE114" s="13">
        <f t="shared" si="610"/>
        <v>16</v>
      </c>
      <c r="AF114" s="13">
        <f t="shared" si="610"/>
        <v>16</v>
      </c>
      <c r="AG114" s="13">
        <f t="shared" si="610"/>
        <v>16</v>
      </c>
      <c r="AH114" s="13">
        <f t="shared" si="610"/>
        <v>16</v>
      </c>
      <c r="AI114" s="13">
        <f t="shared" si="610"/>
        <v>16</v>
      </c>
      <c r="AJ114" s="13">
        <f t="shared" si="610"/>
        <v>16</v>
      </c>
      <c r="AK114" s="13">
        <f t="shared" si="610"/>
        <v>16</v>
      </c>
      <c r="AL114" s="13">
        <f t="shared" si="610"/>
        <v>16</v>
      </c>
      <c r="AM114" s="13">
        <f t="shared" si="610"/>
        <v>16</v>
      </c>
      <c r="AN114" s="13">
        <f t="shared" si="610"/>
        <v>16</v>
      </c>
      <c r="AO114" s="13">
        <f t="shared" si="610"/>
        <v>16</v>
      </c>
      <c r="AP114" s="13">
        <f t="shared" si="610"/>
        <v>16</v>
      </c>
      <c r="AQ114" s="13">
        <f t="shared" si="610"/>
        <v>16</v>
      </c>
      <c r="AR114" s="13">
        <f t="shared" si="610"/>
        <v>16</v>
      </c>
      <c r="AS114" s="13">
        <f t="shared" si="610"/>
        <v>16</v>
      </c>
      <c r="AT114" s="13">
        <f t="shared" si="610"/>
        <v>16</v>
      </c>
      <c r="AU114" s="13">
        <f t="shared" si="610"/>
        <v>16</v>
      </c>
      <c r="AV114" s="13">
        <f t="shared" si="610"/>
        <v>16</v>
      </c>
      <c r="AW114" s="13">
        <f t="shared" si="610"/>
        <v>16</v>
      </c>
      <c r="AX114" s="13">
        <f t="shared" si="610"/>
        <v>16</v>
      </c>
      <c r="AY114" s="13">
        <f t="shared" si="610"/>
        <v>16</v>
      </c>
      <c r="AZ114" s="13">
        <f t="shared" si="610"/>
        <v>16</v>
      </c>
      <c r="BA114" s="13">
        <f t="shared" si="610"/>
        <v>16</v>
      </c>
      <c r="BB114" s="13">
        <f t="shared" si="610"/>
        <v>16</v>
      </c>
      <c r="BC114" s="13">
        <f t="shared" si="610"/>
        <v>16</v>
      </c>
      <c r="BD114" s="13">
        <f t="shared" si="610"/>
        <v>16</v>
      </c>
      <c r="BE114" s="13">
        <f t="shared" si="610"/>
        <v>16</v>
      </c>
      <c r="BF114" s="13">
        <f t="shared" si="610"/>
        <v>16</v>
      </c>
      <c r="BG114" s="13">
        <f t="shared" si="610"/>
        <v>16</v>
      </c>
      <c r="BH114" s="13">
        <f t="shared" si="610"/>
        <v>16</v>
      </c>
      <c r="BI114" s="13">
        <f t="shared" si="610"/>
        <v>16</v>
      </c>
      <c r="BJ114" s="13">
        <f t="shared" si="610"/>
        <v>16</v>
      </c>
      <c r="BK114" s="13">
        <f t="shared" si="610"/>
        <v>16</v>
      </c>
      <c r="BL114" s="13">
        <f t="shared" ref="BL114:DU114" si="613">BK114</f>
        <v>16</v>
      </c>
      <c r="BM114" s="13">
        <f t="shared" si="613"/>
        <v>16</v>
      </c>
      <c r="BN114" s="13">
        <f t="shared" si="613"/>
        <v>16</v>
      </c>
      <c r="BO114" s="13">
        <f t="shared" si="613"/>
        <v>16</v>
      </c>
      <c r="BP114" s="13">
        <f t="shared" si="613"/>
        <v>16</v>
      </c>
      <c r="BQ114" s="13">
        <f t="shared" si="613"/>
        <v>16</v>
      </c>
      <c r="BR114" s="13">
        <f t="shared" si="613"/>
        <v>16</v>
      </c>
      <c r="BS114" s="13">
        <f t="shared" si="613"/>
        <v>16</v>
      </c>
      <c r="BT114" s="13">
        <f t="shared" si="613"/>
        <v>16</v>
      </c>
      <c r="BU114" s="13">
        <f t="shared" si="613"/>
        <v>16</v>
      </c>
      <c r="BV114" s="13">
        <f t="shared" si="613"/>
        <v>16</v>
      </c>
      <c r="BW114" s="13">
        <f t="shared" si="613"/>
        <v>16</v>
      </c>
      <c r="BX114" s="13">
        <f t="shared" si="613"/>
        <v>16</v>
      </c>
      <c r="BY114" s="13">
        <f t="shared" si="613"/>
        <v>16</v>
      </c>
      <c r="BZ114" s="13">
        <f t="shared" si="613"/>
        <v>16</v>
      </c>
      <c r="CA114" s="13">
        <f t="shared" si="613"/>
        <v>16</v>
      </c>
      <c r="CB114" s="13">
        <f t="shared" si="613"/>
        <v>16</v>
      </c>
      <c r="CC114" s="13">
        <f t="shared" si="613"/>
        <v>16</v>
      </c>
      <c r="CD114" s="13">
        <f t="shared" si="613"/>
        <v>16</v>
      </c>
      <c r="CE114" s="13">
        <f t="shared" si="613"/>
        <v>16</v>
      </c>
      <c r="CF114" s="13">
        <f t="shared" si="613"/>
        <v>16</v>
      </c>
      <c r="CG114" s="13">
        <f t="shared" si="613"/>
        <v>16</v>
      </c>
      <c r="CH114" s="13">
        <f t="shared" si="613"/>
        <v>16</v>
      </c>
      <c r="CI114" s="13">
        <f t="shared" si="613"/>
        <v>16</v>
      </c>
      <c r="CJ114" s="13">
        <f t="shared" si="613"/>
        <v>16</v>
      </c>
      <c r="CK114" s="13">
        <f t="shared" si="613"/>
        <v>16</v>
      </c>
      <c r="CL114" s="13">
        <f t="shared" si="613"/>
        <v>16</v>
      </c>
      <c r="CM114" s="13">
        <f t="shared" si="613"/>
        <v>16</v>
      </c>
      <c r="CN114" s="13">
        <f t="shared" si="613"/>
        <v>16</v>
      </c>
      <c r="CO114" s="13">
        <f t="shared" si="613"/>
        <v>16</v>
      </c>
      <c r="CP114" s="13">
        <f t="shared" si="613"/>
        <v>16</v>
      </c>
      <c r="CQ114" s="13">
        <f t="shared" si="613"/>
        <v>16</v>
      </c>
      <c r="CR114" s="13">
        <f t="shared" si="613"/>
        <v>16</v>
      </c>
      <c r="CS114" s="13">
        <f t="shared" si="613"/>
        <v>16</v>
      </c>
      <c r="CT114" s="13">
        <f t="shared" si="613"/>
        <v>16</v>
      </c>
      <c r="CU114" s="13">
        <f t="shared" si="613"/>
        <v>16</v>
      </c>
      <c r="CV114" s="13">
        <f t="shared" si="613"/>
        <v>16</v>
      </c>
      <c r="CW114" s="13">
        <f t="shared" si="613"/>
        <v>16</v>
      </c>
      <c r="CX114" s="13">
        <f t="shared" si="613"/>
        <v>16</v>
      </c>
      <c r="CY114" s="13">
        <f t="shared" si="613"/>
        <v>16</v>
      </c>
      <c r="CZ114" s="13">
        <f t="shared" si="613"/>
        <v>16</v>
      </c>
      <c r="DA114" s="13">
        <f t="shared" si="613"/>
        <v>16</v>
      </c>
      <c r="DB114" s="13">
        <f t="shared" si="613"/>
        <v>16</v>
      </c>
      <c r="DC114" s="13">
        <f t="shared" si="613"/>
        <v>16</v>
      </c>
      <c r="DD114" s="13">
        <f t="shared" si="613"/>
        <v>16</v>
      </c>
      <c r="DE114" s="13">
        <f t="shared" si="613"/>
        <v>16</v>
      </c>
      <c r="DF114" s="13">
        <f t="shared" si="613"/>
        <v>16</v>
      </c>
      <c r="DG114" s="13">
        <f t="shared" si="613"/>
        <v>16</v>
      </c>
      <c r="DH114" s="13">
        <f t="shared" si="613"/>
        <v>16</v>
      </c>
      <c r="DI114" s="13">
        <f t="shared" si="613"/>
        <v>16</v>
      </c>
      <c r="DJ114" s="13">
        <f t="shared" si="613"/>
        <v>16</v>
      </c>
      <c r="DK114" s="13">
        <f t="shared" si="613"/>
        <v>16</v>
      </c>
      <c r="DL114" s="13">
        <f t="shared" si="613"/>
        <v>16</v>
      </c>
      <c r="DM114" s="13">
        <f t="shared" si="613"/>
        <v>16</v>
      </c>
      <c r="DN114" s="13">
        <f t="shared" si="613"/>
        <v>16</v>
      </c>
      <c r="DO114" s="13">
        <f t="shared" si="613"/>
        <v>16</v>
      </c>
      <c r="DP114" s="13">
        <f t="shared" si="613"/>
        <v>16</v>
      </c>
      <c r="DQ114" s="13">
        <f t="shared" si="613"/>
        <v>16</v>
      </c>
      <c r="DR114" s="13">
        <f t="shared" si="613"/>
        <v>16</v>
      </c>
      <c r="DS114" s="13">
        <f t="shared" si="613"/>
        <v>16</v>
      </c>
      <c r="DT114" s="13">
        <f t="shared" si="613"/>
        <v>16</v>
      </c>
      <c r="DU114" s="13">
        <f t="shared" si="613"/>
        <v>16</v>
      </c>
    </row>
    <row r="115" spans="1:125" x14ac:dyDescent="0.3">
      <c r="A115" s="11" t="s">
        <v>109</v>
      </c>
      <c r="B115" s="40">
        <v>1000</v>
      </c>
      <c r="C115" s="113"/>
      <c r="D115" s="112"/>
      <c r="E115" s="112"/>
      <c r="F115" s="112"/>
      <c r="G115" s="112"/>
      <c r="H115" s="112"/>
      <c r="I115" s="112"/>
      <c r="J115" s="112"/>
      <c r="K115" s="112"/>
      <c r="L115" s="112"/>
      <c r="M115" s="13">
        <v>20</v>
      </c>
      <c r="N115" s="13">
        <f t="shared" si="605"/>
        <v>20</v>
      </c>
      <c r="O115" s="13">
        <f t="shared" si="610"/>
        <v>20</v>
      </c>
      <c r="P115" s="13">
        <f t="shared" si="610"/>
        <v>20</v>
      </c>
      <c r="Q115" s="13">
        <f t="shared" si="610"/>
        <v>20</v>
      </c>
      <c r="R115" s="13">
        <f t="shared" si="610"/>
        <v>20</v>
      </c>
      <c r="S115" s="13">
        <f t="shared" si="610"/>
        <v>20</v>
      </c>
      <c r="T115" s="13">
        <f t="shared" si="610"/>
        <v>20</v>
      </c>
      <c r="U115" s="13">
        <f t="shared" si="610"/>
        <v>20</v>
      </c>
      <c r="V115" s="13">
        <f t="shared" si="610"/>
        <v>20</v>
      </c>
      <c r="W115" s="13">
        <f t="shared" si="610"/>
        <v>20</v>
      </c>
      <c r="X115" s="13">
        <f t="shared" si="610"/>
        <v>20</v>
      </c>
      <c r="Y115" s="13">
        <f t="shared" si="610"/>
        <v>20</v>
      </c>
      <c r="Z115" s="13">
        <f t="shared" si="610"/>
        <v>20</v>
      </c>
      <c r="AA115" s="13">
        <f t="shared" si="610"/>
        <v>20</v>
      </c>
      <c r="AB115" s="13">
        <f t="shared" si="610"/>
        <v>20</v>
      </c>
      <c r="AC115" s="13">
        <f t="shared" si="610"/>
        <v>20</v>
      </c>
      <c r="AD115" s="13">
        <f t="shared" si="610"/>
        <v>20</v>
      </c>
      <c r="AE115" s="13">
        <f t="shared" si="610"/>
        <v>20</v>
      </c>
      <c r="AF115" s="13">
        <f t="shared" si="610"/>
        <v>20</v>
      </c>
      <c r="AG115" s="13">
        <f t="shared" si="610"/>
        <v>20</v>
      </c>
      <c r="AH115" s="13">
        <f t="shared" si="610"/>
        <v>20</v>
      </c>
      <c r="AI115" s="13">
        <f t="shared" si="610"/>
        <v>20</v>
      </c>
      <c r="AJ115" s="13">
        <f t="shared" si="610"/>
        <v>20</v>
      </c>
      <c r="AK115" s="13">
        <f t="shared" si="610"/>
        <v>20</v>
      </c>
      <c r="AL115" s="13">
        <f t="shared" si="610"/>
        <v>20</v>
      </c>
      <c r="AM115" s="13">
        <f t="shared" si="610"/>
        <v>20</v>
      </c>
      <c r="AN115" s="13">
        <f t="shared" si="610"/>
        <v>20</v>
      </c>
      <c r="AO115" s="13">
        <f t="shared" si="610"/>
        <v>20</v>
      </c>
      <c r="AP115" s="13">
        <f t="shared" si="610"/>
        <v>20</v>
      </c>
      <c r="AQ115" s="13">
        <f t="shared" si="610"/>
        <v>20</v>
      </c>
      <c r="AR115" s="13">
        <f t="shared" si="610"/>
        <v>20</v>
      </c>
      <c r="AS115" s="13">
        <f t="shared" si="610"/>
        <v>20</v>
      </c>
      <c r="AT115" s="13">
        <f t="shared" si="610"/>
        <v>20</v>
      </c>
      <c r="AU115" s="13">
        <f t="shared" si="610"/>
        <v>20</v>
      </c>
      <c r="AV115" s="13">
        <f t="shared" si="610"/>
        <v>20</v>
      </c>
      <c r="AW115" s="13">
        <f t="shared" si="610"/>
        <v>20</v>
      </c>
      <c r="AX115" s="13">
        <f t="shared" si="610"/>
        <v>20</v>
      </c>
      <c r="AY115" s="13">
        <f t="shared" si="610"/>
        <v>20</v>
      </c>
      <c r="AZ115" s="13">
        <f t="shared" si="610"/>
        <v>20</v>
      </c>
      <c r="BA115" s="13">
        <f t="shared" si="610"/>
        <v>20</v>
      </c>
      <c r="BB115" s="13">
        <f t="shared" si="610"/>
        <v>20</v>
      </c>
      <c r="BC115" s="13">
        <f t="shared" si="610"/>
        <v>20</v>
      </c>
      <c r="BD115" s="13">
        <f t="shared" si="610"/>
        <v>20</v>
      </c>
      <c r="BE115" s="13">
        <f t="shared" si="610"/>
        <v>20</v>
      </c>
      <c r="BF115" s="13">
        <f t="shared" si="610"/>
        <v>20</v>
      </c>
      <c r="BG115" s="13">
        <f t="shared" si="610"/>
        <v>20</v>
      </c>
      <c r="BH115" s="13">
        <f t="shared" si="610"/>
        <v>20</v>
      </c>
      <c r="BI115" s="13">
        <f t="shared" si="610"/>
        <v>20</v>
      </c>
      <c r="BJ115" s="13">
        <f t="shared" si="610"/>
        <v>20</v>
      </c>
      <c r="BK115" s="13">
        <f t="shared" si="610"/>
        <v>20</v>
      </c>
      <c r="BL115" s="13">
        <f t="shared" ref="BL115:DU115" si="614">BK115</f>
        <v>20</v>
      </c>
      <c r="BM115" s="13">
        <f t="shared" si="614"/>
        <v>20</v>
      </c>
      <c r="BN115" s="13">
        <f t="shared" si="614"/>
        <v>20</v>
      </c>
      <c r="BO115" s="13">
        <f t="shared" si="614"/>
        <v>20</v>
      </c>
      <c r="BP115" s="13">
        <f t="shared" si="614"/>
        <v>20</v>
      </c>
      <c r="BQ115" s="13">
        <f t="shared" si="614"/>
        <v>20</v>
      </c>
      <c r="BR115" s="13">
        <f t="shared" si="614"/>
        <v>20</v>
      </c>
      <c r="BS115" s="13">
        <f t="shared" si="614"/>
        <v>20</v>
      </c>
      <c r="BT115" s="13">
        <f t="shared" si="614"/>
        <v>20</v>
      </c>
      <c r="BU115" s="13">
        <f t="shared" si="614"/>
        <v>20</v>
      </c>
      <c r="BV115" s="13">
        <f t="shared" si="614"/>
        <v>20</v>
      </c>
      <c r="BW115" s="13">
        <f t="shared" si="614"/>
        <v>20</v>
      </c>
      <c r="BX115" s="13">
        <f t="shared" si="614"/>
        <v>20</v>
      </c>
      <c r="BY115" s="13">
        <f t="shared" si="614"/>
        <v>20</v>
      </c>
      <c r="BZ115" s="13">
        <f t="shared" si="614"/>
        <v>20</v>
      </c>
      <c r="CA115" s="13">
        <f t="shared" si="614"/>
        <v>20</v>
      </c>
      <c r="CB115" s="13">
        <f t="shared" si="614"/>
        <v>20</v>
      </c>
      <c r="CC115" s="13">
        <f t="shared" si="614"/>
        <v>20</v>
      </c>
      <c r="CD115" s="13">
        <f t="shared" si="614"/>
        <v>20</v>
      </c>
      <c r="CE115" s="13">
        <f t="shared" si="614"/>
        <v>20</v>
      </c>
      <c r="CF115" s="13">
        <f t="shared" si="614"/>
        <v>20</v>
      </c>
      <c r="CG115" s="13">
        <f t="shared" si="614"/>
        <v>20</v>
      </c>
      <c r="CH115" s="13">
        <f t="shared" si="614"/>
        <v>20</v>
      </c>
      <c r="CI115" s="13">
        <f t="shared" si="614"/>
        <v>20</v>
      </c>
      <c r="CJ115" s="13">
        <f t="shared" si="614"/>
        <v>20</v>
      </c>
      <c r="CK115" s="13">
        <f t="shared" si="614"/>
        <v>20</v>
      </c>
      <c r="CL115" s="13">
        <f t="shared" si="614"/>
        <v>20</v>
      </c>
      <c r="CM115" s="13">
        <f t="shared" si="614"/>
        <v>20</v>
      </c>
      <c r="CN115" s="13">
        <f t="shared" si="614"/>
        <v>20</v>
      </c>
      <c r="CO115" s="13">
        <f t="shared" si="614"/>
        <v>20</v>
      </c>
      <c r="CP115" s="13">
        <f t="shared" si="614"/>
        <v>20</v>
      </c>
      <c r="CQ115" s="13">
        <f t="shared" si="614"/>
        <v>20</v>
      </c>
      <c r="CR115" s="13">
        <f t="shared" si="614"/>
        <v>20</v>
      </c>
      <c r="CS115" s="13">
        <f t="shared" si="614"/>
        <v>20</v>
      </c>
      <c r="CT115" s="13">
        <f t="shared" si="614"/>
        <v>20</v>
      </c>
      <c r="CU115" s="13">
        <f t="shared" si="614"/>
        <v>20</v>
      </c>
      <c r="CV115" s="13">
        <f t="shared" si="614"/>
        <v>20</v>
      </c>
      <c r="CW115" s="13">
        <f t="shared" si="614"/>
        <v>20</v>
      </c>
      <c r="CX115" s="13">
        <f t="shared" si="614"/>
        <v>20</v>
      </c>
      <c r="CY115" s="13">
        <f t="shared" si="614"/>
        <v>20</v>
      </c>
      <c r="CZ115" s="13">
        <f t="shared" si="614"/>
        <v>20</v>
      </c>
      <c r="DA115" s="13">
        <f t="shared" si="614"/>
        <v>20</v>
      </c>
      <c r="DB115" s="13">
        <f t="shared" si="614"/>
        <v>20</v>
      </c>
      <c r="DC115" s="13">
        <f t="shared" si="614"/>
        <v>20</v>
      </c>
      <c r="DD115" s="13">
        <f t="shared" si="614"/>
        <v>20</v>
      </c>
      <c r="DE115" s="13">
        <f t="shared" si="614"/>
        <v>20</v>
      </c>
      <c r="DF115" s="13">
        <f t="shared" si="614"/>
        <v>20</v>
      </c>
      <c r="DG115" s="13">
        <f t="shared" si="614"/>
        <v>20</v>
      </c>
      <c r="DH115" s="13">
        <f t="shared" si="614"/>
        <v>20</v>
      </c>
      <c r="DI115" s="13">
        <f t="shared" si="614"/>
        <v>20</v>
      </c>
      <c r="DJ115" s="13">
        <f t="shared" si="614"/>
        <v>20</v>
      </c>
      <c r="DK115" s="13">
        <f t="shared" si="614"/>
        <v>20</v>
      </c>
      <c r="DL115" s="13">
        <f t="shared" si="614"/>
        <v>20</v>
      </c>
      <c r="DM115" s="13">
        <f t="shared" si="614"/>
        <v>20</v>
      </c>
      <c r="DN115" s="13">
        <f t="shared" si="614"/>
        <v>20</v>
      </c>
      <c r="DO115" s="13">
        <f t="shared" si="614"/>
        <v>20</v>
      </c>
      <c r="DP115" s="13">
        <f t="shared" si="614"/>
        <v>20</v>
      </c>
      <c r="DQ115" s="13">
        <f t="shared" si="614"/>
        <v>20</v>
      </c>
      <c r="DR115" s="13">
        <f t="shared" si="614"/>
        <v>20</v>
      </c>
      <c r="DS115" s="13">
        <f t="shared" si="614"/>
        <v>20</v>
      </c>
      <c r="DT115" s="13">
        <f t="shared" si="614"/>
        <v>20</v>
      </c>
      <c r="DU115" s="13">
        <f t="shared" si="614"/>
        <v>20</v>
      </c>
    </row>
    <row r="116" spans="1:125" s="9" customFormat="1" x14ac:dyDescent="0.3">
      <c r="A116" s="38" t="s">
        <v>2</v>
      </c>
      <c r="B116" s="28"/>
      <c r="C116" s="12">
        <f t="shared" ref="C116:C117" si="615">SUM(D116:DU116)</f>
        <v>31059933.333333332</v>
      </c>
      <c r="D116" s="29">
        <f t="shared" ref="D116:AI116" si="616">SUMPRODUCT($B$102:$B$115,D102:D115)*(1+fot/12*(D1-1))</f>
        <v>0</v>
      </c>
      <c r="E116" s="29">
        <f t="shared" si="616"/>
        <v>0</v>
      </c>
      <c r="F116" s="29">
        <f t="shared" si="616"/>
        <v>0</v>
      </c>
      <c r="G116" s="29">
        <f t="shared" si="616"/>
        <v>0</v>
      </c>
      <c r="H116" s="29">
        <f t="shared" si="616"/>
        <v>0</v>
      </c>
      <c r="I116" s="29">
        <f t="shared" si="616"/>
        <v>0</v>
      </c>
      <c r="J116" s="29">
        <f t="shared" si="616"/>
        <v>0</v>
      </c>
      <c r="K116" s="29">
        <f t="shared" si="616"/>
        <v>0</v>
      </c>
      <c r="L116" s="29">
        <f t="shared" si="616"/>
        <v>0</v>
      </c>
      <c r="M116" s="29">
        <f t="shared" si="616"/>
        <v>251719.99999999997</v>
      </c>
      <c r="N116" s="29">
        <f t="shared" si="616"/>
        <v>252133.33333333331</v>
      </c>
      <c r="O116" s="29">
        <f t="shared" si="616"/>
        <v>252546.66666666666</v>
      </c>
      <c r="P116" s="29">
        <f t="shared" si="616"/>
        <v>252960</v>
      </c>
      <c r="Q116" s="29">
        <f t="shared" si="616"/>
        <v>253373.33333333334</v>
      </c>
      <c r="R116" s="29">
        <f t="shared" si="616"/>
        <v>253786.66666666669</v>
      </c>
      <c r="S116" s="29">
        <f t="shared" si="616"/>
        <v>254199.99999999997</v>
      </c>
      <c r="T116" s="29">
        <f t="shared" si="616"/>
        <v>254613.33333333331</v>
      </c>
      <c r="U116" s="29">
        <f t="shared" si="616"/>
        <v>255026.66666666666</v>
      </c>
      <c r="V116" s="29">
        <f t="shared" si="616"/>
        <v>255440</v>
      </c>
      <c r="W116" s="29">
        <f t="shared" si="616"/>
        <v>255853.33333333334</v>
      </c>
      <c r="X116" s="29">
        <f t="shared" si="616"/>
        <v>256266.66666666669</v>
      </c>
      <c r="Y116" s="29">
        <f t="shared" si="616"/>
        <v>256679.99999999997</v>
      </c>
      <c r="Z116" s="29">
        <f t="shared" si="616"/>
        <v>257093.33333333331</v>
      </c>
      <c r="AA116" s="29">
        <f t="shared" si="616"/>
        <v>257506.66666666666</v>
      </c>
      <c r="AB116" s="29">
        <f t="shared" si="616"/>
        <v>257920</v>
      </c>
      <c r="AC116" s="29">
        <f t="shared" si="616"/>
        <v>258333.33333333334</v>
      </c>
      <c r="AD116" s="29">
        <f t="shared" si="616"/>
        <v>258746.66666666669</v>
      </c>
      <c r="AE116" s="29">
        <f t="shared" si="616"/>
        <v>259159.99999999997</v>
      </c>
      <c r="AF116" s="29">
        <f t="shared" si="616"/>
        <v>259573.33333333331</v>
      </c>
      <c r="AG116" s="29">
        <f t="shared" si="616"/>
        <v>259986.66666666666</v>
      </c>
      <c r="AH116" s="29">
        <f t="shared" si="616"/>
        <v>260400</v>
      </c>
      <c r="AI116" s="29">
        <f t="shared" si="616"/>
        <v>260813.33333333334</v>
      </c>
      <c r="AJ116" s="29">
        <f t="shared" ref="AJ116:BO116" si="617">SUMPRODUCT($B$102:$B$115,AJ102:AJ115)*(1+fot/12*(AJ1-1))</f>
        <v>261226.66666666663</v>
      </c>
      <c r="AK116" s="29">
        <f t="shared" si="617"/>
        <v>261639.99999999997</v>
      </c>
      <c r="AL116" s="29">
        <f t="shared" si="617"/>
        <v>262053.33333333331</v>
      </c>
      <c r="AM116" s="29">
        <f t="shared" si="617"/>
        <v>262466.66666666669</v>
      </c>
      <c r="AN116" s="29">
        <f t="shared" si="617"/>
        <v>262880</v>
      </c>
      <c r="AO116" s="29">
        <f t="shared" si="617"/>
        <v>263293.33333333337</v>
      </c>
      <c r="AP116" s="29">
        <f t="shared" si="617"/>
        <v>263706.66666666663</v>
      </c>
      <c r="AQ116" s="29">
        <f t="shared" si="617"/>
        <v>264120</v>
      </c>
      <c r="AR116" s="29">
        <f t="shared" si="617"/>
        <v>264533.33333333331</v>
      </c>
      <c r="AS116" s="29">
        <f t="shared" si="617"/>
        <v>264946.66666666669</v>
      </c>
      <c r="AT116" s="29">
        <f t="shared" si="617"/>
        <v>265360</v>
      </c>
      <c r="AU116" s="29">
        <f t="shared" si="617"/>
        <v>265773.33333333337</v>
      </c>
      <c r="AV116" s="29">
        <f t="shared" si="617"/>
        <v>266186.66666666663</v>
      </c>
      <c r="AW116" s="29">
        <f t="shared" si="617"/>
        <v>266600</v>
      </c>
      <c r="AX116" s="29">
        <f t="shared" si="617"/>
        <v>267013.33333333331</v>
      </c>
      <c r="AY116" s="29">
        <f t="shared" si="617"/>
        <v>267426.66666666669</v>
      </c>
      <c r="AZ116" s="29">
        <f t="shared" si="617"/>
        <v>267840</v>
      </c>
      <c r="BA116" s="29">
        <f t="shared" si="617"/>
        <v>268253.33333333331</v>
      </c>
      <c r="BB116" s="29">
        <f t="shared" si="617"/>
        <v>268666.66666666663</v>
      </c>
      <c r="BC116" s="29">
        <f t="shared" si="617"/>
        <v>269080</v>
      </c>
      <c r="BD116" s="29">
        <f t="shared" si="617"/>
        <v>269493.33333333331</v>
      </c>
      <c r="BE116" s="29">
        <f t="shared" si="617"/>
        <v>269906.66666666669</v>
      </c>
      <c r="BF116" s="29">
        <f t="shared" si="617"/>
        <v>270320</v>
      </c>
      <c r="BG116" s="29">
        <f t="shared" si="617"/>
        <v>270733.33333333337</v>
      </c>
      <c r="BH116" s="29">
        <f t="shared" si="617"/>
        <v>271146.66666666663</v>
      </c>
      <c r="BI116" s="29">
        <f t="shared" si="617"/>
        <v>271560</v>
      </c>
      <c r="BJ116" s="29">
        <f t="shared" si="617"/>
        <v>271973.33333333331</v>
      </c>
      <c r="BK116" s="29">
        <f t="shared" si="617"/>
        <v>272386.66666666669</v>
      </c>
      <c r="BL116" s="29">
        <f t="shared" si="617"/>
        <v>272800</v>
      </c>
      <c r="BM116" s="29">
        <f t="shared" si="617"/>
        <v>273213.33333333331</v>
      </c>
      <c r="BN116" s="29">
        <f t="shared" si="617"/>
        <v>273626.66666666663</v>
      </c>
      <c r="BO116" s="29">
        <f t="shared" si="617"/>
        <v>274040</v>
      </c>
      <c r="BP116" s="29">
        <f t="shared" ref="BP116:CU116" si="618">SUMPRODUCT($B$102:$B$115,BP102:BP115)*(1+fot/12*(BP1-1))</f>
        <v>274453.33333333331</v>
      </c>
      <c r="BQ116" s="29">
        <f t="shared" si="618"/>
        <v>274866.66666666669</v>
      </c>
      <c r="BR116" s="29">
        <f t="shared" si="618"/>
        <v>275280</v>
      </c>
      <c r="BS116" s="29">
        <f t="shared" si="618"/>
        <v>275693.33333333331</v>
      </c>
      <c r="BT116" s="29">
        <f t="shared" si="618"/>
        <v>276106.66666666663</v>
      </c>
      <c r="BU116" s="29">
        <f t="shared" si="618"/>
        <v>276520</v>
      </c>
      <c r="BV116" s="29">
        <f t="shared" si="618"/>
        <v>276933.33333333331</v>
      </c>
      <c r="BW116" s="29">
        <f t="shared" si="618"/>
        <v>277346.66666666669</v>
      </c>
      <c r="BX116" s="29">
        <f t="shared" si="618"/>
        <v>277760</v>
      </c>
      <c r="BY116" s="29">
        <f t="shared" si="618"/>
        <v>278173.33333333331</v>
      </c>
      <c r="BZ116" s="29">
        <f t="shared" si="618"/>
        <v>278586.66666666669</v>
      </c>
      <c r="CA116" s="29">
        <f t="shared" si="618"/>
        <v>279000</v>
      </c>
      <c r="CB116" s="29">
        <f t="shared" si="618"/>
        <v>279413.33333333331</v>
      </c>
      <c r="CC116" s="29">
        <f t="shared" si="618"/>
        <v>279826.66666666669</v>
      </c>
      <c r="CD116" s="29">
        <f t="shared" si="618"/>
        <v>280240</v>
      </c>
      <c r="CE116" s="29">
        <f t="shared" si="618"/>
        <v>280653.33333333331</v>
      </c>
      <c r="CF116" s="29">
        <f t="shared" si="618"/>
        <v>281066.66666666669</v>
      </c>
      <c r="CG116" s="29">
        <f t="shared" si="618"/>
        <v>281480</v>
      </c>
      <c r="CH116" s="29">
        <f t="shared" si="618"/>
        <v>281893.33333333337</v>
      </c>
      <c r="CI116" s="29">
        <f t="shared" si="618"/>
        <v>282306.66666666669</v>
      </c>
      <c r="CJ116" s="29">
        <f t="shared" si="618"/>
        <v>282720.00000000006</v>
      </c>
      <c r="CK116" s="29">
        <f t="shared" si="618"/>
        <v>283133.33333333331</v>
      </c>
      <c r="CL116" s="29">
        <f t="shared" si="618"/>
        <v>283546.66666666669</v>
      </c>
      <c r="CM116" s="29">
        <f t="shared" si="618"/>
        <v>283960</v>
      </c>
      <c r="CN116" s="29">
        <f t="shared" si="618"/>
        <v>284373.33333333337</v>
      </c>
      <c r="CO116" s="29">
        <f t="shared" si="618"/>
        <v>284786.66666666669</v>
      </c>
      <c r="CP116" s="29">
        <f t="shared" si="618"/>
        <v>285200</v>
      </c>
      <c r="CQ116" s="29">
        <f t="shared" si="618"/>
        <v>285613.33333333331</v>
      </c>
      <c r="CR116" s="29">
        <f t="shared" si="618"/>
        <v>286026.66666666669</v>
      </c>
      <c r="CS116" s="29">
        <f t="shared" si="618"/>
        <v>286440</v>
      </c>
      <c r="CT116" s="29">
        <f t="shared" si="618"/>
        <v>286853.33333333337</v>
      </c>
      <c r="CU116" s="29">
        <f t="shared" si="618"/>
        <v>287266.66666666669</v>
      </c>
      <c r="CV116" s="29">
        <f t="shared" ref="CV116:DU116" si="619">SUMPRODUCT($B$102:$B$115,CV102:CV115)*(1+fot/12*(CV1-1))</f>
        <v>287680</v>
      </c>
      <c r="CW116" s="29">
        <f t="shared" si="619"/>
        <v>288093.33333333331</v>
      </c>
      <c r="CX116" s="29">
        <f t="shared" si="619"/>
        <v>288506.66666666669</v>
      </c>
      <c r="CY116" s="29">
        <f t="shared" si="619"/>
        <v>288920</v>
      </c>
      <c r="CZ116" s="29">
        <f t="shared" si="619"/>
        <v>289333.33333333337</v>
      </c>
      <c r="DA116" s="29">
        <f t="shared" si="619"/>
        <v>289746.66666666669</v>
      </c>
      <c r="DB116" s="29">
        <f t="shared" si="619"/>
        <v>290160</v>
      </c>
      <c r="DC116" s="29">
        <f t="shared" si="619"/>
        <v>290573.33333333331</v>
      </c>
      <c r="DD116" s="29">
        <f t="shared" si="619"/>
        <v>290986.66666666669</v>
      </c>
      <c r="DE116" s="29">
        <f t="shared" si="619"/>
        <v>291400</v>
      </c>
      <c r="DF116" s="29">
        <f t="shared" si="619"/>
        <v>291813.33333333337</v>
      </c>
      <c r="DG116" s="29">
        <f t="shared" si="619"/>
        <v>292226.66666666663</v>
      </c>
      <c r="DH116" s="29">
        <f t="shared" si="619"/>
        <v>292640</v>
      </c>
      <c r="DI116" s="29">
        <f t="shared" si="619"/>
        <v>293053.33333333331</v>
      </c>
      <c r="DJ116" s="29">
        <f t="shared" si="619"/>
        <v>293466.66666666669</v>
      </c>
      <c r="DK116" s="29">
        <f t="shared" si="619"/>
        <v>293880</v>
      </c>
      <c r="DL116" s="29">
        <f t="shared" si="619"/>
        <v>294293.33333333337</v>
      </c>
      <c r="DM116" s="29">
        <f t="shared" si="619"/>
        <v>294706.66666666669</v>
      </c>
      <c r="DN116" s="29">
        <f t="shared" si="619"/>
        <v>295120</v>
      </c>
      <c r="DO116" s="29">
        <f t="shared" si="619"/>
        <v>295533.33333333331</v>
      </c>
      <c r="DP116" s="29">
        <f t="shared" si="619"/>
        <v>295946.66666666669</v>
      </c>
      <c r="DQ116" s="29">
        <f t="shared" si="619"/>
        <v>296360</v>
      </c>
      <c r="DR116" s="29">
        <f t="shared" si="619"/>
        <v>296773.33333333337</v>
      </c>
      <c r="DS116" s="29">
        <f t="shared" si="619"/>
        <v>297186.66666666663</v>
      </c>
      <c r="DT116" s="29">
        <f t="shared" si="619"/>
        <v>297600</v>
      </c>
      <c r="DU116" s="29">
        <f t="shared" si="619"/>
        <v>298013.33333333331</v>
      </c>
    </row>
    <row r="117" spans="1:125" s="9" customFormat="1" x14ac:dyDescent="0.3">
      <c r="A117" s="8" t="s">
        <v>111</v>
      </c>
      <c r="C117" s="12">
        <f t="shared" si="615"/>
        <v>9317980</v>
      </c>
      <c r="D117" s="12">
        <f t="shared" ref="D117:AI117" si="620">D116*salarytax</f>
        <v>0</v>
      </c>
      <c r="E117" s="12">
        <f t="shared" si="620"/>
        <v>0</v>
      </c>
      <c r="F117" s="12">
        <f t="shared" si="620"/>
        <v>0</v>
      </c>
      <c r="G117" s="12">
        <f t="shared" si="620"/>
        <v>0</v>
      </c>
      <c r="H117" s="12">
        <f t="shared" si="620"/>
        <v>0</v>
      </c>
      <c r="I117" s="12">
        <f t="shared" si="620"/>
        <v>0</v>
      </c>
      <c r="J117" s="12">
        <f t="shared" si="620"/>
        <v>0</v>
      </c>
      <c r="K117" s="12">
        <f t="shared" si="620"/>
        <v>0</v>
      </c>
      <c r="L117" s="12">
        <f t="shared" si="620"/>
        <v>0</v>
      </c>
      <c r="M117" s="12">
        <f t="shared" si="620"/>
        <v>75515.999999999985</v>
      </c>
      <c r="N117" s="12">
        <f t="shared" si="620"/>
        <v>75639.999999999985</v>
      </c>
      <c r="O117" s="12">
        <f t="shared" si="620"/>
        <v>75764</v>
      </c>
      <c r="P117" s="12">
        <f t="shared" si="620"/>
        <v>75888</v>
      </c>
      <c r="Q117" s="12">
        <f t="shared" si="620"/>
        <v>76012</v>
      </c>
      <c r="R117" s="12">
        <f t="shared" si="620"/>
        <v>76136</v>
      </c>
      <c r="S117" s="12">
        <f t="shared" si="620"/>
        <v>76259.999999999985</v>
      </c>
      <c r="T117" s="12">
        <f t="shared" si="620"/>
        <v>76383.999999999985</v>
      </c>
      <c r="U117" s="12">
        <f t="shared" si="620"/>
        <v>76508</v>
      </c>
      <c r="V117" s="12">
        <f t="shared" si="620"/>
        <v>76632</v>
      </c>
      <c r="W117" s="12">
        <f t="shared" si="620"/>
        <v>76756</v>
      </c>
      <c r="X117" s="12">
        <f t="shared" si="620"/>
        <v>76880</v>
      </c>
      <c r="Y117" s="12">
        <f t="shared" si="620"/>
        <v>77003.999999999985</v>
      </c>
      <c r="Z117" s="12">
        <f t="shared" si="620"/>
        <v>77127.999999999985</v>
      </c>
      <c r="AA117" s="12">
        <f t="shared" si="620"/>
        <v>77252</v>
      </c>
      <c r="AB117" s="12">
        <f t="shared" si="620"/>
        <v>77376</v>
      </c>
      <c r="AC117" s="12">
        <f t="shared" si="620"/>
        <v>77500</v>
      </c>
      <c r="AD117" s="12">
        <f t="shared" si="620"/>
        <v>77624</v>
      </c>
      <c r="AE117" s="12">
        <f t="shared" si="620"/>
        <v>77747.999999999985</v>
      </c>
      <c r="AF117" s="12">
        <f t="shared" si="620"/>
        <v>77871.999999999985</v>
      </c>
      <c r="AG117" s="12">
        <f t="shared" si="620"/>
        <v>77996</v>
      </c>
      <c r="AH117" s="12">
        <f t="shared" si="620"/>
        <v>78120</v>
      </c>
      <c r="AI117" s="12">
        <f t="shared" si="620"/>
        <v>78244</v>
      </c>
      <c r="AJ117" s="12">
        <f t="shared" ref="AJ117:BO117" si="621">AJ116*salarytax</f>
        <v>78367.999999999985</v>
      </c>
      <c r="AK117" s="12">
        <f t="shared" si="621"/>
        <v>78491.999999999985</v>
      </c>
      <c r="AL117" s="12">
        <f t="shared" si="621"/>
        <v>78615.999999999985</v>
      </c>
      <c r="AM117" s="12">
        <f t="shared" si="621"/>
        <v>78740</v>
      </c>
      <c r="AN117" s="12">
        <f t="shared" si="621"/>
        <v>78864</v>
      </c>
      <c r="AO117" s="12">
        <f t="shared" si="621"/>
        <v>78988.000000000015</v>
      </c>
      <c r="AP117" s="12">
        <f t="shared" si="621"/>
        <v>79111.999999999985</v>
      </c>
      <c r="AQ117" s="12">
        <f t="shared" si="621"/>
        <v>79236</v>
      </c>
      <c r="AR117" s="12">
        <f t="shared" si="621"/>
        <v>79359.999999999985</v>
      </c>
      <c r="AS117" s="12">
        <f t="shared" si="621"/>
        <v>79484</v>
      </c>
      <c r="AT117" s="12">
        <f t="shared" si="621"/>
        <v>79608</v>
      </c>
      <c r="AU117" s="12">
        <f t="shared" si="621"/>
        <v>79732.000000000015</v>
      </c>
      <c r="AV117" s="12">
        <f t="shared" si="621"/>
        <v>79855.999999999985</v>
      </c>
      <c r="AW117" s="12">
        <f t="shared" si="621"/>
        <v>79980</v>
      </c>
      <c r="AX117" s="12">
        <f t="shared" si="621"/>
        <v>80103.999999999985</v>
      </c>
      <c r="AY117" s="12">
        <f t="shared" si="621"/>
        <v>80228</v>
      </c>
      <c r="AZ117" s="12">
        <f t="shared" si="621"/>
        <v>80352</v>
      </c>
      <c r="BA117" s="12">
        <f t="shared" si="621"/>
        <v>80475.999999999985</v>
      </c>
      <c r="BB117" s="12">
        <f t="shared" si="621"/>
        <v>80599.999999999985</v>
      </c>
      <c r="BC117" s="12">
        <f t="shared" si="621"/>
        <v>80724</v>
      </c>
      <c r="BD117" s="12">
        <f t="shared" si="621"/>
        <v>80847.999999999985</v>
      </c>
      <c r="BE117" s="12">
        <f t="shared" si="621"/>
        <v>80972</v>
      </c>
      <c r="BF117" s="12">
        <f t="shared" si="621"/>
        <v>81096</v>
      </c>
      <c r="BG117" s="12">
        <f t="shared" si="621"/>
        <v>81220.000000000015</v>
      </c>
      <c r="BH117" s="12">
        <f t="shared" si="621"/>
        <v>81343.999999999985</v>
      </c>
      <c r="BI117" s="12">
        <f t="shared" si="621"/>
        <v>81468</v>
      </c>
      <c r="BJ117" s="12">
        <f t="shared" si="621"/>
        <v>81591.999999999985</v>
      </c>
      <c r="BK117" s="12">
        <f t="shared" si="621"/>
        <v>81716</v>
      </c>
      <c r="BL117" s="12">
        <f t="shared" si="621"/>
        <v>81840</v>
      </c>
      <c r="BM117" s="12">
        <f t="shared" si="621"/>
        <v>81963.999999999985</v>
      </c>
      <c r="BN117" s="12">
        <f t="shared" si="621"/>
        <v>82087.999999999985</v>
      </c>
      <c r="BO117" s="12">
        <f t="shared" si="621"/>
        <v>82212</v>
      </c>
      <c r="BP117" s="12">
        <f t="shared" ref="BP117:CU117" si="622">BP116*salarytax</f>
        <v>82335.999999999985</v>
      </c>
      <c r="BQ117" s="12">
        <f t="shared" si="622"/>
        <v>82460</v>
      </c>
      <c r="BR117" s="12">
        <f t="shared" si="622"/>
        <v>82584</v>
      </c>
      <c r="BS117" s="12">
        <f t="shared" si="622"/>
        <v>82707.999999999985</v>
      </c>
      <c r="BT117" s="12">
        <f t="shared" si="622"/>
        <v>82831.999999999985</v>
      </c>
      <c r="BU117" s="12">
        <f t="shared" si="622"/>
        <v>82956</v>
      </c>
      <c r="BV117" s="12">
        <f t="shared" si="622"/>
        <v>83079.999999999985</v>
      </c>
      <c r="BW117" s="12">
        <f t="shared" si="622"/>
        <v>83204</v>
      </c>
      <c r="BX117" s="12">
        <f t="shared" si="622"/>
        <v>83328</v>
      </c>
      <c r="BY117" s="12">
        <f t="shared" si="622"/>
        <v>83451.999999999985</v>
      </c>
      <c r="BZ117" s="12">
        <f t="shared" si="622"/>
        <v>83576</v>
      </c>
      <c r="CA117" s="12">
        <f t="shared" si="622"/>
        <v>83700</v>
      </c>
      <c r="CB117" s="12">
        <f t="shared" si="622"/>
        <v>83823.999999999985</v>
      </c>
      <c r="CC117" s="12">
        <f t="shared" si="622"/>
        <v>83948</v>
      </c>
      <c r="CD117" s="12">
        <f t="shared" si="622"/>
        <v>84072</v>
      </c>
      <c r="CE117" s="12">
        <f t="shared" si="622"/>
        <v>84195.999999999985</v>
      </c>
      <c r="CF117" s="12">
        <f t="shared" si="622"/>
        <v>84320</v>
      </c>
      <c r="CG117" s="12">
        <f t="shared" si="622"/>
        <v>84444</v>
      </c>
      <c r="CH117" s="12">
        <f t="shared" si="622"/>
        <v>84568.000000000015</v>
      </c>
      <c r="CI117" s="12">
        <f t="shared" si="622"/>
        <v>84692</v>
      </c>
      <c r="CJ117" s="12">
        <f t="shared" si="622"/>
        <v>84816.000000000015</v>
      </c>
      <c r="CK117" s="12">
        <f t="shared" si="622"/>
        <v>84939.999999999985</v>
      </c>
      <c r="CL117" s="12">
        <f t="shared" si="622"/>
        <v>85064</v>
      </c>
      <c r="CM117" s="12">
        <f t="shared" si="622"/>
        <v>85188</v>
      </c>
      <c r="CN117" s="12">
        <f t="shared" si="622"/>
        <v>85312.000000000015</v>
      </c>
      <c r="CO117" s="12">
        <f t="shared" si="622"/>
        <v>85436</v>
      </c>
      <c r="CP117" s="12">
        <f t="shared" si="622"/>
        <v>85560</v>
      </c>
      <c r="CQ117" s="12">
        <f t="shared" si="622"/>
        <v>85683.999999999985</v>
      </c>
      <c r="CR117" s="12">
        <f t="shared" si="622"/>
        <v>85808</v>
      </c>
      <c r="CS117" s="12">
        <f t="shared" si="622"/>
        <v>85932</v>
      </c>
      <c r="CT117" s="12">
        <f t="shared" si="622"/>
        <v>86056.000000000015</v>
      </c>
      <c r="CU117" s="12">
        <f t="shared" si="622"/>
        <v>86180</v>
      </c>
      <c r="CV117" s="12">
        <f t="shared" ref="CV117:DU117" si="623">CV116*salarytax</f>
        <v>86304</v>
      </c>
      <c r="CW117" s="12">
        <f t="shared" si="623"/>
        <v>86427.999999999985</v>
      </c>
      <c r="CX117" s="12">
        <f t="shared" si="623"/>
        <v>86552</v>
      </c>
      <c r="CY117" s="12">
        <f t="shared" si="623"/>
        <v>86676</v>
      </c>
      <c r="CZ117" s="12">
        <f t="shared" si="623"/>
        <v>86800.000000000015</v>
      </c>
      <c r="DA117" s="12">
        <f t="shared" si="623"/>
        <v>86924</v>
      </c>
      <c r="DB117" s="12">
        <f t="shared" si="623"/>
        <v>87048</v>
      </c>
      <c r="DC117" s="12">
        <f t="shared" si="623"/>
        <v>87171.999999999985</v>
      </c>
      <c r="DD117" s="12">
        <f t="shared" si="623"/>
        <v>87296</v>
      </c>
      <c r="DE117" s="12">
        <f t="shared" si="623"/>
        <v>87420</v>
      </c>
      <c r="DF117" s="12">
        <f t="shared" si="623"/>
        <v>87544.000000000015</v>
      </c>
      <c r="DG117" s="12">
        <f t="shared" si="623"/>
        <v>87667.999999999985</v>
      </c>
      <c r="DH117" s="12">
        <f t="shared" si="623"/>
        <v>87792</v>
      </c>
      <c r="DI117" s="12">
        <f t="shared" si="623"/>
        <v>87915.999999999985</v>
      </c>
      <c r="DJ117" s="12">
        <f t="shared" si="623"/>
        <v>88040</v>
      </c>
      <c r="DK117" s="12">
        <f t="shared" si="623"/>
        <v>88164</v>
      </c>
      <c r="DL117" s="12">
        <f t="shared" si="623"/>
        <v>88288.000000000015</v>
      </c>
      <c r="DM117" s="12">
        <f t="shared" si="623"/>
        <v>88412</v>
      </c>
      <c r="DN117" s="12">
        <f t="shared" si="623"/>
        <v>88536</v>
      </c>
      <c r="DO117" s="12">
        <f t="shared" si="623"/>
        <v>88659.999999999985</v>
      </c>
      <c r="DP117" s="12">
        <f t="shared" si="623"/>
        <v>88784</v>
      </c>
      <c r="DQ117" s="12">
        <f t="shared" si="623"/>
        <v>88908</v>
      </c>
      <c r="DR117" s="12">
        <f t="shared" si="623"/>
        <v>89032.000000000015</v>
      </c>
      <c r="DS117" s="12">
        <f t="shared" si="623"/>
        <v>89155.999999999985</v>
      </c>
      <c r="DT117" s="12">
        <f t="shared" si="623"/>
        <v>89280</v>
      </c>
      <c r="DU117" s="12">
        <f t="shared" si="623"/>
        <v>89403.999999999985</v>
      </c>
    </row>
    <row r="118" spans="1:125" s="9" customFormat="1" x14ac:dyDescent="0.3">
      <c r="A118" s="31" t="s">
        <v>57</v>
      </c>
      <c r="B118" s="32"/>
      <c r="C118" s="30">
        <f>SUM(D118:DU118)</f>
        <v>40377913.333333336</v>
      </c>
      <c r="D118" s="30">
        <f>D116+D117</f>
        <v>0</v>
      </c>
      <c r="E118" s="30">
        <f t="shared" ref="E118:M118" si="624">E116+E117</f>
        <v>0</v>
      </c>
      <c r="F118" s="30">
        <f t="shared" si="624"/>
        <v>0</v>
      </c>
      <c r="G118" s="30">
        <f t="shared" si="624"/>
        <v>0</v>
      </c>
      <c r="H118" s="30">
        <f t="shared" si="624"/>
        <v>0</v>
      </c>
      <c r="I118" s="30">
        <f t="shared" si="624"/>
        <v>0</v>
      </c>
      <c r="J118" s="30">
        <f t="shared" si="624"/>
        <v>0</v>
      </c>
      <c r="K118" s="30">
        <f t="shared" si="624"/>
        <v>0</v>
      </c>
      <c r="L118" s="30">
        <f t="shared" si="624"/>
        <v>0</v>
      </c>
      <c r="M118" s="30">
        <f t="shared" si="624"/>
        <v>327235.99999999994</v>
      </c>
      <c r="N118" s="30">
        <f>N116+N117</f>
        <v>327773.33333333331</v>
      </c>
      <c r="O118" s="30">
        <f t="shared" ref="O118:BK118" si="625">O116+O117</f>
        <v>328310.66666666663</v>
      </c>
      <c r="P118" s="30">
        <f t="shared" si="625"/>
        <v>328848</v>
      </c>
      <c r="Q118" s="30">
        <f t="shared" si="625"/>
        <v>329385.33333333337</v>
      </c>
      <c r="R118" s="30">
        <f t="shared" si="625"/>
        <v>329922.66666666669</v>
      </c>
      <c r="S118" s="30">
        <f t="shared" si="625"/>
        <v>330459.99999999994</v>
      </c>
      <c r="T118" s="30">
        <f t="shared" si="625"/>
        <v>330997.33333333331</v>
      </c>
      <c r="U118" s="30">
        <f t="shared" si="625"/>
        <v>331534.66666666663</v>
      </c>
      <c r="V118" s="30">
        <f t="shared" si="625"/>
        <v>332072</v>
      </c>
      <c r="W118" s="30">
        <f t="shared" si="625"/>
        <v>332609.33333333337</v>
      </c>
      <c r="X118" s="30">
        <f t="shared" si="625"/>
        <v>333146.66666666669</v>
      </c>
      <c r="Y118" s="30">
        <f t="shared" si="625"/>
        <v>333683.99999999994</v>
      </c>
      <c r="Z118" s="30">
        <f t="shared" si="625"/>
        <v>334221.33333333331</v>
      </c>
      <c r="AA118" s="30">
        <f t="shared" si="625"/>
        <v>334758.66666666663</v>
      </c>
      <c r="AB118" s="30">
        <f t="shared" si="625"/>
        <v>335296</v>
      </c>
      <c r="AC118" s="30">
        <f t="shared" si="625"/>
        <v>335833.33333333337</v>
      </c>
      <c r="AD118" s="30">
        <f t="shared" si="625"/>
        <v>336370.66666666669</v>
      </c>
      <c r="AE118" s="30">
        <f t="shared" si="625"/>
        <v>336907.99999999994</v>
      </c>
      <c r="AF118" s="30">
        <f t="shared" si="625"/>
        <v>337445.33333333331</v>
      </c>
      <c r="AG118" s="30">
        <f t="shared" si="625"/>
        <v>337982.66666666663</v>
      </c>
      <c r="AH118" s="30">
        <f t="shared" si="625"/>
        <v>338520</v>
      </c>
      <c r="AI118" s="30">
        <f t="shared" si="625"/>
        <v>339057.33333333337</v>
      </c>
      <c r="AJ118" s="30">
        <f t="shared" si="625"/>
        <v>339594.66666666663</v>
      </c>
      <c r="AK118" s="30">
        <f t="shared" si="625"/>
        <v>340131.99999999994</v>
      </c>
      <c r="AL118" s="30">
        <f t="shared" si="625"/>
        <v>340669.33333333331</v>
      </c>
      <c r="AM118" s="30">
        <f t="shared" si="625"/>
        <v>341206.66666666669</v>
      </c>
      <c r="AN118" s="30">
        <f t="shared" si="625"/>
        <v>341744</v>
      </c>
      <c r="AO118" s="30">
        <f t="shared" si="625"/>
        <v>342281.33333333337</v>
      </c>
      <c r="AP118" s="30">
        <f t="shared" si="625"/>
        <v>342818.66666666663</v>
      </c>
      <c r="AQ118" s="30">
        <f t="shared" si="625"/>
        <v>343356</v>
      </c>
      <c r="AR118" s="30">
        <f t="shared" si="625"/>
        <v>343893.33333333331</v>
      </c>
      <c r="AS118" s="30">
        <f t="shared" si="625"/>
        <v>344430.66666666669</v>
      </c>
      <c r="AT118" s="30">
        <f t="shared" si="625"/>
        <v>344968</v>
      </c>
      <c r="AU118" s="30">
        <f t="shared" si="625"/>
        <v>345505.33333333337</v>
      </c>
      <c r="AV118" s="30">
        <f t="shared" si="625"/>
        <v>346042.66666666663</v>
      </c>
      <c r="AW118" s="30">
        <f t="shared" si="625"/>
        <v>346580</v>
      </c>
      <c r="AX118" s="30">
        <f t="shared" si="625"/>
        <v>347117.33333333331</v>
      </c>
      <c r="AY118" s="30">
        <f t="shared" si="625"/>
        <v>347654.66666666669</v>
      </c>
      <c r="AZ118" s="30">
        <f t="shared" si="625"/>
        <v>348192</v>
      </c>
      <c r="BA118" s="30">
        <f t="shared" si="625"/>
        <v>348729.33333333331</v>
      </c>
      <c r="BB118" s="30">
        <f t="shared" si="625"/>
        <v>349266.66666666663</v>
      </c>
      <c r="BC118" s="30">
        <f t="shared" si="625"/>
        <v>349804</v>
      </c>
      <c r="BD118" s="30">
        <f t="shared" si="625"/>
        <v>350341.33333333331</v>
      </c>
      <c r="BE118" s="30">
        <f t="shared" si="625"/>
        <v>350878.66666666669</v>
      </c>
      <c r="BF118" s="30">
        <f t="shared" si="625"/>
        <v>351416</v>
      </c>
      <c r="BG118" s="30">
        <f t="shared" si="625"/>
        <v>351953.33333333337</v>
      </c>
      <c r="BH118" s="30">
        <f t="shared" si="625"/>
        <v>352490.66666666663</v>
      </c>
      <c r="BI118" s="30">
        <f t="shared" si="625"/>
        <v>353028</v>
      </c>
      <c r="BJ118" s="30">
        <f t="shared" si="625"/>
        <v>353565.33333333331</v>
      </c>
      <c r="BK118" s="30">
        <f t="shared" si="625"/>
        <v>354102.66666666669</v>
      </c>
      <c r="BL118" s="30">
        <f t="shared" ref="BL118" si="626">BL116+BL117</f>
        <v>354640</v>
      </c>
      <c r="BM118" s="30">
        <f t="shared" ref="BM118" si="627">BM116+BM117</f>
        <v>355177.33333333331</v>
      </c>
      <c r="BN118" s="30">
        <f t="shared" ref="BN118" si="628">BN116+BN117</f>
        <v>355714.66666666663</v>
      </c>
      <c r="BO118" s="30">
        <f t="shared" ref="BO118" si="629">BO116+BO117</f>
        <v>356252</v>
      </c>
      <c r="BP118" s="30">
        <f t="shared" ref="BP118" si="630">BP116+BP117</f>
        <v>356789.33333333331</v>
      </c>
      <c r="BQ118" s="30">
        <f t="shared" ref="BQ118" si="631">BQ116+BQ117</f>
        <v>357326.66666666669</v>
      </c>
      <c r="BR118" s="30">
        <f t="shared" ref="BR118" si="632">BR116+BR117</f>
        <v>357864</v>
      </c>
      <c r="BS118" s="30">
        <f t="shared" ref="BS118" si="633">BS116+BS117</f>
        <v>358401.33333333331</v>
      </c>
      <c r="BT118" s="30">
        <f t="shared" ref="BT118" si="634">BT116+BT117</f>
        <v>358938.66666666663</v>
      </c>
      <c r="BU118" s="30">
        <f t="shared" ref="BU118" si="635">BU116+BU117</f>
        <v>359476</v>
      </c>
      <c r="BV118" s="30">
        <f t="shared" ref="BV118" si="636">BV116+BV117</f>
        <v>360013.33333333331</v>
      </c>
      <c r="BW118" s="30">
        <f t="shared" ref="BW118" si="637">BW116+BW117</f>
        <v>360550.66666666669</v>
      </c>
      <c r="BX118" s="30">
        <f t="shared" ref="BX118" si="638">BX116+BX117</f>
        <v>361088</v>
      </c>
      <c r="BY118" s="30">
        <f t="shared" ref="BY118" si="639">BY116+BY117</f>
        <v>361625.33333333331</v>
      </c>
      <c r="BZ118" s="30">
        <f t="shared" ref="BZ118" si="640">BZ116+BZ117</f>
        <v>362162.66666666669</v>
      </c>
      <c r="CA118" s="30">
        <f t="shared" ref="CA118" si="641">CA116+CA117</f>
        <v>362700</v>
      </c>
      <c r="CB118" s="30">
        <f t="shared" ref="CB118" si="642">CB116+CB117</f>
        <v>363237.33333333331</v>
      </c>
      <c r="CC118" s="30">
        <f t="shared" ref="CC118" si="643">CC116+CC117</f>
        <v>363774.66666666669</v>
      </c>
      <c r="CD118" s="30">
        <f t="shared" ref="CD118" si="644">CD116+CD117</f>
        <v>364312</v>
      </c>
      <c r="CE118" s="30">
        <f t="shared" ref="CE118" si="645">CE116+CE117</f>
        <v>364849.33333333331</v>
      </c>
      <c r="CF118" s="30">
        <f t="shared" ref="CF118" si="646">CF116+CF117</f>
        <v>365386.66666666669</v>
      </c>
      <c r="CG118" s="30">
        <f t="shared" ref="CG118" si="647">CG116+CG117</f>
        <v>365924</v>
      </c>
      <c r="CH118" s="30">
        <f t="shared" ref="CH118" si="648">CH116+CH117</f>
        <v>366461.33333333337</v>
      </c>
      <c r="CI118" s="30">
        <f t="shared" ref="CI118" si="649">CI116+CI117</f>
        <v>366998.66666666669</v>
      </c>
      <c r="CJ118" s="30">
        <f t="shared" ref="CJ118" si="650">CJ116+CJ117</f>
        <v>367536.00000000006</v>
      </c>
      <c r="CK118" s="30">
        <f t="shared" ref="CK118" si="651">CK116+CK117</f>
        <v>368073.33333333331</v>
      </c>
      <c r="CL118" s="30">
        <f t="shared" ref="CL118" si="652">CL116+CL117</f>
        <v>368610.66666666669</v>
      </c>
      <c r="CM118" s="30">
        <f t="shared" ref="CM118" si="653">CM116+CM117</f>
        <v>369148</v>
      </c>
      <c r="CN118" s="30">
        <f t="shared" ref="CN118" si="654">CN116+CN117</f>
        <v>369685.33333333337</v>
      </c>
      <c r="CO118" s="30">
        <f t="shared" ref="CO118" si="655">CO116+CO117</f>
        <v>370222.66666666669</v>
      </c>
      <c r="CP118" s="30">
        <f t="shared" ref="CP118" si="656">CP116+CP117</f>
        <v>370760</v>
      </c>
      <c r="CQ118" s="30">
        <f t="shared" ref="CQ118" si="657">CQ116+CQ117</f>
        <v>371297.33333333331</v>
      </c>
      <c r="CR118" s="30">
        <f t="shared" ref="CR118" si="658">CR116+CR117</f>
        <v>371834.66666666669</v>
      </c>
      <c r="CS118" s="30">
        <f t="shared" ref="CS118" si="659">CS116+CS117</f>
        <v>372372</v>
      </c>
      <c r="CT118" s="30">
        <f t="shared" ref="CT118" si="660">CT116+CT117</f>
        <v>372909.33333333337</v>
      </c>
      <c r="CU118" s="30">
        <f t="shared" ref="CU118" si="661">CU116+CU117</f>
        <v>373446.66666666669</v>
      </c>
      <c r="CV118" s="30">
        <f t="shared" ref="CV118" si="662">CV116+CV117</f>
        <v>373984</v>
      </c>
      <c r="CW118" s="30">
        <f t="shared" ref="CW118" si="663">CW116+CW117</f>
        <v>374521.33333333331</v>
      </c>
      <c r="CX118" s="30">
        <f t="shared" ref="CX118" si="664">CX116+CX117</f>
        <v>375058.66666666669</v>
      </c>
      <c r="CY118" s="30">
        <f t="shared" ref="CY118" si="665">CY116+CY117</f>
        <v>375596</v>
      </c>
      <c r="CZ118" s="30">
        <f t="shared" ref="CZ118" si="666">CZ116+CZ117</f>
        <v>376133.33333333337</v>
      </c>
      <c r="DA118" s="30">
        <f t="shared" ref="DA118" si="667">DA116+DA117</f>
        <v>376670.66666666669</v>
      </c>
      <c r="DB118" s="30">
        <f t="shared" ref="DB118" si="668">DB116+DB117</f>
        <v>377208</v>
      </c>
      <c r="DC118" s="30">
        <f t="shared" ref="DC118" si="669">DC116+DC117</f>
        <v>377745.33333333331</v>
      </c>
      <c r="DD118" s="30">
        <f t="shared" ref="DD118" si="670">DD116+DD117</f>
        <v>378282.66666666669</v>
      </c>
      <c r="DE118" s="30">
        <f t="shared" ref="DE118" si="671">DE116+DE117</f>
        <v>378820</v>
      </c>
      <c r="DF118" s="30">
        <f t="shared" ref="DF118" si="672">DF116+DF117</f>
        <v>379357.33333333337</v>
      </c>
      <c r="DG118" s="30">
        <f t="shared" ref="DG118" si="673">DG116+DG117</f>
        <v>379894.66666666663</v>
      </c>
      <c r="DH118" s="30">
        <f t="shared" ref="DH118" si="674">DH116+DH117</f>
        <v>380432</v>
      </c>
      <c r="DI118" s="30">
        <f t="shared" ref="DI118" si="675">DI116+DI117</f>
        <v>380969.33333333331</v>
      </c>
      <c r="DJ118" s="30">
        <f t="shared" ref="DJ118" si="676">DJ116+DJ117</f>
        <v>381506.66666666669</v>
      </c>
      <c r="DK118" s="30">
        <f t="shared" ref="DK118" si="677">DK116+DK117</f>
        <v>382044</v>
      </c>
      <c r="DL118" s="30">
        <f t="shared" ref="DL118" si="678">DL116+DL117</f>
        <v>382581.33333333337</v>
      </c>
      <c r="DM118" s="30">
        <f t="shared" ref="DM118" si="679">DM116+DM117</f>
        <v>383118.66666666669</v>
      </c>
      <c r="DN118" s="30">
        <f t="shared" ref="DN118" si="680">DN116+DN117</f>
        <v>383656</v>
      </c>
      <c r="DO118" s="30">
        <f t="shared" ref="DO118" si="681">DO116+DO117</f>
        <v>384193.33333333331</v>
      </c>
      <c r="DP118" s="30">
        <f t="shared" ref="DP118" si="682">DP116+DP117</f>
        <v>384730.66666666669</v>
      </c>
      <c r="DQ118" s="30">
        <f t="shared" ref="DQ118" si="683">DQ116+DQ117</f>
        <v>385268</v>
      </c>
      <c r="DR118" s="30">
        <f t="shared" ref="DR118" si="684">DR116+DR117</f>
        <v>385805.33333333337</v>
      </c>
      <c r="DS118" s="30">
        <f t="shared" ref="DS118" si="685">DS116+DS117</f>
        <v>386342.66666666663</v>
      </c>
      <c r="DT118" s="30">
        <f t="shared" ref="DT118" si="686">DT116+DT117</f>
        <v>386880</v>
      </c>
      <c r="DU118" s="30">
        <f t="shared" ref="DU118" si="687">DU116+DU117</f>
        <v>387417.33333333331</v>
      </c>
    </row>
    <row r="119" spans="1:125" s="244" customFormat="1" ht="13.8" x14ac:dyDescent="0.3">
      <c r="A119" s="243" t="s">
        <v>110</v>
      </c>
      <c r="C119" s="245"/>
      <c r="D119" s="245">
        <f t="shared" ref="D119:M119" si="688">SUM(D102:D115)</f>
        <v>0</v>
      </c>
      <c r="E119" s="245">
        <f t="shared" si="688"/>
        <v>0</v>
      </c>
      <c r="F119" s="245">
        <f t="shared" si="688"/>
        <v>0</v>
      </c>
      <c r="G119" s="245">
        <f t="shared" si="688"/>
        <v>0</v>
      </c>
      <c r="H119" s="245">
        <f t="shared" si="688"/>
        <v>0</v>
      </c>
      <c r="I119" s="245">
        <f t="shared" si="688"/>
        <v>0</v>
      </c>
      <c r="J119" s="245">
        <f t="shared" si="688"/>
        <v>0</v>
      </c>
      <c r="K119" s="245">
        <f t="shared" si="688"/>
        <v>0</v>
      </c>
      <c r="L119" s="245">
        <f t="shared" si="688"/>
        <v>0</v>
      </c>
      <c r="M119" s="245">
        <f t="shared" si="688"/>
        <v>103</v>
      </c>
      <c r="N119" s="245">
        <f t="shared" ref="N119" si="689">SUM(N102:N115)</f>
        <v>103</v>
      </c>
      <c r="O119" s="245">
        <f t="shared" ref="O119:BK119" si="690">SUM(O102:O115)</f>
        <v>103</v>
      </c>
      <c r="P119" s="245">
        <f t="shared" si="690"/>
        <v>103</v>
      </c>
      <c r="Q119" s="245">
        <f t="shared" si="690"/>
        <v>103</v>
      </c>
      <c r="R119" s="245">
        <f t="shared" si="690"/>
        <v>103</v>
      </c>
      <c r="S119" s="245">
        <f t="shared" si="690"/>
        <v>103</v>
      </c>
      <c r="T119" s="245">
        <f t="shared" si="690"/>
        <v>103</v>
      </c>
      <c r="U119" s="245">
        <f t="shared" si="690"/>
        <v>103</v>
      </c>
      <c r="V119" s="245">
        <f t="shared" si="690"/>
        <v>103</v>
      </c>
      <c r="W119" s="245">
        <f t="shared" si="690"/>
        <v>103</v>
      </c>
      <c r="X119" s="245">
        <f t="shared" si="690"/>
        <v>103</v>
      </c>
      <c r="Y119" s="245">
        <f t="shared" si="690"/>
        <v>103</v>
      </c>
      <c r="Z119" s="245">
        <f t="shared" si="690"/>
        <v>103</v>
      </c>
      <c r="AA119" s="245">
        <f t="shared" si="690"/>
        <v>103</v>
      </c>
      <c r="AB119" s="245">
        <f t="shared" si="690"/>
        <v>103</v>
      </c>
      <c r="AC119" s="245">
        <f t="shared" si="690"/>
        <v>103</v>
      </c>
      <c r="AD119" s="245">
        <f t="shared" si="690"/>
        <v>103</v>
      </c>
      <c r="AE119" s="245">
        <f t="shared" si="690"/>
        <v>103</v>
      </c>
      <c r="AF119" s="245">
        <f t="shared" si="690"/>
        <v>103</v>
      </c>
      <c r="AG119" s="245">
        <f t="shared" si="690"/>
        <v>103</v>
      </c>
      <c r="AH119" s="245">
        <f t="shared" si="690"/>
        <v>103</v>
      </c>
      <c r="AI119" s="245">
        <f t="shared" si="690"/>
        <v>103</v>
      </c>
      <c r="AJ119" s="245">
        <f t="shared" si="690"/>
        <v>103</v>
      </c>
      <c r="AK119" s="245">
        <f t="shared" si="690"/>
        <v>103</v>
      </c>
      <c r="AL119" s="245">
        <f t="shared" si="690"/>
        <v>103</v>
      </c>
      <c r="AM119" s="245">
        <f t="shared" si="690"/>
        <v>103</v>
      </c>
      <c r="AN119" s="245">
        <f t="shared" si="690"/>
        <v>103</v>
      </c>
      <c r="AO119" s="245">
        <f t="shared" si="690"/>
        <v>103</v>
      </c>
      <c r="AP119" s="245">
        <f t="shared" si="690"/>
        <v>103</v>
      </c>
      <c r="AQ119" s="245">
        <f t="shared" si="690"/>
        <v>103</v>
      </c>
      <c r="AR119" s="245">
        <f t="shared" si="690"/>
        <v>103</v>
      </c>
      <c r="AS119" s="245">
        <f t="shared" si="690"/>
        <v>103</v>
      </c>
      <c r="AT119" s="245">
        <f t="shared" si="690"/>
        <v>103</v>
      </c>
      <c r="AU119" s="245">
        <f t="shared" si="690"/>
        <v>103</v>
      </c>
      <c r="AV119" s="245">
        <f t="shared" si="690"/>
        <v>103</v>
      </c>
      <c r="AW119" s="245">
        <f t="shared" si="690"/>
        <v>103</v>
      </c>
      <c r="AX119" s="245">
        <f t="shared" si="690"/>
        <v>103</v>
      </c>
      <c r="AY119" s="245">
        <f t="shared" si="690"/>
        <v>103</v>
      </c>
      <c r="AZ119" s="245">
        <f t="shared" si="690"/>
        <v>103</v>
      </c>
      <c r="BA119" s="245">
        <f t="shared" si="690"/>
        <v>103</v>
      </c>
      <c r="BB119" s="245">
        <f t="shared" si="690"/>
        <v>103</v>
      </c>
      <c r="BC119" s="245">
        <f t="shared" si="690"/>
        <v>103</v>
      </c>
      <c r="BD119" s="245">
        <f t="shared" si="690"/>
        <v>103</v>
      </c>
      <c r="BE119" s="245">
        <f t="shared" si="690"/>
        <v>103</v>
      </c>
      <c r="BF119" s="245">
        <f t="shared" si="690"/>
        <v>103</v>
      </c>
      <c r="BG119" s="245">
        <f t="shared" si="690"/>
        <v>103</v>
      </c>
      <c r="BH119" s="245">
        <f t="shared" si="690"/>
        <v>103</v>
      </c>
      <c r="BI119" s="245">
        <f t="shared" si="690"/>
        <v>103</v>
      </c>
      <c r="BJ119" s="245">
        <f t="shared" si="690"/>
        <v>103</v>
      </c>
      <c r="BK119" s="245">
        <f t="shared" si="690"/>
        <v>103</v>
      </c>
      <c r="BL119" s="245">
        <f t="shared" ref="BL119:DU119" si="691">SUM(BL102:BL115)</f>
        <v>103</v>
      </c>
      <c r="BM119" s="245">
        <f t="shared" si="691"/>
        <v>103</v>
      </c>
      <c r="BN119" s="245">
        <f t="shared" si="691"/>
        <v>103</v>
      </c>
      <c r="BO119" s="245">
        <f t="shared" si="691"/>
        <v>103</v>
      </c>
      <c r="BP119" s="245">
        <f t="shared" si="691"/>
        <v>103</v>
      </c>
      <c r="BQ119" s="245">
        <f t="shared" si="691"/>
        <v>103</v>
      </c>
      <c r="BR119" s="245">
        <f t="shared" si="691"/>
        <v>103</v>
      </c>
      <c r="BS119" s="245">
        <f t="shared" si="691"/>
        <v>103</v>
      </c>
      <c r="BT119" s="245">
        <f t="shared" si="691"/>
        <v>103</v>
      </c>
      <c r="BU119" s="245">
        <f t="shared" si="691"/>
        <v>103</v>
      </c>
      <c r="BV119" s="245">
        <f t="shared" si="691"/>
        <v>103</v>
      </c>
      <c r="BW119" s="245">
        <f t="shared" si="691"/>
        <v>103</v>
      </c>
      <c r="BX119" s="245">
        <f t="shared" si="691"/>
        <v>103</v>
      </c>
      <c r="BY119" s="245">
        <f t="shared" si="691"/>
        <v>103</v>
      </c>
      <c r="BZ119" s="245">
        <f t="shared" si="691"/>
        <v>103</v>
      </c>
      <c r="CA119" s="245">
        <f t="shared" si="691"/>
        <v>103</v>
      </c>
      <c r="CB119" s="245">
        <f t="shared" si="691"/>
        <v>103</v>
      </c>
      <c r="CC119" s="245">
        <f t="shared" si="691"/>
        <v>103</v>
      </c>
      <c r="CD119" s="245">
        <f t="shared" si="691"/>
        <v>103</v>
      </c>
      <c r="CE119" s="245">
        <f t="shared" si="691"/>
        <v>103</v>
      </c>
      <c r="CF119" s="245">
        <f t="shared" si="691"/>
        <v>103</v>
      </c>
      <c r="CG119" s="245">
        <f t="shared" si="691"/>
        <v>103</v>
      </c>
      <c r="CH119" s="245">
        <f t="shared" si="691"/>
        <v>103</v>
      </c>
      <c r="CI119" s="245">
        <f t="shared" si="691"/>
        <v>103</v>
      </c>
      <c r="CJ119" s="245">
        <f t="shared" si="691"/>
        <v>103</v>
      </c>
      <c r="CK119" s="245">
        <f t="shared" si="691"/>
        <v>103</v>
      </c>
      <c r="CL119" s="245">
        <f t="shared" si="691"/>
        <v>103</v>
      </c>
      <c r="CM119" s="245">
        <f t="shared" si="691"/>
        <v>103</v>
      </c>
      <c r="CN119" s="245">
        <f t="shared" si="691"/>
        <v>103</v>
      </c>
      <c r="CO119" s="245">
        <f t="shared" si="691"/>
        <v>103</v>
      </c>
      <c r="CP119" s="245">
        <f t="shared" si="691"/>
        <v>103</v>
      </c>
      <c r="CQ119" s="245">
        <f t="shared" si="691"/>
        <v>103</v>
      </c>
      <c r="CR119" s="245">
        <f t="shared" si="691"/>
        <v>103</v>
      </c>
      <c r="CS119" s="245">
        <f t="shared" si="691"/>
        <v>103</v>
      </c>
      <c r="CT119" s="245">
        <f t="shared" si="691"/>
        <v>103</v>
      </c>
      <c r="CU119" s="245">
        <f t="shared" si="691"/>
        <v>103</v>
      </c>
      <c r="CV119" s="245">
        <f t="shared" si="691"/>
        <v>103</v>
      </c>
      <c r="CW119" s="245">
        <f t="shared" si="691"/>
        <v>103</v>
      </c>
      <c r="CX119" s="245">
        <f t="shared" si="691"/>
        <v>103</v>
      </c>
      <c r="CY119" s="245">
        <f t="shared" si="691"/>
        <v>103</v>
      </c>
      <c r="CZ119" s="245">
        <f t="shared" si="691"/>
        <v>103</v>
      </c>
      <c r="DA119" s="245">
        <f t="shared" si="691"/>
        <v>103</v>
      </c>
      <c r="DB119" s="245">
        <f t="shared" si="691"/>
        <v>103</v>
      </c>
      <c r="DC119" s="245">
        <f t="shared" si="691"/>
        <v>103</v>
      </c>
      <c r="DD119" s="245">
        <f t="shared" si="691"/>
        <v>103</v>
      </c>
      <c r="DE119" s="245">
        <f t="shared" si="691"/>
        <v>103</v>
      </c>
      <c r="DF119" s="245">
        <f t="shared" si="691"/>
        <v>103</v>
      </c>
      <c r="DG119" s="245">
        <f t="shared" si="691"/>
        <v>103</v>
      </c>
      <c r="DH119" s="245">
        <f t="shared" si="691"/>
        <v>103</v>
      </c>
      <c r="DI119" s="245">
        <f t="shared" si="691"/>
        <v>103</v>
      </c>
      <c r="DJ119" s="245">
        <f t="shared" si="691"/>
        <v>103</v>
      </c>
      <c r="DK119" s="245">
        <f t="shared" si="691"/>
        <v>103</v>
      </c>
      <c r="DL119" s="245">
        <f t="shared" si="691"/>
        <v>103</v>
      </c>
      <c r="DM119" s="245">
        <f t="shared" si="691"/>
        <v>103</v>
      </c>
      <c r="DN119" s="245">
        <f t="shared" si="691"/>
        <v>103</v>
      </c>
      <c r="DO119" s="245">
        <f t="shared" si="691"/>
        <v>103</v>
      </c>
      <c r="DP119" s="245">
        <f t="shared" si="691"/>
        <v>103</v>
      </c>
      <c r="DQ119" s="245">
        <f t="shared" si="691"/>
        <v>103</v>
      </c>
      <c r="DR119" s="245">
        <f t="shared" si="691"/>
        <v>103</v>
      </c>
      <c r="DS119" s="245">
        <f t="shared" si="691"/>
        <v>103</v>
      </c>
      <c r="DT119" s="245">
        <f t="shared" si="691"/>
        <v>103</v>
      </c>
      <c r="DU119" s="245">
        <f t="shared" si="691"/>
        <v>103</v>
      </c>
    </row>
    <row r="120" spans="1:125" x14ac:dyDescent="0.3">
      <c r="C120" s="12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26"/>
      <c r="Z120" s="125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</row>
    <row r="121" spans="1:125" hidden="1" x14ac:dyDescent="0.3">
      <c r="C121" s="12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</row>
    <row r="122" spans="1:125" s="9" customFormat="1" hidden="1" x14ac:dyDescent="0.3">
      <c r="A122" s="20"/>
      <c r="B122" s="21"/>
      <c r="C122" s="22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</row>
    <row r="123" spans="1:125" hidden="1" x14ac:dyDescent="0.3">
      <c r="A123" s="52"/>
      <c r="B123" s="45"/>
      <c r="C123" s="12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</row>
    <row r="124" spans="1:125" hidden="1" x14ac:dyDescent="0.3">
      <c r="B124" s="39"/>
      <c r="C124" s="12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</row>
    <row r="125" spans="1:125" s="9" customFormat="1" hidden="1" x14ac:dyDescent="0.3">
      <c r="A125" s="38"/>
      <c r="B125" s="28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</row>
    <row r="126" spans="1:125" s="9" customFormat="1" hidden="1" x14ac:dyDescent="0.3">
      <c r="A126" s="8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</row>
    <row r="127" spans="1:125" s="9" customFormat="1" hidden="1" x14ac:dyDescent="0.3">
      <c r="A127" s="31"/>
      <c r="B127" s="32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</row>
    <row r="128" spans="1:125" hidden="1" x14ac:dyDescent="0.3">
      <c r="B128" s="63"/>
      <c r="C128" s="12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</row>
    <row r="129" spans="1:125" hidden="1" x14ac:dyDescent="0.3">
      <c r="B129" s="64"/>
      <c r="C129" s="12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</row>
    <row r="130" spans="1:125" s="9" customFormat="1" hidden="1" x14ac:dyDescent="0.3">
      <c r="A130" s="20"/>
      <c r="B130" s="21"/>
      <c r="C130" s="22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</row>
    <row r="131" spans="1:125" hidden="1" x14ac:dyDescent="0.3">
      <c r="C131" s="12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</row>
    <row r="132" spans="1:125" hidden="1" x14ac:dyDescent="0.3">
      <c r="C132" s="12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</row>
    <row r="133" spans="1:125" hidden="1" x14ac:dyDescent="0.3">
      <c r="C133" s="12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</row>
    <row r="134" spans="1:125" hidden="1" x14ac:dyDescent="0.3">
      <c r="B134" s="39"/>
      <c r="C134" s="12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</row>
    <row r="135" spans="1:125" s="9" customFormat="1" hidden="1" x14ac:dyDescent="0.3">
      <c r="A135" s="38"/>
      <c r="B135" s="28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</row>
    <row r="136" spans="1:125" s="9" customFormat="1" hidden="1" x14ac:dyDescent="0.3">
      <c r="A136" s="8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</row>
    <row r="137" spans="1:125" s="9" customFormat="1" hidden="1" x14ac:dyDescent="0.3">
      <c r="A137" s="31"/>
      <c r="B137" s="32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</row>
    <row r="138" spans="1:125" hidden="1" x14ac:dyDescent="0.3">
      <c r="B138" s="63"/>
      <c r="C138" s="12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</row>
    <row r="139" spans="1:125" x14ac:dyDescent="0.3">
      <c r="C139" s="12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</row>
    <row r="140" spans="1:125" s="9" customFormat="1" x14ac:dyDescent="0.3">
      <c r="A140" s="129" t="s">
        <v>10</v>
      </c>
      <c r="B140" s="21"/>
      <c r="C140" s="22" t="s">
        <v>1</v>
      </c>
      <c r="D140" s="23">
        <f t="shared" ref="D140:AI140" si="692">D3</f>
        <v>41944</v>
      </c>
      <c r="E140" s="23">
        <f t="shared" si="692"/>
        <v>41974</v>
      </c>
      <c r="F140" s="23">
        <f t="shared" si="692"/>
        <v>42005</v>
      </c>
      <c r="G140" s="23">
        <f t="shared" si="692"/>
        <v>42036</v>
      </c>
      <c r="H140" s="23">
        <f t="shared" si="692"/>
        <v>42064</v>
      </c>
      <c r="I140" s="23">
        <f t="shared" si="692"/>
        <v>42095</v>
      </c>
      <c r="J140" s="23">
        <f t="shared" si="692"/>
        <v>42125</v>
      </c>
      <c r="K140" s="23">
        <f t="shared" si="692"/>
        <v>42156</v>
      </c>
      <c r="L140" s="23">
        <f t="shared" si="692"/>
        <v>42186</v>
      </c>
      <c r="M140" s="23">
        <f t="shared" si="692"/>
        <v>42217</v>
      </c>
      <c r="N140" s="23">
        <f t="shared" si="692"/>
        <v>42248</v>
      </c>
      <c r="O140" s="23">
        <f t="shared" si="692"/>
        <v>42278</v>
      </c>
      <c r="P140" s="23">
        <f t="shared" si="692"/>
        <v>42309</v>
      </c>
      <c r="Q140" s="23">
        <f t="shared" si="692"/>
        <v>42339</v>
      </c>
      <c r="R140" s="23">
        <f t="shared" si="692"/>
        <v>42370</v>
      </c>
      <c r="S140" s="23">
        <f t="shared" si="692"/>
        <v>42401</v>
      </c>
      <c r="T140" s="23">
        <f t="shared" si="692"/>
        <v>42430</v>
      </c>
      <c r="U140" s="23">
        <f t="shared" si="692"/>
        <v>42461</v>
      </c>
      <c r="V140" s="23">
        <f t="shared" si="692"/>
        <v>42491</v>
      </c>
      <c r="W140" s="23">
        <f t="shared" si="692"/>
        <v>42522</v>
      </c>
      <c r="X140" s="23">
        <f t="shared" si="692"/>
        <v>42552</v>
      </c>
      <c r="Y140" s="23">
        <f t="shared" si="692"/>
        <v>42583</v>
      </c>
      <c r="Z140" s="23">
        <f t="shared" si="692"/>
        <v>42614</v>
      </c>
      <c r="AA140" s="23">
        <f t="shared" si="692"/>
        <v>42644</v>
      </c>
      <c r="AB140" s="23">
        <f t="shared" si="692"/>
        <v>42675</v>
      </c>
      <c r="AC140" s="23">
        <f t="shared" si="692"/>
        <v>42705</v>
      </c>
      <c r="AD140" s="23">
        <f t="shared" si="692"/>
        <v>42736</v>
      </c>
      <c r="AE140" s="23">
        <f t="shared" si="692"/>
        <v>42767</v>
      </c>
      <c r="AF140" s="23">
        <f t="shared" si="692"/>
        <v>42795</v>
      </c>
      <c r="AG140" s="23">
        <f t="shared" si="692"/>
        <v>42826</v>
      </c>
      <c r="AH140" s="23">
        <f t="shared" si="692"/>
        <v>42856</v>
      </c>
      <c r="AI140" s="23">
        <f t="shared" si="692"/>
        <v>42887</v>
      </c>
      <c r="AJ140" s="23">
        <f t="shared" ref="AJ140:BO140" si="693">AJ3</f>
        <v>42917</v>
      </c>
      <c r="AK140" s="23">
        <f t="shared" si="693"/>
        <v>42948</v>
      </c>
      <c r="AL140" s="23">
        <f t="shared" si="693"/>
        <v>42979</v>
      </c>
      <c r="AM140" s="23">
        <f t="shared" si="693"/>
        <v>43009</v>
      </c>
      <c r="AN140" s="23">
        <f t="shared" si="693"/>
        <v>43040</v>
      </c>
      <c r="AO140" s="23">
        <f t="shared" si="693"/>
        <v>43070</v>
      </c>
      <c r="AP140" s="23">
        <f t="shared" si="693"/>
        <v>43101</v>
      </c>
      <c r="AQ140" s="23">
        <f t="shared" si="693"/>
        <v>43132</v>
      </c>
      <c r="AR140" s="23">
        <f t="shared" si="693"/>
        <v>43160</v>
      </c>
      <c r="AS140" s="23">
        <f t="shared" si="693"/>
        <v>43191</v>
      </c>
      <c r="AT140" s="23">
        <f t="shared" si="693"/>
        <v>43221</v>
      </c>
      <c r="AU140" s="23">
        <f t="shared" si="693"/>
        <v>43252</v>
      </c>
      <c r="AV140" s="23">
        <f t="shared" si="693"/>
        <v>43282</v>
      </c>
      <c r="AW140" s="23">
        <f t="shared" si="693"/>
        <v>43313</v>
      </c>
      <c r="AX140" s="23">
        <f t="shared" si="693"/>
        <v>43344</v>
      </c>
      <c r="AY140" s="23">
        <f t="shared" si="693"/>
        <v>43374</v>
      </c>
      <c r="AZ140" s="23">
        <f t="shared" si="693"/>
        <v>43405</v>
      </c>
      <c r="BA140" s="23">
        <f t="shared" si="693"/>
        <v>43435</v>
      </c>
      <c r="BB140" s="23">
        <f t="shared" si="693"/>
        <v>43466</v>
      </c>
      <c r="BC140" s="23">
        <f t="shared" si="693"/>
        <v>43497</v>
      </c>
      <c r="BD140" s="23">
        <f t="shared" si="693"/>
        <v>43525</v>
      </c>
      <c r="BE140" s="23">
        <f t="shared" si="693"/>
        <v>43556</v>
      </c>
      <c r="BF140" s="23">
        <f t="shared" si="693"/>
        <v>43586</v>
      </c>
      <c r="BG140" s="23">
        <f t="shared" si="693"/>
        <v>43617</v>
      </c>
      <c r="BH140" s="23">
        <f t="shared" si="693"/>
        <v>43647</v>
      </c>
      <c r="BI140" s="23">
        <f t="shared" si="693"/>
        <v>43678</v>
      </c>
      <c r="BJ140" s="23">
        <f t="shared" si="693"/>
        <v>43709</v>
      </c>
      <c r="BK140" s="23">
        <f t="shared" si="693"/>
        <v>43739</v>
      </c>
      <c r="BL140" s="23">
        <f t="shared" si="693"/>
        <v>43770</v>
      </c>
      <c r="BM140" s="23">
        <f t="shared" si="693"/>
        <v>43800</v>
      </c>
      <c r="BN140" s="23">
        <f t="shared" si="693"/>
        <v>43831</v>
      </c>
      <c r="BO140" s="23">
        <f t="shared" si="693"/>
        <v>43862</v>
      </c>
      <c r="BP140" s="23">
        <f t="shared" ref="BP140:CU140" si="694">BP3</f>
        <v>43891</v>
      </c>
      <c r="BQ140" s="23">
        <f t="shared" si="694"/>
        <v>43922</v>
      </c>
      <c r="BR140" s="23">
        <f t="shared" si="694"/>
        <v>43952</v>
      </c>
      <c r="BS140" s="23">
        <f t="shared" si="694"/>
        <v>43983</v>
      </c>
      <c r="BT140" s="23">
        <f t="shared" si="694"/>
        <v>44013</v>
      </c>
      <c r="BU140" s="23">
        <f t="shared" si="694"/>
        <v>44044</v>
      </c>
      <c r="BV140" s="23">
        <f t="shared" si="694"/>
        <v>44075</v>
      </c>
      <c r="BW140" s="23">
        <f t="shared" si="694"/>
        <v>44105</v>
      </c>
      <c r="BX140" s="23">
        <f t="shared" si="694"/>
        <v>44136</v>
      </c>
      <c r="BY140" s="23">
        <f t="shared" si="694"/>
        <v>44166</v>
      </c>
      <c r="BZ140" s="23">
        <f t="shared" si="694"/>
        <v>44197</v>
      </c>
      <c r="CA140" s="23">
        <f t="shared" si="694"/>
        <v>44228</v>
      </c>
      <c r="CB140" s="23">
        <f t="shared" si="694"/>
        <v>44256</v>
      </c>
      <c r="CC140" s="23">
        <f t="shared" si="694"/>
        <v>44287</v>
      </c>
      <c r="CD140" s="23">
        <f t="shared" si="694"/>
        <v>44317</v>
      </c>
      <c r="CE140" s="23">
        <f t="shared" si="694"/>
        <v>44348</v>
      </c>
      <c r="CF140" s="23">
        <f t="shared" si="694"/>
        <v>44378</v>
      </c>
      <c r="CG140" s="23">
        <f t="shared" si="694"/>
        <v>44409</v>
      </c>
      <c r="CH140" s="23">
        <f t="shared" si="694"/>
        <v>44440</v>
      </c>
      <c r="CI140" s="23">
        <f t="shared" si="694"/>
        <v>44470</v>
      </c>
      <c r="CJ140" s="23">
        <f t="shared" si="694"/>
        <v>44501</v>
      </c>
      <c r="CK140" s="23">
        <f t="shared" si="694"/>
        <v>44531</v>
      </c>
      <c r="CL140" s="23">
        <f t="shared" si="694"/>
        <v>44562</v>
      </c>
      <c r="CM140" s="23">
        <f t="shared" si="694"/>
        <v>44593</v>
      </c>
      <c r="CN140" s="23">
        <f t="shared" si="694"/>
        <v>44621</v>
      </c>
      <c r="CO140" s="23">
        <f t="shared" si="694"/>
        <v>44652</v>
      </c>
      <c r="CP140" s="23">
        <f t="shared" si="694"/>
        <v>44682</v>
      </c>
      <c r="CQ140" s="23">
        <f t="shared" si="694"/>
        <v>44713</v>
      </c>
      <c r="CR140" s="23">
        <f t="shared" si="694"/>
        <v>44743</v>
      </c>
      <c r="CS140" s="23">
        <f t="shared" si="694"/>
        <v>44774</v>
      </c>
      <c r="CT140" s="23">
        <f t="shared" si="694"/>
        <v>44805</v>
      </c>
      <c r="CU140" s="23">
        <f t="shared" si="694"/>
        <v>44835</v>
      </c>
      <c r="CV140" s="23">
        <f t="shared" ref="CV140:DU140" si="695">CV3</f>
        <v>44866</v>
      </c>
      <c r="CW140" s="23">
        <f t="shared" si="695"/>
        <v>44896</v>
      </c>
      <c r="CX140" s="23">
        <f t="shared" si="695"/>
        <v>44927</v>
      </c>
      <c r="CY140" s="23">
        <f t="shared" si="695"/>
        <v>44958</v>
      </c>
      <c r="CZ140" s="23">
        <f t="shared" si="695"/>
        <v>44986</v>
      </c>
      <c r="DA140" s="23">
        <f t="shared" si="695"/>
        <v>45017</v>
      </c>
      <c r="DB140" s="23">
        <f t="shared" si="695"/>
        <v>45047</v>
      </c>
      <c r="DC140" s="23">
        <f t="shared" si="695"/>
        <v>45078</v>
      </c>
      <c r="DD140" s="23">
        <f t="shared" si="695"/>
        <v>45108</v>
      </c>
      <c r="DE140" s="23">
        <f t="shared" si="695"/>
        <v>45139</v>
      </c>
      <c r="DF140" s="23">
        <f t="shared" si="695"/>
        <v>45170</v>
      </c>
      <c r="DG140" s="23">
        <f t="shared" si="695"/>
        <v>45200</v>
      </c>
      <c r="DH140" s="23">
        <f t="shared" si="695"/>
        <v>45231</v>
      </c>
      <c r="DI140" s="23">
        <f t="shared" si="695"/>
        <v>45261</v>
      </c>
      <c r="DJ140" s="23">
        <f t="shared" si="695"/>
        <v>45292</v>
      </c>
      <c r="DK140" s="23">
        <f t="shared" si="695"/>
        <v>45323</v>
      </c>
      <c r="DL140" s="23">
        <f t="shared" si="695"/>
        <v>45352</v>
      </c>
      <c r="DM140" s="23">
        <f t="shared" si="695"/>
        <v>45383</v>
      </c>
      <c r="DN140" s="23">
        <f t="shared" si="695"/>
        <v>45413</v>
      </c>
      <c r="DO140" s="23">
        <f t="shared" si="695"/>
        <v>45444</v>
      </c>
      <c r="DP140" s="23">
        <f t="shared" si="695"/>
        <v>45474</v>
      </c>
      <c r="DQ140" s="23">
        <f t="shared" si="695"/>
        <v>45505</v>
      </c>
      <c r="DR140" s="23">
        <f t="shared" si="695"/>
        <v>45536</v>
      </c>
      <c r="DS140" s="23">
        <f t="shared" si="695"/>
        <v>45566</v>
      </c>
      <c r="DT140" s="23">
        <f t="shared" si="695"/>
        <v>45597</v>
      </c>
      <c r="DU140" s="23">
        <f t="shared" si="695"/>
        <v>45627</v>
      </c>
    </row>
    <row r="141" spans="1:125" x14ac:dyDescent="0.3">
      <c r="A141" s="11" t="s">
        <v>13</v>
      </c>
      <c r="C141" s="12">
        <f>SUM(D141:DU141)</f>
        <v>991677077.26448739</v>
      </c>
      <c r="D141" s="13">
        <f t="shared" ref="D141:AY141" si="696">D55</f>
        <v>0</v>
      </c>
      <c r="E141" s="13">
        <f t="shared" si="696"/>
        <v>0</v>
      </c>
      <c r="F141" s="13">
        <f t="shared" si="696"/>
        <v>0</v>
      </c>
      <c r="G141" s="13">
        <f t="shared" si="696"/>
        <v>0</v>
      </c>
      <c r="H141" s="13">
        <f t="shared" si="696"/>
        <v>0</v>
      </c>
      <c r="I141" s="13">
        <f t="shared" si="696"/>
        <v>0</v>
      </c>
      <c r="J141" s="13">
        <f t="shared" si="696"/>
        <v>0</v>
      </c>
      <c r="K141" s="13">
        <f t="shared" si="696"/>
        <v>0</v>
      </c>
      <c r="L141" s="13">
        <f t="shared" si="696"/>
        <v>0</v>
      </c>
      <c r="M141" s="13">
        <f t="shared" si="696"/>
        <v>6830084.7457627114</v>
      </c>
      <c r="N141" s="13">
        <f t="shared" si="696"/>
        <v>6830084.7457627114</v>
      </c>
      <c r="O141" s="13">
        <f t="shared" si="696"/>
        <v>6830084.7457627114</v>
      </c>
      <c r="P141" s="13">
        <f t="shared" si="696"/>
        <v>7171588.9830508474</v>
      </c>
      <c r="Q141" s="13">
        <f t="shared" si="696"/>
        <v>7171588.9830508474</v>
      </c>
      <c r="R141" s="13">
        <f t="shared" si="696"/>
        <v>7171588.9830508474</v>
      </c>
      <c r="S141" s="13">
        <f t="shared" si="696"/>
        <v>7171588.9830508474</v>
      </c>
      <c r="T141" s="13">
        <f t="shared" si="696"/>
        <v>7171588.9830508474</v>
      </c>
      <c r="U141" s="13">
        <f t="shared" si="696"/>
        <v>7171588.9830508474</v>
      </c>
      <c r="V141" s="13">
        <f t="shared" si="696"/>
        <v>7171588.9830508474</v>
      </c>
      <c r="W141" s="13">
        <f t="shared" si="696"/>
        <v>7171588.9830508474</v>
      </c>
      <c r="X141" s="13">
        <f t="shared" si="696"/>
        <v>7171588.9830508474</v>
      </c>
      <c r="Y141" s="13">
        <f t="shared" si="696"/>
        <v>7171588.9830508474</v>
      </c>
      <c r="Z141" s="13">
        <f t="shared" si="696"/>
        <v>7171588.9830508474</v>
      </c>
      <c r="AA141" s="13">
        <f t="shared" si="696"/>
        <v>7171588.9830508474</v>
      </c>
      <c r="AB141" s="13">
        <f t="shared" si="696"/>
        <v>7530168.4322033897</v>
      </c>
      <c r="AC141" s="13">
        <f t="shared" si="696"/>
        <v>7530168.4322033897</v>
      </c>
      <c r="AD141" s="13">
        <f t="shared" si="696"/>
        <v>7530168.4322033897</v>
      </c>
      <c r="AE141" s="13">
        <f t="shared" si="696"/>
        <v>7530168.4322033897</v>
      </c>
      <c r="AF141" s="13">
        <f t="shared" si="696"/>
        <v>7530168.4322033897</v>
      </c>
      <c r="AG141" s="13">
        <f t="shared" si="696"/>
        <v>7530168.4322033897</v>
      </c>
      <c r="AH141" s="13">
        <f t="shared" si="696"/>
        <v>7530168.4322033897</v>
      </c>
      <c r="AI141" s="13">
        <f t="shared" si="696"/>
        <v>7530168.4322033897</v>
      </c>
      <c r="AJ141" s="13">
        <f t="shared" si="696"/>
        <v>7530168.4322033897</v>
      </c>
      <c r="AK141" s="13">
        <f t="shared" si="696"/>
        <v>7530168.4322033897</v>
      </c>
      <c r="AL141" s="13">
        <f t="shared" si="696"/>
        <v>7530168.4322033897</v>
      </c>
      <c r="AM141" s="13">
        <f t="shared" si="696"/>
        <v>7530168.4322033897</v>
      </c>
      <c r="AN141" s="13">
        <f t="shared" si="696"/>
        <v>7906676.8538135588</v>
      </c>
      <c r="AO141" s="13">
        <f t="shared" si="696"/>
        <v>7906676.8538135588</v>
      </c>
      <c r="AP141" s="13">
        <f t="shared" si="696"/>
        <v>7906676.8538135588</v>
      </c>
      <c r="AQ141" s="13">
        <f t="shared" si="696"/>
        <v>7906676.8538135588</v>
      </c>
      <c r="AR141" s="13">
        <f t="shared" si="696"/>
        <v>7906676.8538135588</v>
      </c>
      <c r="AS141" s="13">
        <f t="shared" si="696"/>
        <v>7906676.8538135588</v>
      </c>
      <c r="AT141" s="13">
        <f t="shared" si="696"/>
        <v>7906676.8538135588</v>
      </c>
      <c r="AU141" s="13">
        <f t="shared" si="696"/>
        <v>7906676.8538135588</v>
      </c>
      <c r="AV141" s="13">
        <f t="shared" si="696"/>
        <v>7906676.8538135588</v>
      </c>
      <c r="AW141" s="13">
        <f t="shared" si="696"/>
        <v>7906676.8538135588</v>
      </c>
      <c r="AX141" s="13">
        <f t="shared" si="696"/>
        <v>7906676.8538135588</v>
      </c>
      <c r="AY141" s="13">
        <f t="shared" si="696"/>
        <v>7906676.8538135588</v>
      </c>
      <c r="AZ141" s="13">
        <f t="shared" ref="AZ141:BK141" si="697">AZ55</f>
        <v>8302010.696504239</v>
      </c>
      <c r="BA141" s="13">
        <f t="shared" si="697"/>
        <v>8302010.696504239</v>
      </c>
      <c r="BB141" s="13">
        <f t="shared" si="697"/>
        <v>8302010.696504239</v>
      </c>
      <c r="BC141" s="13">
        <f t="shared" si="697"/>
        <v>8302010.696504239</v>
      </c>
      <c r="BD141" s="13">
        <f t="shared" si="697"/>
        <v>8302010.696504239</v>
      </c>
      <c r="BE141" s="13">
        <f t="shared" si="697"/>
        <v>8302010.696504239</v>
      </c>
      <c r="BF141" s="13">
        <f t="shared" si="697"/>
        <v>8302010.696504239</v>
      </c>
      <c r="BG141" s="13">
        <f t="shared" si="697"/>
        <v>8302010.696504239</v>
      </c>
      <c r="BH141" s="13">
        <f t="shared" si="697"/>
        <v>8302010.696504239</v>
      </c>
      <c r="BI141" s="13">
        <f t="shared" si="697"/>
        <v>8302010.696504239</v>
      </c>
      <c r="BJ141" s="13">
        <f t="shared" si="697"/>
        <v>8302010.696504239</v>
      </c>
      <c r="BK141" s="13">
        <f t="shared" si="697"/>
        <v>8302010.696504239</v>
      </c>
      <c r="BL141" s="13">
        <f t="shared" ref="BL141:DU141" si="698">BL55</f>
        <v>8717111.2313294522</v>
      </c>
      <c r="BM141" s="13">
        <f t="shared" si="698"/>
        <v>8717111.2313294522</v>
      </c>
      <c r="BN141" s="13">
        <f t="shared" si="698"/>
        <v>8717111.2313294522</v>
      </c>
      <c r="BO141" s="13">
        <f t="shared" si="698"/>
        <v>8717111.2313294522</v>
      </c>
      <c r="BP141" s="13">
        <f t="shared" si="698"/>
        <v>8717111.2313294522</v>
      </c>
      <c r="BQ141" s="13">
        <f t="shared" si="698"/>
        <v>8717111.2313294522</v>
      </c>
      <c r="BR141" s="13">
        <f t="shared" si="698"/>
        <v>8717111.2313294522</v>
      </c>
      <c r="BS141" s="13">
        <f t="shared" si="698"/>
        <v>8717111.2313294522</v>
      </c>
      <c r="BT141" s="13">
        <f t="shared" si="698"/>
        <v>8717111.2313294522</v>
      </c>
      <c r="BU141" s="13">
        <f t="shared" si="698"/>
        <v>8717111.2313294522</v>
      </c>
      <c r="BV141" s="13">
        <f t="shared" si="698"/>
        <v>8717111.2313294522</v>
      </c>
      <c r="BW141" s="13">
        <f t="shared" si="698"/>
        <v>8717111.2313294522</v>
      </c>
      <c r="BX141" s="13">
        <f t="shared" si="698"/>
        <v>9152966.7928959243</v>
      </c>
      <c r="BY141" s="13">
        <f t="shared" si="698"/>
        <v>9152966.7928959243</v>
      </c>
      <c r="BZ141" s="13">
        <f t="shared" si="698"/>
        <v>9152966.7928959243</v>
      </c>
      <c r="CA141" s="13">
        <f t="shared" si="698"/>
        <v>9152966.7928959243</v>
      </c>
      <c r="CB141" s="13">
        <f t="shared" si="698"/>
        <v>9152966.7928959243</v>
      </c>
      <c r="CC141" s="13">
        <f t="shared" si="698"/>
        <v>9152966.7928959243</v>
      </c>
      <c r="CD141" s="13">
        <f t="shared" si="698"/>
        <v>9152966.7928959243</v>
      </c>
      <c r="CE141" s="13">
        <f t="shared" si="698"/>
        <v>9152966.7928959243</v>
      </c>
      <c r="CF141" s="13">
        <f t="shared" si="698"/>
        <v>9152966.7928959243</v>
      </c>
      <c r="CG141" s="13">
        <f t="shared" si="698"/>
        <v>9152966.7928959243</v>
      </c>
      <c r="CH141" s="13">
        <f t="shared" si="698"/>
        <v>9152966.7928959243</v>
      </c>
      <c r="CI141" s="13">
        <f t="shared" si="698"/>
        <v>9152966.7928959243</v>
      </c>
      <c r="CJ141" s="13">
        <f t="shared" si="698"/>
        <v>9610615.1325407196</v>
      </c>
      <c r="CK141" s="13">
        <f t="shared" si="698"/>
        <v>9610615.1325407196</v>
      </c>
      <c r="CL141" s="13">
        <f t="shared" si="698"/>
        <v>9610615.1325407196</v>
      </c>
      <c r="CM141" s="13">
        <f t="shared" si="698"/>
        <v>9610615.1325407196</v>
      </c>
      <c r="CN141" s="13">
        <f t="shared" si="698"/>
        <v>9610615.1325407196</v>
      </c>
      <c r="CO141" s="13">
        <f t="shared" si="698"/>
        <v>9610615.1325407196</v>
      </c>
      <c r="CP141" s="13">
        <f t="shared" si="698"/>
        <v>9610615.1325407196</v>
      </c>
      <c r="CQ141" s="13">
        <f t="shared" si="698"/>
        <v>9610615.1325407196</v>
      </c>
      <c r="CR141" s="13">
        <f t="shared" si="698"/>
        <v>9610615.1325407196</v>
      </c>
      <c r="CS141" s="13">
        <f t="shared" si="698"/>
        <v>9610615.1325407196</v>
      </c>
      <c r="CT141" s="13">
        <f t="shared" si="698"/>
        <v>9610615.1325407196</v>
      </c>
      <c r="CU141" s="13">
        <f t="shared" si="698"/>
        <v>9610615.1325407196</v>
      </c>
      <c r="CV141" s="13">
        <f t="shared" si="698"/>
        <v>10091145.889167758</v>
      </c>
      <c r="CW141" s="13">
        <f t="shared" si="698"/>
        <v>10091145.889167758</v>
      </c>
      <c r="CX141" s="13">
        <f t="shared" si="698"/>
        <v>10091145.889167758</v>
      </c>
      <c r="CY141" s="13">
        <f t="shared" si="698"/>
        <v>10091145.889167758</v>
      </c>
      <c r="CZ141" s="13">
        <f t="shared" si="698"/>
        <v>10091145.889167758</v>
      </c>
      <c r="DA141" s="13">
        <f t="shared" si="698"/>
        <v>10091145.889167758</v>
      </c>
      <c r="DB141" s="13">
        <f t="shared" si="698"/>
        <v>10091145.889167758</v>
      </c>
      <c r="DC141" s="13">
        <f t="shared" si="698"/>
        <v>10091145.889167758</v>
      </c>
      <c r="DD141" s="13">
        <f t="shared" si="698"/>
        <v>10091145.889167758</v>
      </c>
      <c r="DE141" s="13">
        <f t="shared" si="698"/>
        <v>10091145.889167758</v>
      </c>
      <c r="DF141" s="13">
        <f t="shared" si="698"/>
        <v>10091145.889167758</v>
      </c>
      <c r="DG141" s="13">
        <f t="shared" si="698"/>
        <v>10091145.889167758</v>
      </c>
      <c r="DH141" s="13">
        <f t="shared" si="698"/>
        <v>10595703.183626145</v>
      </c>
      <c r="DI141" s="13">
        <f t="shared" si="698"/>
        <v>10595703.183626145</v>
      </c>
      <c r="DJ141" s="13">
        <f t="shared" si="698"/>
        <v>10595703.183626145</v>
      </c>
      <c r="DK141" s="13">
        <f t="shared" si="698"/>
        <v>10595703.183626145</v>
      </c>
      <c r="DL141" s="13">
        <f t="shared" si="698"/>
        <v>10595703.183626145</v>
      </c>
      <c r="DM141" s="13">
        <f t="shared" si="698"/>
        <v>10595703.183626145</v>
      </c>
      <c r="DN141" s="13">
        <f t="shared" si="698"/>
        <v>10595703.183626145</v>
      </c>
      <c r="DO141" s="13">
        <f t="shared" si="698"/>
        <v>10595703.183626145</v>
      </c>
      <c r="DP141" s="13">
        <f t="shared" si="698"/>
        <v>10595703.183626145</v>
      </c>
      <c r="DQ141" s="13">
        <f t="shared" si="698"/>
        <v>10595703.183626145</v>
      </c>
      <c r="DR141" s="13">
        <f t="shared" si="698"/>
        <v>10595703.183626145</v>
      </c>
      <c r="DS141" s="13">
        <f t="shared" si="698"/>
        <v>10595703.183626145</v>
      </c>
      <c r="DT141" s="13">
        <f t="shared" si="698"/>
        <v>11125488.342807453</v>
      </c>
      <c r="DU141" s="13">
        <f t="shared" si="698"/>
        <v>11125488.342807453</v>
      </c>
    </row>
    <row r="142" spans="1:125" x14ac:dyDescent="0.3">
      <c r="A142" s="11" t="s">
        <v>14</v>
      </c>
      <c r="C142" s="12">
        <f>SUM(D142:DU142)</f>
        <v>688915104.88564396</v>
      </c>
      <c r="D142" s="13">
        <f>SUM(D68,D78,D97)</f>
        <v>0</v>
      </c>
      <c r="E142" s="13">
        <f t="shared" ref="E142:BP142" si="699">SUM(E68,E78,E97)</f>
        <v>0</v>
      </c>
      <c r="F142" s="13">
        <f t="shared" si="699"/>
        <v>0</v>
      </c>
      <c r="G142" s="13">
        <f t="shared" si="699"/>
        <v>0</v>
      </c>
      <c r="H142" s="13">
        <f t="shared" si="699"/>
        <v>0</v>
      </c>
      <c r="I142" s="13">
        <f t="shared" si="699"/>
        <v>0</v>
      </c>
      <c r="J142" s="13">
        <f t="shared" si="699"/>
        <v>0</v>
      </c>
      <c r="K142" s="13">
        <f t="shared" si="699"/>
        <v>0</v>
      </c>
      <c r="L142" s="13">
        <f t="shared" si="699"/>
        <v>2349152.5423728814</v>
      </c>
      <c r="M142" s="13">
        <f t="shared" si="699"/>
        <v>4864845.7627118649</v>
      </c>
      <c r="N142" s="13">
        <f t="shared" si="699"/>
        <v>4748059.3220338989</v>
      </c>
      <c r="O142" s="13">
        <f t="shared" si="699"/>
        <v>4862466.1016949154</v>
      </c>
      <c r="P142" s="13">
        <f t="shared" si="699"/>
        <v>4980686.440677966</v>
      </c>
      <c r="Q142" s="13">
        <f t="shared" si="699"/>
        <v>4976872.8813559329</v>
      </c>
      <c r="R142" s="13">
        <f t="shared" si="699"/>
        <v>4976872.8813559329</v>
      </c>
      <c r="S142" s="13">
        <f t="shared" si="699"/>
        <v>4980686.440677966</v>
      </c>
      <c r="T142" s="13">
        <f t="shared" si="699"/>
        <v>4976872.8813559329</v>
      </c>
      <c r="U142" s="13">
        <f t="shared" si="699"/>
        <v>4976872.8813559329</v>
      </c>
      <c r="V142" s="13">
        <f t="shared" si="699"/>
        <v>4980686.440677966</v>
      </c>
      <c r="W142" s="13">
        <f t="shared" si="699"/>
        <v>4976872.8813559329</v>
      </c>
      <c r="X142" s="13">
        <f t="shared" si="699"/>
        <v>4976872.8813559329</v>
      </c>
      <c r="Y142" s="13">
        <f t="shared" si="699"/>
        <v>5093659.3220338989</v>
      </c>
      <c r="Z142" s="13">
        <f t="shared" si="699"/>
        <v>4976872.8813559329</v>
      </c>
      <c r="AA142" s="13">
        <f t="shared" si="699"/>
        <v>5097000</v>
      </c>
      <c r="AB142" s="13">
        <f t="shared" si="699"/>
        <v>5220940.6779661011</v>
      </c>
      <c r="AC142" s="13">
        <f t="shared" si="699"/>
        <v>5217127.118644068</v>
      </c>
      <c r="AD142" s="13">
        <f t="shared" si="699"/>
        <v>5217127.118644068</v>
      </c>
      <c r="AE142" s="13">
        <f t="shared" si="699"/>
        <v>5220940.6779661011</v>
      </c>
      <c r="AF142" s="13">
        <f t="shared" si="699"/>
        <v>5217127.118644068</v>
      </c>
      <c r="AG142" s="13">
        <f t="shared" si="699"/>
        <v>5217127.118644068</v>
      </c>
      <c r="AH142" s="13">
        <f t="shared" si="699"/>
        <v>5220940.6779661011</v>
      </c>
      <c r="AI142" s="13">
        <f t="shared" si="699"/>
        <v>5217127.118644068</v>
      </c>
      <c r="AJ142" s="13">
        <f t="shared" si="699"/>
        <v>5217127.118644068</v>
      </c>
      <c r="AK142" s="13">
        <f t="shared" si="699"/>
        <v>5333913.559322034</v>
      </c>
      <c r="AL142" s="13">
        <f t="shared" si="699"/>
        <v>5217127.118644068</v>
      </c>
      <c r="AM142" s="13">
        <f t="shared" si="699"/>
        <v>5343260.5932203392</v>
      </c>
      <c r="AN142" s="13">
        <f t="shared" si="699"/>
        <v>5473207.6271186434</v>
      </c>
      <c r="AO142" s="13">
        <f t="shared" si="699"/>
        <v>5469394.0677966103</v>
      </c>
      <c r="AP142" s="13">
        <f t="shared" si="699"/>
        <v>5469394.0677966103</v>
      </c>
      <c r="AQ142" s="13">
        <f t="shared" si="699"/>
        <v>5473207.6271186434</v>
      </c>
      <c r="AR142" s="13">
        <f t="shared" si="699"/>
        <v>5469394.0677966103</v>
      </c>
      <c r="AS142" s="13">
        <f t="shared" si="699"/>
        <v>5469394.0677966103</v>
      </c>
      <c r="AT142" s="13">
        <f t="shared" si="699"/>
        <v>5473207.6271186434</v>
      </c>
      <c r="AU142" s="13">
        <f t="shared" si="699"/>
        <v>5469394.0677966103</v>
      </c>
      <c r="AV142" s="13">
        <f t="shared" si="699"/>
        <v>5469394.0677966103</v>
      </c>
      <c r="AW142" s="13">
        <f t="shared" si="699"/>
        <v>5586180.5084745763</v>
      </c>
      <c r="AX142" s="13">
        <f t="shared" si="699"/>
        <v>5469394.0677966103</v>
      </c>
      <c r="AY142" s="13">
        <f t="shared" si="699"/>
        <v>5601834.2161016949</v>
      </c>
      <c r="AZ142" s="13">
        <f t="shared" si="699"/>
        <v>5738087.9237288125</v>
      </c>
      <c r="BA142" s="13">
        <f t="shared" si="699"/>
        <v>5734274.3644067794</v>
      </c>
      <c r="BB142" s="13">
        <f t="shared" si="699"/>
        <v>5734274.3644067794</v>
      </c>
      <c r="BC142" s="13">
        <f t="shared" si="699"/>
        <v>5738087.9237288125</v>
      </c>
      <c r="BD142" s="13">
        <f t="shared" si="699"/>
        <v>5734274.3644067794</v>
      </c>
      <c r="BE142" s="13">
        <f t="shared" si="699"/>
        <v>5734274.3644067794</v>
      </c>
      <c r="BF142" s="13">
        <f t="shared" si="699"/>
        <v>5738087.9237288125</v>
      </c>
      <c r="BG142" s="13">
        <f t="shared" si="699"/>
        <v>5734274.3644067794</v>
      </c>
      <c r="BH142" s="13">
        <f t="shared" si="699"/>
        <v>5734274.3644067794</v>
      </c>
      <c r="BI142" s="13">
        <f t="shared" si="699"/>
        <v>5851060.8050847454</v>
      </c>
      <c r="BJ142" s="13">
        <f t="shared" si="699"/>
        <v>5734274.3644067794</v>
      </c>
      <c r="BK142" s="13">
        <f t="shared" si="699"/>
        <v>5873336.5201271186</v>
      </c>
      <c r="BL142" s="13">
        <f t="shared" si="699"/>
        <v>6016212.2351694927</v>
      </c>
      <c r="BM142" s="13">
        <f t="shared" si="699"/>
        <v>6012398.6758474596</v>
      </c>
      <c r="BN142" s="13">
        <f t="shared" si="699"/>
        <v>6012398.6758474596</v>
      </c>
      <c r="BO142" s="13">
        <f t="shared" si="699"/>
        <v>6016212.2351694927</v>
      </c>
      <c r="BP142" s="13">
        <f t="shared" si="699"/>
        <v>6012398.6758474596</v>
      </c>
      <c r="BQ142" s="13">
        <f t="shared" ref="BQ142:DU142" si="700">SUM(BQ68,BQ78,BQ97)</f>
        <v>6012398.6758474596</v>
      </c>
      <c r="BR142" s="13">
        <f t="shared" si="700"/>
        <v>6016212.2351694927</v>
      </c>
      <c r="BS142" s="13">
        <f t="shared" si="700"/>
        <v>6012398.6758474596</v>
      </c>
      <c r="BT142" s="13">
        <f t="shared" si="700"/>
        <v>6012398.6758474596</v>
      </c>
      <c r="BU142" s="13">
        <f t="shared" si="700"/>
        <v>6129185.1165254256</v>
      </c>
      <c r="BV142" s="13">
        <f t="shared" si="700"/>
        <v>6012398.6758474596</v>
      </c>
      <c r="BW142" s="13">
        <f t="shared" si="700"/>
        <v>6158413.9393538153</v>
      </c>
      <c r="BX142" s="13">
        <f t="shared" si="700"/>
        <v>6308242.7621822041</v>
      </c>
      <c r="BY142" s="13">
        <f t="shared" si="700"/>
        <v>6304429.202860171</v>
      </c>
      <c r="BZ142" s="13">
        <f t="shared" si="700"/>
        <v>6304429.202860171</v>
      </c>
      <c r="CA142" s="13">
        <f t="shared" si="700"/>
        <v>6308242.7621822041</v>
      </c>
      <c r="CB142" s="13">
        <f t="shared" si="700"/>
        <v>6304429.202860171</v>
      </c>
      <c r="CC142" s="13">
        <f t="shared" si="700"/>
        <v>6304429.202860171</v>
      </c>
      <c r="CD142" s="13">
        <f t="shared" si="700"/>
        <v>6308242.7621822041</v>
      </c>
      <c r="CE142" s="13">
        <f t="shared" si="700"/>
        <v>6304429.202860171</v>
      </c>
      <c r="CF142" s="13">
        <f t="shared" si="700"/>
        <v>6304429.202860171</v>
      </c>
      <c r="CG142" s="13">
        <f t="shared" si="700"/>
        <v>6421215.643538137</v>
      </c>
      <c r="CH142" s="13">
        <f t="shared" si="700"/>
        <v>6304429.202860171</v>
      </c>
      <c r="CI142" s="13">
        <f t="shared" si="700"/>
        <v>6457745.2295418456</v>
      </c>
      <c r="CJ142" s="13">
        <f t="shared" si="700"/>
        <v>6614874.8155455533</v>
      </c>
      <c r="CK142" s="13">
        <f t="shared" si="700"/>
        <v>6611061.2562235203</v>
      </c>
      <c r="CL142" s="13">
        <f t="shared" si="700"/>
        <v>6611061.2562235203</v>
      </c>
      <c r="CM142" s="13">
        <f t="shared" si="700"/>
        <v>6614874.8155455533</v>
      </c>
      <c r="CN142" s="13">
        <f t="shared" si="700"/>
        <v>6611061.2562235203</v>
      </c>
      <c r="CO142" s="13">
        <f t="shared" si="700"/>
        <v>6611061.2562235203</v>
      </c>
      <c r="CP142" s="13">
        <f t="shared" si="700"/>
        <v>6614874.8155455533</v>
      </c>
      <c r="CQ142" s="13">
        <f t="shared" si="700"/>
        <v>6611061.2562235203</v>
      </c>
      <c r="CR142" s="13">
        <f t="shared" si="700"/>
        <v>6611061.2562235203</v>
      </c>
      <c r="CS142" s="13">
        <f t="shared" si="700"/>
        <v>6727847.6969014863</v>
      </c>
      <c r="CT142" s="13">
        <f t="shared" si="700"/>
        <v>6611061.2562235203</v>
      </c>
      <c r="CU142" s="13">
        <f t="shared" si="700"/>
        <v>6772043.0842392771</v>
      </c>
      <c r="CV142" s="13">
        <f t="shared" si="700"/>
        <v>6936838.4715770669</v>
      </c>
      <c r="CW142" s="13">
        <f t="shared" si="700"/>
        <v>6933024.9122550339</v>
      </c>
      <c r="CX142" s="13">
        <f t="shared" si="700"/>
        <v>6933024.9122550339</v>
      </c>
      <c r="CY142" s="13">
        <f t="shared" si="700"/>
        <v>6936838.4715770669</v>
      </c>
      <c r="CZ142" s="13">
        <f t="shared" si="700"/>
        <v>6933024.9122550339</v>
      </c>
      <c r="DA142" s="13">
        <f t="shared" si="700"/>
        <v>6933024.9122550339</v>
      </c>
      <c r="DB142" s="13">
        <f t="shared" si="700"/>
        <v>6936838.4715770669</v>
      </c>
      <c r="DC142" s="13">
        <f t="shared" si="700"/>
        <v>6933024.9122550339</v>
      </c>
      <c r="DD142" s="13">
        <f t="shared" si="700"/>
        <v>6933024.9122550339</v>
      </c>
      <c r="DE142" s="13">
        <f t="shared" si="700"/>
        <v>7049811.3529329998</v>
      </c>
      <c r="DF142" s="13">
        <f t="shared" si="700"/>
        <v>6933024.9122550339</v>
      </c>
      <c r="DG142" s="13">
        <f t="shared" si="700"/>
        <v>7102055.8316715788</v>
      </c>
      <c r="DH142" s="13">
        <f t="shared" si="700"/>
        <v>7274900.3104101587</v>
      </c>
      <c r="DI142" s="13">
        <f t="shared" si="700"/>
        <v>7271086.7510881256</v>
      </c>
      <c r="DJ142" s="13">
        <f t="shared" si="700"/>
        <v>7271086.7510881256</v>
      </c>
      <c r="DK142" s="13">
        <f t="shared" si="700"/>
        <v>7274900.3104101587</v>
      </c>
      <c r="DL142" s="13">
        <f t="shared" si="700"/>
        <v>7271086.7510881256</v>
      </c>
      <c r="DM142" s="13">
        <f t="shared" si="700"/>
        <v>7271086.7510881256</v>
      </c>
      <c r="DN142" s="13">
        <f t="shared" si="700"/>
        <v>7274900.3104101587</v>
      </c>
      <c r="DO142" s="13">
        <f t="shared" si="700"/>
        <v>7271086.7510881256</v>
      </c>
      <c r="DP142" s="13">
        <f t="shared" si="700"/>
        <v>7271086.7510881256</v>
      </c>
      <c r="DQ142" s="13">
        <f t="shared" si="700"/>
        <v>7387873.1917660916</v>
      </c>
      <c r="DR142" s="13">
        <f t="shared" si="700"/>
        <v>7271086.7510881256</v>
      </c>
      <c r="DS142" s="13">
        <f t="shared" si="700"/>
        <v>7448569.2164754989</v>
      </c>
      <c r="DT142" s="13">
        <f t="shared" si="700"/>
        <v>7629865.2411849042</v>
      </c>
      <c r="DU142" s="13">
        <f t="shared" si="700"/>
        <v>7626051.6818628712</v>
      </c>
    </row>
    <row r="143" spans="1:125" x14ac:dyDescent="0.3">
      <c r="A143" s="11" t="s">
        <v>20</v>
      </c>
      <c r="C143" s="12">
        <f>SUM(D143:DU143)</f>
        <v>12537180</v>
      </c>
      <c r="D143" s="13">
        <f t="shared" ref="D143:AI143" si="701">D13/(1+vat)*vat</f>
        <v>7825069.8305084752</v>
      </c>
      <c r="E143" s="13">
        <f t="shared" si="701"/>
        <v>162457.62711864407</v>
      </c>
      <c r="F143" s="13">
        <f t="shared" si="701"/>
        <v>162457.62711864407</v>
      </c>
      <c r="G143" s="13">
        <f t="shared" si="701"/>
        <v>162457.62711864407</v>
      </c>
      <c r="H143" s="13">
        <f t="shared" si="701"/>
        <v>254822.03389830512</v>
      </c>
      <c r="I143" s="13">
        <f t="shared" si="701"/>
        <v>228050.84745762713</v>
      </c>
      <c r="J143" s="13">
        <f t="shared" si="701"/>
        <v>228050.84745762713</v>
      </c>
      <c r="K143" s="13">
        <f t="shared" si="701"/>
        <v>228050.84745762713</v>
      </c>
      <c r="L143" s="13">
        <f t="shared" si="701"/>
        <v>228050.84745762713</v>
      </c>
      <c r="M143" s="13">
        <f t="shared" si="701"/>
        <v>3057711.8644067794</v>
      </c>
      <c r="N143" s="13">
        <f t="shared" si="701"/>
        <v>0</v>
      </c>
      <c r="O143" s="13">
        <f t="shared" si="701"/>
        <v>0</v>
      </c>
      <c r="P143" s="13">
        <f t="shared" si="701"/>
        <v>0</v>
      </c>
      <c r="Q143" s="13">
        <f t="shared" si="701"/>
        <v>0</v>
      </c>
      <c r="R143" s="13">
        <f t="shared" si="701"/>
        <v>0</v>
      </c>
      <c r="S143" s="13">
        <f t="shared" si="701"/>
        <v>0</v>
      </c>
      <c r="T143" s="13">
        <f t="shared" si="701"/>
        <v>0</v>
      </c>
      <c r="U143" s="13">
        <f t="shared" si="701"/>
        <v>0</v>
      </c>
      <c r="V143" s="13">
        <f t="shared" si="701"/>
        <v>0</v>
      </c>
      <c r="W143" s="13">
        <f t="shared" si="701"/>
        <v>0</v>
      </c>
      <c r="X143" s="13">
        <f t="shared" si="701"/>
        <v>0</v>
      </c>
      <c r="Y143" s="13">
        <f t="shared" si="701"/>
        <v>0</v>
      </c>
      <c r="Z143" s="13">
        <f t="shared" si="701"/>
        <v>0</v>
      </c>
      <c r="AA143" s="13">
        <f t="shared" si="701"/>
        <v>0</v>
      </c>
      <c r="AB143" s="13">
        <f t="shared" si="701"/>
        <v>0</v>
      </c>
      <c r="AC143" s="13">
        <f t="shared" si="701"/>
        <v>0</v>
      </c>
      <c r="AD143" s="13">
        <f t="shared" si="701"/>
        <v>0</v>
      </c>
      <c r="AE143" s="13">
        <f t="shared" si="701"/>
        <v>0</v>
      </c>
      <c r="AF143" s="13">
        <f t="shared" si="701"/>
        <v>0</v>
      </c>
      <c r="AG143" s="13">
        <f t="shared" si="701"/>
        <v>0</v>
      </c>
      <c r="AH143" s="13">
        <f t="shared" si="701"/>
        <v>0</v>
      </c>
      <c r="AI143" s="13">
        <f t="shared" si="701"/>
        <v>0</v>
      </c>
      <c r="AJ143" s="13">
        <f t="shared" ref="AJ143:BO143" si="702">AJ13/(1+vat)*vat</f>
        <v>0</v>
      </c>
      <c r="AK143" s="13">
        <f t="shared" si="702"/>
        <v>0</v>
      </c>
      <c r="AL143" s="13">
        <f t="shared" si="702"/>
        <v>0</v>
      </c>
      <c r="AM143" s="13">
        <f t="shared" si="702"/>
        <v>0</v>
      </c>
      <c r="AN143" s="13">
        <f t="shared" si="702"/>
        <v>0</v>
      </c>
      <c r="AO143" s="13">
        <f t="shared" si="702"/>
        <v>0</v>
      </c>
      <c r="AP143" s="13">
        <f t="shared" si="702"/>
        <v>0</v>
      </c>
      <c r="AQ143" s="13">
        <f t="shared" si="702"/>
        <v>0</v>
      </c>
      <c r="AR143" s="13">
        <f t="shared" si="702"/>
        <v>0</v>
      </c>
      <c r="AS143" s="13">
        <f t="shared" si="702"/>
        <v>0</v>
      </c>
      <c r="AT143" s="13">
        <f t="shared" si="702"/>
        <v>0</v>
      </c>
      <c r="AU143" s="13">
        <f t="shared" si="702"/>
        <v>0</v>
      </c>
      <c r="AV143" s="13">
        <f t="shared" si="702"/>
        <v>0</v>
      </c>
      <c r="AW143" s="13">
        <f t="shared" si="702"/>
        <v>0</v>
      </c>
      <c r="AX143" s="13">
        <f t="shared" si="702"/>
        <v>0</v>
      </c>
      <c r="AY143" s="13">
        <f t="shared" si="702"/>
        <v>0</v>
      </c>
      <c r="AZ143" s="13">
        <f t="shared" si="702"/>
        <v>0</v>
      </c>
      <c r="BA143" s="13">
        <f t="shared" si="702"/>
        <v>0</v>
      </c>
      <c r="BB143" s="13">
        <f t="shared" si="702"/>
        <v>0</v>
      </c>
      <c r="BC143" s="13">
        <f t="shared" si="702"/>
        <v>0</v>
      </c>
      <c r="BD143" s="13">
        <f t="shared" si="702"/>
        <v>0</v>
      </c>
      <c r="BE143" s="13">
        <f t="shared" si="702"/>
        <v>0</v>
      </c>
      <c r="BF143" s="13">
        <f t="shared" si="702"/>
        <v>0</v>
      </c>
      <c r="BG143" s="13">
        <f t="shared" si="702"/>
        <v>0</v>
      </c>
      <c r="BH143" s="13">
        <f t="shared" si="702"/>
        <v>0</v>
      </c>
      <c r="BI143" s="13">
        <f t="shared" si="702"/>
        <v>0</v>
      </c>
      <c r="BJ143" s="13">
        <f t="shared" si="702"/>
        <v>0</v>
      </c>
      <c r="BK143" s="13">
        <f t="shared" si="702"/>
        <v>0</v>
      </c>
      <c r="BL143" s="13">
        <f t="shared" si="702"/>
        <v>0</v>
      </c>
      <c r="BM143" s="13">
        <f t="shared" si="702"/>
        <v>0</v>
      </c>
      <c r="BN143" s="13">
        <f t="shared" si="702"/>
        <v>0</v>
      </c>
      <c r="BO143" s="13">
        <f t="shared" si="702"/>
        <v>0</v>
      </c>
      <c r="BP143" s="13">
        <f t="shared" ref="BP143:CU143" si="703">BP13/(1+vat)*vat</f>
        <v>0</v>
      </c>
      <c r="BQ143" s="13">
        <f t="shared" si="703"/>
        <v>0</v>
      </c>
      <c r="BR143" s="13">
        <f t="shared" si="703"/>
        <v>0</v>
      </c>
      <c r="BS143" s="13">
        <f t="shared" si="703"/>
        <v>0</v>
      </c>
      <c r="BT143" s="13">
        <f t="shared" si="703"/>
        <v>0</v>
      </c>
      <c r="BU143" s="13">
        <f t="shared" si="703"/>
        <v>0</v>
      </c>
      <c r="BV143" s="13">
        <f t="shared" si="703"/>
        <v>0</v>
      </c>
      <c r="BW143" s="13">
        <f t="shared" si="703"/>
        <v>0</v>
      </c>
      <c r="BX143" s="13">
        <f t="shared" si="703"/>
        <v>0</v>
      </c>
      <c r="BY143" s="13">
        <f t="shared" si="703"/>
        <v>0</v>
      </c>
      <c r="BZ143" s="13">
        <f t="shared" si="703"/>
        <v>0</v>
      </c>
      <c r="CA143" s="13">
        <f t="shared" si="703"/>
        <v>0</v>
      </c>
      <c r="CB143" s="13">
        <f t="shared" si="703"/>
        <v>0</v>
      </c>
      <c r="CC143" s="13">
        <f t="shared" si="703"/>
        <v>0</v>
      </c>
      <c r="CD143" s="13">
        <f t="shared" si="703"/>
        <v>0</v>
      </c>
      <c r="CE143" s="13">
        <f t="shared" si="703"/>
        <v>0</v>
      </c>
      <c r="CF143" s="13">
        <f t="shared" si="703"/>
        <v>0</v>
      </c>
      <c r="CG143" s="13">
        <f t="shared" si="703"/>
        <v>0</v>
      </c>
      <c r="CH143" s="13">
        <f t="shared" si="703"/>
        <v>0</v>
      </c>
      <c r="CI143" s="13">
        <f t="shared" si="703"/>
        <v>0</v>
      </c>
      <c r="CJ143" s="13">
        <f t="shared" si="703"/>
        <v>0</v>
      </c>
      <c r="CK143" s="13">
        <f t="shared" si="703"/>
        <v>0</v>
      </c>
      <c r="CL143" s="13">
        <f t="shared" si="703"/>
        <v>0</v>
      </c>
      <c r="CM143" s="13">
        <f t="shared" si="703"/>
        <v>0</v>
      </c>
      <c r="CN143" s="13">
        <f t="shared" si="703"/>
        <v>0</v>
      </c>
      <c r="CO143" s="13">
        <f t="shared" si="703"/>
        <v>0</v>
      </c>
      <c r="CP143" s="13">
        <f t="shared" si="703"/>
        <v>0</v>
      </c>
      <c r="CQ143" s="13">
        <f t="shared" si="703"/>
        <v>0</v>
      </c>
      <c r="CR143" s="13">
        <f t="shared" si="703"/>
        <v>0</v>
      </c>
      <c r="CS143" s="13">
        <f t="shared" si="703"/>
        <v>0</v>
      </c>
      <c r="CT143" s="13">
        <f t="shared" si="703"/>
        <v>0</v>
      </c>
      <c r="CU143" s="13">
        <f t="shared" si="703"/>
        <v>0</v>
      </c>
      <c r="CV143" s="13">
        <f t="shared" ref="CV143:DU143" si="704">CV13/(1+vat)*vat</f>
        <v>0</v>
      </c>
      <c r="CW143" s="13">
        <f t="shared" si="704"/>
        <v>0</v>
      </c>
      <c r="CX143" s="13">
        <f t="shared" si="704"/>
        <v>0</v>
      </c>
      <c r="CY143" s="13">
        <f t="shared" si="704"/>
        <v>0</v>
      </c>
      <c r="CZ143" s="13">
        <f t="shared" si="704"/>
        <v>0</v>
      </c>
      <c r="DA143" s="13">
        <f t="shared" si="704"/>
        <v>0</v>
      </c>
      <c r="DB143" s="13">
        <f t="shared" si="704"/>
        <v>0</v>
      </c>
      <c r="DC143" s="13">
        <f t="shared" si="704"/>
        <v>0</v>
      </c>
      <c r="DD143" s="13">
        <f t="shared" si="704"/>
        <v>0</v>
      </c>
      <c r="DE143" s="13">
        <f t="shared" si="704"/>
        <v>0</v>
      </c>
      <c r="DF143" s="13">
        <f t="shared" si="704"/>
        <v>0</v>
      </c>
      <c r="DG143" s="13">
        <f t="shared" si="704"/>
        <v>0</v>
      </c>
      <c r="DH143" s="13">
        <f t="shared" si="704"/>
        <v>0</v>
      </c>
      <c r="DI143" s="13">
        <f t="shared" si="704"/>
        <v>0</v>
      </c>
      <c r="DJ143" s="13">
        <f t="shared" si="704"/>
        <v>0</v>
      </c>
      <c r="DK143" s="13">
        <f t="shared" si="704"/>
        <v>0</v>
      </c>
      <c r="DL143" s="13">
        <f t="shared" si="704"/>
        <v>0</v>
      </c>
      <c r="DM143" s="13">
        <f t="shared" si="704"/>
        <v>0</v>
      </c>
      <c r="DN143" s="13">
        <f t="shared" si="704"/>
        <v>0</v>
      </c>
      <c r="DO143" s="13">
        <f t="shared" si="704"/>
        <v>0</v>
      </c>
      <c r="DP143" s="13">
        <f t="shared" si="704"/>
        <v>0</v>
      </c>
      <c r="DQ143" s="13">
        <f t="shared" si="704"/>
        <v>0</v>
      </c>
      <c r="DR143" s="13">
        <f t="shared" si="704"/>
        <v>0</v>
      </c>
      <c r="DS143" s="13">
        <f t="shared" si="704"/>
        <v>0</v>
      </c>
      <c r="DT143" s="13">
        <f t="shared" si="704"/>
        <v>0</v>
      </c>
      <c r="DU143" s="13">
        <f t="shared" si="704"/>
        <v>0</v>
      </c>
    </row>
    <row r="144" spans="1:125" s="9" customFormat="1" x14ac:dyDescent="0.3">
      <c r="A144" s="20" t="s">
        <v>21</v>
      </c>
      <c r="B144" s="21"/>
      <c r="C144" s="19">
        <f>SUM(D144:DU144)</f>
        <v>290224792.37884343</v>
      </c>
      <c r="D144" s="19">
        <f>MAX(0,D141-D142-D143)</f>
        <v>0</v>
      </c>
      <c r="E144" s="19">
        <f>MAX(0,SUM($D$141:E141)-SUM($D$142:E143)-SUM($D$144:D144))</f>
        <v>0</v>
      </c>
      <c r="F144" s="19">
        <f>MAX(0,SUM($D$141:F141)-SUM($D$142:F143)-SUM($D$144:E144))</f>
        <v>0</v>
      </c>
      <c r="G144" s="19">
        <f>MAX(0,SUM($D$141:G141)-SUM($D$142:G143)-SUM($D$144:F144))</f>
        <v>0</v>
      </c>
      <c r="H144" s="19">
        <f>MAX(0,SUM($D$141:H141)-SUM($D$142:H143)-SUM($D$144:G144))</f>
        <v>0</v>
      </c>
      <c r="I144" s="19">
        <f>MAX(0,SUM($D$141:I141)-SUM($D$142:I143)-SUM($D$144:H144))</f>
        <v>0</v>
      </c>
      <c r="J144" s="19">
        <f>MAX(0,SUM($D$141:J141)-SUM($D$142:J143)-SUM($D$144:I144))</f>
        <v>0</v>
      </c>
      <c r="K144" s="19">
        <f>MAX(0,SUM($D$141:K141)-SUM($D$142:K143)-SUM($D$144:J144))</f>
        <v>0</v>
      </c>
      <c r="L144" s="19">
        <f>MAX(0,SUM($D$141:L141)-SUM($D$142:L143)-SUM($D$144:K144))</f>
        <v>0</v>
      </c>
      <c r="M144" s="19">
        <f>MAX(0,SUM($D$141:M141)-SUM($D$142:M143)-SUM($D$144:L144))</f>
        <v>0</v>
      </c>
      <c r="N144" s="19">
        <f>MAX(0,SUM($D$141:N141)-SUM($D$142:N143)-SUM($D$144:M144))</f>
        <v>0</v>
      </c>
      <c r="O144" s="19">
        <f>MAX(0,SUM($D$141:O141)-SUM($D$142:O143)-SUM($D$144:N144))</f>
        <v>0</v>
      </c>
      <c r="P144" s="19">
        <f>MAX(0,SUM($D$141:P141)-SUM($D$142:P143)-SUM($D$144:O144))</f>
        <v>0</v>
      </c>
      <c r="Q144" s="19">
        <f>MAX(0,SUM($D$141:Q141)-SUM($D$142:Q143)-SUM($D$144:P144))</f>
        <v>0</v>
      </c>
      <c r="R144" s="19">
        <f>MAX(0,SUM($D$141:R141)-SUM($D$142:R143)-SUM($D$144:Q144))</f>
        <v>0</v>
      </c>
      <c r="S144" s="19">
        <f>MAX(0,SUM($D$141:S141)-SUM($D$142:S143)-SUM($D$144:R144))</f>
        <v>0</v>
      </c>
      <c r="T144" s="19">
        <f>MAX(0,SUM($D$141:T141)-SUM($D$142:T143)-SUM($D$144:S144))</f>
        <v>2094503.8983050659</v>
      </c>
      <c r="U144" s="19">
        <f>MAX(0,SUM($D$141:U141)-SUM($D$142:U143)-SUM($D$144:T144))</f>
        <v>2194716.1016949117</v>
      </c>
      <c r="V144" s="19">
        <f>MAX(0,SUM($D$141:V141)-SUM($D$142:V143)-SUM($D$144:U144))</f>
        <v>2190902.5423728898</v>
      </c>
      <c r="W144" s="19">
        <f>MAX(0,SUM($D$141:W141)-SUM($D$142:W143)-SUM($D$144:V144))</f>
        <v>2194716.1016949266</v>
      </c>
      <c r="X144" s="19">
        <f>MAX(0,SUM($D$141:X141)-SUM($D$142:X143)-SUM($D$144:W144))</f>
        <v>2194716.1016948819</v>
      </c>
      <c r="Y144" s="19">
        <f>MAX(0,SUM($D$141:Y141)-SUM($D$142:Y143)-SUM($D$144:X144))</f>
        <v>2077929.661016956</v>
      </c>
      <c r="Z144" s="19">
        <f>MAX(0,SUM($D$141:Z141)-SUM($D$142:Z143)-SUM($D$144:Y144))</f>
        <v>2194716.1016949266</v>
      </c>
      <c r="AA144" s="19">
        <f>MAX(0,SUM($D$141:AA141)-SUM($D$142:AA143)-SUM($D$144:Z144))</f>
        <v>2074588.983050853</v>
      </c>
      <c r="AB144" s="19">
        <f>MAX(0,SUM($D$141:AB141)-SUM($D$142:AB143)-SUM($D$144:AA144))</f>
        <v>2309227.7542372793</v>
      </c>
      <c r="AC144" s="19">
        <f>MAX(0,SUM($D$141:AC141)-SUM($D$142:AC143)-SUM($D$144:AB144))</f>
        <v>2313041.3135593086</v>
      </c>
      <c r="AD144" s="19">
        <f>MAX(0,SUM($D$141:AD141)-SUM($D$142:AD143)-SUM($D$144:AC144))</f>
        <v>2313041.3135593086</v>
      </c>
      <c r="AE144" s="19">
        <f>MAX(0,SUM($D$141:AE141)-SUM($D$142:AE143)-SUM($D$144:AD144))</f>
        <v>2309227.7542372793</v>
      </c>
      <c r="AF144" s="19">
        <f>MAX(0,SUM($D$141:AF141)-SUM($D$142:AF143)-SUM($D$144:AE144))</f>
        <v>2313041.3135593086</v>
      </c>
      <c r="AG144" s="19">
        <f>MAX(0,SUM($D$141:AG141)-SUM($D$142:AG143)-SUM($D$144:AF144))</f>
        <v>2313041.3135593086</v>
      </c>
      <c r="AH144" s="19">
        <f>MAX(0,SUM($D$141:AH141)-SUM($D$142:AH143)-SUM($D$144:AG144))</f>
        <v>2309227.7542372793</v>
      </c>
      <c r="AI144" s="19">
        <f>MAX(0,SUM($D$141:AI141)-SUM($D$142:AI143)-SUM($D$144:AH144))</f>
        <v>2313041.3135593086</v>
      </c>
      <c r="AJ144" s="19">
        <f>MAX(0,SUM($D$141:AJ141)-SUM($D$142:AJ143)-SUM($D$144:AI144))</f>
        <v>2313041.3135593235</v>
      </c>
      <c r="AK144" s="19">
        <f>MAX(0,SUM($D$141:AK141)-SUM($D$142:AK143)-SUM($D$144:AJ144))</f>
        <v>2196254.8728813827</v>
      </c>
      <c r="AL144" s="19">
        <f>MAX(0,SUM($D$141:AL141)-SUM($D$142:AL143)-SUM($D$144:AK144))</f>
        <v>2313041.3135593235</v>
      </c>
      <c r="AM144" s="19">
        <f>MAX(0,SUM($D$141:AM141)-SUM($D$142:AM143)-SUM($D$144:AL144))</f>
        <v>2186907.8389830291</v>
      </c>
      <c r="AN144" s="19">
        <f>MAX(0,SUM($D$141:AN141)-SUM($D$142:AN143)-SUM($D$144:AM144))</f>
        <v>2433469.2266949117</v>
      </c>
      <c r="AO144" s="19">
        <f>MAX(0,SUM($D$141:AO141)-SUM($D$142:AO143)-SUM($D$144:AN144))</f>
        <v>2437282.7860169709</v>
      </c>
      <c r="AP144" s="19">
        <f>MAX(0,SUM($D$141:AP141)-SUM($D$142:AP143)-SUM($D$144:AO144))</f>
        <v>2437282.7860169113</v>
      </c>
      <c r="AQ144" s="19">
        <f>MAX(0,SUM($D$141:AQ141)-SUM($D$142:AQ143)-SUM($D$144:AP144))</f>
        <v>2433469.2266949117</v>
      </c>
      <c r="AR144" s="19">
        <f>MAX(0,SUM($D$141:AR141)-SUM($D$142:AR143)-SUM($D$144:AQ144))</f>
        <v>2437282.7860169709</v>
      </c>
      <c r="AS144" s="19">
        <f>MAX(0,SUM($D$141:AS141)-SUM($D$142:AS143)-SUM($D$144:AR144))</f>
        <v>2437282.7860169113</v>
      </c>
      <c r="AT144" s="19">
        <f>MAX(0,SUM($D$141:AT141)-SUM($D$142:AT143)-SUM($D$144:AS144))</f>
        <v>2433469.2266949117</v>
      </c>
      <c r="AU144" s="19">
        <f>MAX(0,SUM($D$141:AU141)-SUM($D$142:AU143)-SUM($D$144:AT144))</f>
        <v>2437282.7860169709</v>
      </c>
      <c r="AV144" s="19">
        <f>MAX(0,SUM($D$141:AV141)-SUM($D$142:AV143)-SUM($D$144:AU144))</f>
        <v>2437282.7860169113</v>
      </c>
      <c r="AW144" s="19">
        <f>MAX(0,SUM($D$141:AW141)-SUM($D$142:AW143)-SUM($D$144:AV144))</f>
        <v>2320496.3453389406</v>
      </c>
      <c r="AX144" s="19">
        <f>MAX(0,SUM($D$141:AX141)-SUM($D$142:AX143)-SUM($D$144:AW144))</f>
        <v>2437282.7860169411</v>
      </c>
      <c r="AY144" s="19">
        <f>MAX(0,SUM($D$141:AY141)-SUM($D$142:AY143)-SUM($D$144:AX144))</f>
        <v>2304842.637711823</v>
      </c>
      <c r="AZ144" s="19">
        <f>MAX(0,SUM($D$141:AZ141)-SUM($D$142:AZ143)-SUM($D$144:AY144))</f>
        <v>2563922.7727754116</v>
      </c>
      <c r="BA144" s="19">
        <f>MAX(0,SUM($D$141:BA141)-SUM($D$142:BA143)-SUM($D$144:AZ144))</f>
        <v>2567736.3320974708</v>
      </c>
      <c r="BB144" s="19">
        <f>MAX(0,SUM($D$141:BB141)-SUM($D$142:BB143)-SUM($D$144:BA144))</f>
        <v>2567736.3320974708</v>
      </c>
      <c r="BC144" s="19">
        <f>MAX(0,SUM($D$141:BC141)-SUM($D$142:BC143)-SUM($D$144:BB144))</f>
        <v>2563922.7727754116</v>
      </c>
      <c r="BD144" s="19">
        <f>MAX(0,SUM($D$141:BD141)-SUM($D$142:BD143)-SUM($D$144:BC144))</f>
        <v>2567736.3320974708</v>
      </c>
      <c r="BE144" s="19">
        <f>MAX(0,SUM($D$141:BE141)-SUM($D$142:BE143)-SUM($D$144:BD144))</f>
        <v>2567736.3320974708</v>
      </c>
      <c r="BF144" s="19">
        <f>MAX(0,SUM($D$141:BF141)-SUM($D$142:BF143)-SUM($D$144:BE144))</f>
        <v>2563922.7727754116</v>
      </c>
      <c r="BG144" s="19">
        <f>MAX(0,SUM($D$141:BG141)-SUM($D$142:BG143)-SUM($D$144:BF144))</f>
        <v>2567736.3320974708</v>
      </c>
      <c r="BH144" s="19">
        <f>MAX(0,SUM($D$141:BH141)-SUM($D$142:BH143)-SUM($D$144:BG144))</f>
        <v>2567736.3320974708</v>
      </c>
      <c r="BI144" s="19">
        <f>MAX(0,SUM($D$141:BI141)-SUM($D$142:BI143)-SUM($D$144:BH144))</f>
        <v>2450949.8914193511</v>
      </c>
      <c r="BJ144" s="19">
        <f>MAX(0,SUM($D$141:BJ141)-SUM($D$142:BJ143)-SUM($D$144:BI144))</f>
        <v>2567736.3320974708</v>
      </c>
      <c r="BK144" s="19">
        <f>MAX(0,SUM($D$141:BK141)-SUM($D$142:BK143)-SUM($D$144:BJ144))</f>
        <v>2428674.1763771176</v>
      </c>
      <c r="BL144" s="19">
        <f>MAX(0,SUM($D$141:BL141)-SUM($D$142:BL143)-SUM($D$144:BK144))</f>
        <v>2700898.9961599708</v>
      </c>
      <c r="BM144" s="19">
        <f>MAX(0,SUM($D$141:BM141)-SUM($D$142:BM143)-SUM($D$144:BL144))</f>
        <v>2704712.5554819703</v>
      </c>
      <c r="BN144" s="19">
        <f>MAX(0,SUM($D$141:BN141)-SUM($D$142:BN143)-SUM($D$144:BM144))</f>
        <v>2704712.5554819703</v>
      </c>
      <c r="BO144" s="19">
        <f>MAX(0,SUM($D$141:BO141)-SUM($D$142:BO143)-SUM($D$144:BN144))</f>
        <v>2700898.9961599708</v>
      </c>
      <c r="BP144" s="19">
        <f>MAX(0,SUM($D$141:BP141)-SUM($D$142:BP143)-SUM($D$144:BO144))</f>
        <v>2704712.5554819703</v>
      </c>
      <c r="BQ144" s="19">
        <f>MAX(0,SUM($D$141:BQ141)-SUM($D$142:BQ143)-SUM($D$144:BP144))</f>
        <v>2704712.5554819703</v>
      </c>
      <c r="BR144" s="19">
        <f>MAX(0,SUM($D$141:BR141)-SUM($D$142:BR143)-SUM($D$144:BQ144))</f>
        <v>2700898.9961599708</v>
      </c>
      <c r="BS144" s="19">
        <f>MAX(0,SUM($D$141:BS141)-SUM($D$142:BS143)-SUM($D$144:BR144))</f>
        <v>2704712.5554819703</v>
      </c>
      <c r="BT144" s="19">
        <f>MAX(0,SUM($D$141:BT141)-SUM($D$142:BT143)-SUM($D$144:BS144))</f>
        <v>2704712.5554819703</v>
      </c>
      <c r="BU144" s="19">
        <f>MAX(0,SUM($D$141:BU141)-SUM($D$142:BU143)-SUM($D$144:BT144))</f>
        <v>2587926.1148040295</v>
      </c>
      <c r="BV144" s="19">
        <f>MAX(0,SUM($D$141:BV141)-SUM($D$142:BV143)-SUM($D$144:BU144))</f>
        <v>2704712.5554819703</v>
      </c>
      <c r="BW144" s="19">
        <f>MAX(0,SUM($D$141:BW141)-SUM($D$142:BW143)-SUM($D$144:BV144))</f>
        <v>2558697.2919756174</v>
      </c>
      <c r="BX144" s="19">
        <f>MAX(0,SUM($D$141:BX141)-SUM($D$142:BX143)-SUM($D$144:BW144))</f>
        <v>2844724.030713737</v>
      </c>
      <c r="BY144" s="19">
        <f>MAX(0,SUM($D$141:BY141)-SUM($D$142:BY143)-SUM($D$144:BX144))</f>
        <v>2848537.5900357366</v>
      </c>
      <c r="BZ144" s="19">
        <f>MAX(0,SUM($D$141:BZ141)-SUM($D$142:BZ143)-SUM($D$144:BY144))</f>
        <v>2848537.5900357366</v>
      </c>
      <c r="CA144" s="19">
        <f>MAX(0,SUM($D$141:CA141)-SUM($D$142:CA143)-SUM($D$144:BZ144))</f>
        <v>2844724.030713737</v>
      </c>
      <c r="CB144" s="19">
        <f>MAX(0,SUM($D$141:CB141)-SUM($D$142:CB143)-SUM($D$144:CA144))</f>
        <v>2848537.5900357366</v>
      </c>
      <c r="CC144" s="19">
        <f>MAX(0,SUM($D$141:CC141)-SUM($D$142:CC143)-SUM($D$144:CB144))</f>
        <v>2848537.5900357366</v>
      </c>
      <c r="CD144" s="19">
        <f>MAX(0,SUM($D$141:CD141)-SUM($D$142:CD143)-SUM($D$144:CC144))</f>
        <v>2844724.030713737</v>
      </c>
      <c r="CE144" s="19">
        <f>MAX(0,SUM($D$141:CE141)-SUM($D$142:CE143)-SUM($D$144:CD144))</f>
        <v>2848537.5900357366</v>
      </c>
      <c r="CF144" s="19">
        <f>MAX(0,SUM($D$141:CF141)-SUM($D$142:CF143)-SUM($D$144:CE144))</f>
        <v>2848537.5900357366</v>
      </c>
      <c r="CG144" s="19">
        <f>MAX(0,SUM($D$141:CG141)-SUM($D$142:CG143)-SUM($D$144:CF144))</f>
        <v>2731751.1493577957</v>
      </c>
      <c r="CH144" s="19">
        <f>MAX(0,SUM($D$141:CH141)-SUM($D$142:CH143)-SUM($D$144:CG144))</f>
        <v>2848537.5900357366</v>
      </c>
      <c r="CI144" s="19">
        <f>MAX(0,SUM($D$141:CI141)-SUM($D$142:CI143)-SUM($D$144:CH144))</f>
        <v>2695221.563354075</v>
      </c>
      <c r="CJ144" s="19">
        <f>MAX(0,SUM($D$141:CJ141)-SUM($D$142:CJ143)-SUM($D$144:CI144))</f>
        <v>2995740.3169951439</v>
      </c>
      <c r="CK144" s="19">
        <f>MAX(0,SUM($D$141:CK141)-SUM($D$142:CK143)-SUM($D$144:CJ144))</f>
        <v>2999553.876317203</v>
      </c>
      <c r="CL144" s="19">
        <f>MAX(0,SUM($D$141:CL141)-SUM($D$142:CL143)-SUM($D$144:CK144))</f>
        <v>2999553.876317203</v>
      </c>
      <c r="CM144" s="19">
        <f>MAX(0,SUM($D$141:CM141)-SUM($D$142:CM143)-SUM($D$144:CL144))</f>
        <v>2995740.3169951439</v>
      </c>
      <c r="CN144" s="19">
        <f>MAX(0,SUM($D$141:CN141)-SUM($D$142:CN143)-SUM($D$144:CM144))</f>
        <v>2999553.876317203</v>
      </c>
      <c r="CO144" s="19">
        <f>MAX(0,SUM($D$141:CO141)-SUM($D$142:CO143)-SUM($D$144:CN144))</f>
        <v>2999553.876317203</v>
      </c>
      <c r="CP144" s="19">
        <f>MAX(0,SUM($D$141:CP141)-SUM($D$142:CP143)-SUM($D$144:CO144))</f>
        <v>2995740.3169951439</v>
      </c>
      <c r="CQ144" s="19">
        <f>MAX(0,SUM($D$141:CQ141)-SUM($D$142:CQ143)-SUM($D$144:CP144))</f>
        <v>2999553.876317203</v>
      </c>
      <c r="CR144" s="19">
        <f>MAX(0,SUM($D$141:CR141)-SUM($D$142:CR143)-SUM($D$144:CQ144))</f>
        <v>2999553.876317203</v>
      </c>
      <c r="CS144" s="19">
        <f>MAX(0,SUM($D$141:CS141)-SUM($D$142:CS143)-SUM($D$144:CR144))</f>
        <v>2882767.4356392026</v>
      </c>
      <c r="CT144" s="19">
        <f>MAX(0,SUM($D$141:CT141)-SUM($D$142:CT143)-SUM($D$144:CS144))</f>
        <v>2999553.876317203</v>
      </c>
      <c r="CU144" s="19">
        <f>MAX(0,SUM($D$141:CU141)-SUM($D$142:CU143)-SUM($D$144:CT144))</f>
        <v>2838572.0483013988</v>
      </c>
      <c r="CV144" s="19">
        <f>MAX(0,SUM($D$141:CV141)-SUM($D$142:CV143)-SUM($D$144:CU144))</f>
        <v>3154307.4175907373</v>
      </c>
      <c r="CW144" s="19">
        <f>MAX(0,SUM($D$141:CW141)-SUM($D$142:CW143)-SUM($D$144:CV144))</f>
        <v>3158120.9769127369</v>
      </c>
      <c r="CX144" s="19">
        <f>MAX(0,SUM($D$141:CX141)-SUM($D$142:CX143)-SUM($D$144:CW144))</f>
        <v>3158120.9769127369</v>
      </c>
      <c r="CY144" s="19">
        <f>MAX(0,SUM($D$141:CY141)-SUM($D$142:CY143)-SUM($D$144:CX144))</f>
        <v>3154307.4175907969</v>
      </c>
      <c r="CZ144" s="19">
        <f>MAX(0,SUM($D$141:CZ141)-SUM($D$142:CZ143)-SUM($D$144:CY144))</f>
        <v>3158120.9769127369</v>
      </c>
      <c r="DA144" s="19">
        <f>MAX(0,SUM($D$141:DA141)-SUM($D$142:DA143)-SUM($D$144:CZ144))</f>
        <v>3158120.9769127369</v>
      </c>
      <c r="DB144" s="19">
        <f>MAX(0,SUM($D$141:DB141)-SUM($D$142:DB143)-SUM($D$144:DA144))</f>
        <v>3154307.4175907373</v>
      </c>
      <c r="DC144" s="19">
        <f>MAX(0,SUM($D$141:DC141)-SUM($D$142:DC143)-SUM($D$144:DB144))</f>
        <v>3158120.9769127369</v>
      </c>
      <c r="DD144" s="19">
        <f>MAX(0,SUM($D$141:DD141)-SUM($D$142:DD143)-SUM($D$144:DC144))</f>
        <v>3158120.9769127369</v>
      </c>
      <c r="DE144" s="19">
        <f>MAX(0,SUM($D$141:DE141)-SUM($D$142:DE143)-SUM($D$144:DD144))</f>
        <v>3041334.5362347364</v>
      </c>
      <c r="DF144" s="19">
        <f>MAX(0,SUM($D$141:DF141)-SUM($D$142:DF143)-SUM($D$144:DE144))</f>
        <v>3158120.9769127369</v>
      </c>
      <c r="DG144" s="19">
        <f>MAX(0,SUM($D$141:DG141)-SUM($D$142:DG143)-SUM($D$144:DF144))</f>
        <v>2989090.0574961901</v>
      </c>
      <c r="DH144" s="19">
        <f>MAX(0,SUM($D$141:DH141)-SUM($D$142:DH143)-SUM($D$144:DG144))</f>
        <v>3320802.873216033</v>
      </c>
      <c r="DI144" s="19">
        <f>MAX(0,SUM($D$141:DI141)-SUM($D$142:DI143)-SUM($D$144:DH144))</f>
        <v>3324616.4325380325</v>
      </c>
      <c r="DJ144" s="19">
        <f>MAX(0,SUM($D$141:DJ141)-SUM($D$142:DJ143)-SUM($D$144:DI144))</f>
        <v>3324616.4325380325</v>
      </c>
      <c r="DK144" s="19">
        <f>MAX(0,SUM($D$141:DK141)-SUM($D$142:DK143)-SUM($D$144:DJ144))</f>
        <v>3320802.873216033</v>
      </c>
      <c r="DL144" s="19">
        <f>MAX(0,SUM($D$141:DL141)-SUM($D$142:DL143)-SUM($D$144:DK144))</f>
        <v>3324616.4325380325</v>
      </c>
      <c r="DM144" s="19">
        <f>MAX(0,SUM($D$141:DM141)-SUM($D$142:DM143)-SUM($D$144:DL144))</f>
        <v>3324616.4325380325</v>
      </c>
      <c r="DN144" s="19">
        <f>MAX(0,SUM($D$141:DN141)-SUM($D$142:DN143)-SUM($D$144:DM144))</f>
        <v>3320802.873216033</v>
      </c>
      <c r="DO144" s="19">
        <f>MAX(0,SUM($D$141:DO141)-SUM($D$142:DO143)-SUM($D$144:DN144))</f>
        <v>3324616.4325380325</v>
      </c>
      <c r="DP144" s="19">
        <f>MAX(0,SUM($D$141:DP141)-SUM($D$142:DP143)-SUM($D$144:DO144))</f>
        <v>3324616.4325380325</v>
      </c>
      <c r="DQ144" s="19">
        <f>MAX(0,SUM($D$141:DQ141)-SUM($D$142:DQ143)-SUM($D$144:DP144))</f>
        <v>3207829.9918600321</v>
      </c>
      <c r="DR144" s="19">
        <f>MAX(0,SUM($D$141:DR141)-SUM($D$142:DR143)-SUM($D$144:DQ144))</f>
        <v>3324616.4325380325</v>
      </c>
      <c r="DS144" s="19">
        <f>MAX(0,SUM($D$141:DS141)-SUM($D$142:DS143)-SUM($D$144:DR144))</f>
        <v>3147133.9671506882</v>
      </c>
      <c r="DT144" s="19">
        <f>MAX(0,SUM($D$141:DT141)-SUM($D$142:DT143)-SUM($D$144:DS144))</f>
        <v>3495623.1016224623</v>
      </c>
      <c r="DU144" s="19">
        <f>MAX(0,SUM($D$141:DU141)-SUM($D$142:DU143)-SUM($D$144:DT144))</f>
        <v>3499436.660944581</v>
      </c>
    </row>
    <row r="145" spans="1:125" s="240" customFormat="1" ht="12" x14ac:dyDescent="0.3">
      <c r="A145" s="239"/>
      <c r="C145" s="241"/>
      <c r="D145" s="242">
        <f>-MIN(0,(SUM($D$141:D141)-SUM($D$142:D143)))</f>
        <v>7825069.8305084752</v>
      </c>
      <c r="E145" s="242">
        <f>-MIN(0,(SUM($D$141:E141)-SUM($D$142:E143)-SUM($D$144:D144)))</f>
        <v>7987527.4576271195</v>
      </c>
      <c r="F145" s="242">
        <f>-MIN(0,(SUM($D$141:F141)-SUM($D$142:F143)-SUM($D$144:E144)))</f>
        <v>8149985.0847457638</v>
      </c>
      <c r="G145" s="242">
        <f>-MIN(0,(SUM($D$141:G141)-SUM($D$142:G143)-SUM($D$144:F144)))</f>
        <v>8312442.7118644081</v>
      </c>
      <c r="H145" s="242">
        <f>-MIN(0,(SUM($D$141:H141)-SUM($D$142:H143)-SUM($D$144:G144)))</f>
        <v>8567264.7457627133</v>
      </c>
      <c r="I145" s="242">
        <f>-MIN(0,(SUM($D$141:I141)-SUM($D$142:I143)-SUM($D$144:H144)))</f>
        <v>8795315.5932203401</v>
      </c>
      <c r="J145" s="242">
        <f>-MIN(0,(SUM($D$141:J141)-SUM($D$142:J143)-SUM($D$144:I144)))</f>
        <v>9023366.4406779669</v>
      </c>
      <c r="K145" s="242">
        <f>-MIN(0,(SUM($D$141:K141)-SUM($D$142:K143)-SUM($D$144:J144)))</f>
        <v>9251417.2881355938</v>
      </c>
      <c r="L145" s="242">
        <f>-MIN(0,(SUM($D$141:L141)-SUM($D$142:L143)-SUM($D$144:K144)))</f>
        <v>11828620.677966099</v>
      </c>
      <c r="M145" s="242">
        <f>-MIN(0,(SUM($D$141:M141)-SUM($D$142:M143)-SUM($D$144:L144)))</f>
        <v>12921093.559322031</v>
      </c>
      <c r="N145" s="242">
        <f>-MIN(0,(SUM($D$141:N141)-SUM($D$142:N143)-SUM($D$144:M144)))</f>
        <v>10839068.135593228</v>
      </c>
      <c r="O145" s="242">
        <f>-MIN(0,(SUM($D$141:O141)-SUM($D$142:O143)-SUM($D$144:N144)))</f>
        <v>8871449.4915254302</v>
      </c>
      <c r="P145" s="242">
        <f>-MIN(0,(SUM($D$141:P141)-SUM($D$142:P143)-SUM($D$144:O144)))</f>
        <v>6680546.9491525516</v>
      </c>
      <c r="Q145" s="242">
        <f>-MIN(0,(SUM($D$141:Q141)-SUM($D$142:Q143)-SUM($D$144:P144)))</f>
        <v>4485830.8474576324</v>
      </c>
      <c r="R145" s="242">
        <f>-MIN(0,(SUM($D$141:R141)-SUM($D$142:R143)-SUM($D$144:Q144)))</f>
        <v>2291114.7457627207</v>
      </c>
      <c r="S145" s="242">
        <f>-MIN(0,(SUM($D$141:S141)-SUM($D$142:S143)-SUM($D$144:R144)))</f>
        <v>100212.20338984579</v>
      </c>
      <c r="T145" s="242">
        <f>-MIN(0,(SUM($D$141:T141)-SUM($D$142:T143)-SUM($D$144:S144)))</f>
        <v>0</v>
      </c>
      <c r="U145" s="242">
        <f>-MIN(0,(SUM($D$141:U141)-SUM($D$142:U143)-SUM($D$144:T144)))</f>
        <v>0</v>
      </c>
      <c r="V145" s="242">
        <f>-MIN(0,(SUM($D$141:V141)-SUM($D$142:V143)-SUM($D$144:U144)))</f>
        <v>0</v>
      </c>
      <c r="W145" s="242">
        <f>-MIN(0,(SUM($D$141:W141)-SUM($D$142:W143)-SUM($D$144:V144)))</f>
        <v>0</v>
      </c>
      <c r="X145" s="242">
        <f>-MIN(0,(SUM($D$141:X141)-SUM($D$142:X143)-SUM($D$144:W144)))</f>
        <v>0</v>
      </c>
      <c r="Y145" s="242">
        <f>-MIN(0,(SUM($D$141:Y141)-SUM($D$142:Y143)-SUM($D$144:X144)))</f>
        <v>0</v>
      </c>
      <c r="Z145" s="242">
        <f>-MIN(0,(SUM($D$141:Z141)-SUM($D$142:Z143)-SUM($D$144:Y144)))</f>
        <v>0</v>
      </c>
      <c r="AA145" s="242">
        <f>-MIN(0,(SUM($D$141:AA141)-SUM($D$142:AA143)-SUM($D$144:Z144)))</f>
        <v>0</v>
      </c>
      <c r="AB145" s="242">
        <f>-MIN(0,(SUM($D$141:AB141)-SUM($D$142:AB143)-SUM($D$144:AA144)))</f>
        <v>0</v>
      </c>
      <c r="AC145" s="242">
        <f>-MIN(0,(SUM($D$141:AC141)-SUM($D$142:AC143)-SUM($D$144:AB144)))</f>
        <v>0</v>
      </c>
      <c r="AD145" s="242">
        <f>-MIN(0,(SUM($D$141:AD141)-SUM($D$142:AD143)-SUM($D$144:AC144)))</f>
        <v>0</v>
      </c>
      <c r="AE145" s="242">
        <f>-MIN(0,(SUM($D$141:AE141)-SUM($D$142:AE143)-SUM($D$144:AD144)))</f>
        <v>0</v>
      </c>
      <c r="AF145" s="242">
        <f>-MIN(0,(SUM($D$141:AF141)-SUM($D$142:AF143)-SUM($D$144:AE144)))</f>
        <v>0</v>
      </c>
      <c r="AG145" s="242">
        <f>-MIN(0,(SUM($D$141:AG141)-SUM($D$142:AG143)-SUM($D$144:AF144)))</f>
        <v>0</v>
      </c>
      <c r="AH145" s="242">
        <f>-MIN(0,(SUM($D$141:AH141)-SUM($D$142:AH143)-SUM($D$144:AG144)))</f>
        <v>0</v>
      </c>
      <c r="AI145" s="242">
        <f>-MIN(0,(SUM($D$141:AI141)-SUM($D$142:AI143)-SUM($D$144:AH144)))</f>
        <v>0</v>
      </c>
      <c r="AJ145" s="242">
        <f>-MIN(0,(SUM($D$141:AJ141)-SUM($D$142:AJ143)-SUM($D$144:AI144)))</f>
        <v>0</v>
      </c>
      <c r="AK145" s="242">
        <f>-MIN(0,(SUM($D$141:AK141)-SUM($D$142:AK143)-SUM($D$144:AJ144)))</f>
        <v>0</v>
      </c>
      <c r="AL145" s="242">
        <f>-MIN(0,(SUM($D$141:AL141)-SUM($D$142:AL143)-SUM($D$144:AK144)))</f>
        <v>0</v>
      </c>
      <c r="AM145" s="242">
        <f>-MIN(0,(SUM($D$141:AM141)-SUM($D$142:AM143)-SUM($D$144:AL144)))</f>
        <v>0</v>
      </c>
      <c r="AN145" s="242">
        <f>-MIN(0,(SUM($D$141:AN141)-SUM($D$142:AN143)-SUM($D$144:AM144)))</f>
        <v>0</v>
      </c>
      <c r="AO145" s="242">
        <f>-MIN(0,(SUM($D$141:AO141)-SUM($D$142:AO143)-SUM($D$144:AN144)))</f>
        <v>0</v>
      </c>
      <c r="AP145" s="242">
        <f>-MIN(0,(SUM($D$141:AP141)-SUM($D$142:AP143)-SUM($D$144:AO144)))</f>
        <v>0</v>
      </c>
      <c r="AQ145" s="242">
        <f>-MIN(0,(SUM($D$141:AQ141)-SUM($D$142:AQ143)-SUM($D$144:AP144)))</f>
        <v>0</v>
      </c>
      <c r="AR145" s="242">
        <f>-MIN(0,(SUM($D$141:AR141)-SUM($D$142:AR143)-SUM($D$144:AQ144)))</f>
        <v>0</v>
      </c>
      <c r="AS145" s="242">
        <f>-MIN(0,(SUM($D$141:AS141)-SUM($D$142:AS143)-SUM($D$144:AR144)))</f>
        <v>0</v>
      </c>
      <c r="AT145" s="242">
        <f>-MIN(0,(SUM($D$141:AT141)-SUM($D$142:AT143)-SUM($D$144:AS144)))</f>
        <v>0</v>
      </c>
      <c r="AU145" s="242">
        <f>-MIN(0,(SUM($D$141:AU141)-SUM($D$142:AU143)-SUM($D$144:AT144)))</f>
        <v>0</v>
      </c>
      <c r="AV145" s="242">
        <f>-MIN(0,(SUM($D$141:AV141)-SUM($D$142:AV143)-SUM($D$144:AU144)))</f>
        <v>0</v>
      </c>
      <c r="AW145" s="242">
        <f>-MIN(0,(SUM($D$141:AW141)-SUM($D$142:AW143)-SUM($D$144:AV144)))</f>
        <v>0</v>
      </c>
      <c r="AX145" s="242">
        <f>-MIN(0,(SUM($D$141:AX141)-SUM($D$142:AX143)-SUM($D$144:AW144)))</f>
        <v>0</v>
      </c>
      <c r="AY145" s="242">
        <f>-MIN(0,(SUM($D$141:AY141)-SUM($D$142:AY143)-SUM($D$144:AX144)))</f>
        <v>0</v>
      </c>
      <c r="AZ145" s="242">
        <f>-MIN(0,(SUM($D$141:AZ141)-SUM($D$142:AZ143)-SUM($D$144:AY144)))</f>
        <v>0</v>
      </c>
      <c r="BA145" s="242">
        <f>-MIN(0,(SUM($D$141:BA141)-SUM($D$142:BA143)-SUM($D$144:AZ144)))</f>
        <v>0</v>
      </c>
      <c r="BB145" s="242">
        <f>-MIN(0,(SUM($D$141:BB141)-SUM($D$142:BB143)-SUM($D$144:BA144)))</f>
        <v>0</v>
      </c>
      <c r="BC145" s="242">
        <f>-MIN(0,(SUM($D$141:BC141)-SUM($D$142:BC143)-SUM($D$144:BB144)))</f>
        <v>0</v>
      </c>
      <c r="BD145" s="242">
        <f>-MIN(0,(SUM($D$141:BD141)-SUM($D$142:BD143)-SUM($D$144:BC144)))</f>
        <v>0</v>
      </c>
      <c r="BE145" s="242">
        <f>-MIN(0,(SUM($D$141:BE141)-SUM($D$142:BE143)-SUM($D$144:BD144)))</f>
        <v>0</v>
      </c>
      <c r="BF145" s="242">
        <f>-MIN(0,(SUM($D$141:BF141)-SUM($D$142:BF143)-SUM($D$144:BE144)))</f>
        <v>0</v>
      </c>
      <c r="BG145" s="242">
        <f>-MIN(0,(SUM($D$141:BG141)-SUM($D$142:BG143)-SUM($D$144:BF144)))</f>
        <v>0</v>
      </c>
      <c r="BH145" s="242">
        <f>-MIN(0,(SUM($D$141:BH141)-SUM($D$142:BH143)-SUM($D$144:BG144)))</f>
        <v>0</v>
      </c>
      <c r="BI145" s="242">
        <f>-MIN(0,(SUM($D$141:BI141)-SUM($D$142:BI143)-SUM($D$144:BH144)))</f>
        <v>0</v>
      </c>
      <c r="BJ145" s="242">
        <f>-MIN(0,(SUM($D$141:BJ141)-SUM($D$142:BJ143)-SUM($D$144:BI144)))</f>
        <v>0</v>
      </c>
      <c r="BK145" s="242">
        <f>-MIN(0,(SUM($D$141:BK141)-SUM($D$142:BK143)-SUM($D$144:BJ144)))</f>
        <v>0</v>
      </c>
      <c r="BL145" s="242">
        <f>-MIN(0,(SUM($D$141:BL141)-SUM($D$142:BL143)-SUM($D$144:BK144)))</f>
        <v>0</v>
      </c>
      <c r="BM145" s="242">
        <f>-MIN(0,(SUM($D$141:BM141)-SUM($D$142:BM143)-SUM($D$144:BL144)))</f>
        <v>0</v>
      </c>
      <c r="BN145" s="242">
        <f>-MIN(0,(SUM($D$141:BN141)-SUM($D$142:BN143)-SUM($D$144:BM144)))</f>
        <v>0</v>
      </c>
      <c r="BO145" s="242">
        <f>-MIN(0,(SUM($D$141:BO141)-SUM($D$142:BO143)-SUM($D$144:BN144)))</f>
        <v>0</v>
      </c>
      <c r="BP145" s="242">
        <f>-MIN(0,(SUM($D$141:BP141)-SUM($D$142:BP143)-SUM($D$144:BO144)))</f>
        <v>0</v>
      </c>
      <c r="BQ145" s="242">
        <f>-MIN(0,(SUM($D$141:BQ141)-SUM($D$142:BQ143)-SUM($D$144:BP144)))</f>
        <v>0</v>
      </c>
      <c r="BR145" s="242">
        <f>-MIN(0,(SUM($D$141:BR141)-SUM($D$142:BR143)-SUM($D$144:BQ144)))</f>
        <v>0</v>
      </c>
      <c r="BS145" s="242">
        <f>-MIN(0,(SUM($D$141:BS141)-SUM($D$142:BS143)-SUM($D$144:BR144)))</f>
        <v>0</v>
      </c>
      <c r="BT145" s="242">
        <f>-MIN(0,(SUM($D$141:BT141)-SUM($D$142:BT143)-SUM($D$144:BS144)))</f>
        <v>0</v>
      </c>
      <c r="BU145" s="242">
        <f>-MIN(0,(SUM($D$141:BU141)-SUM($D$142:BU143)-SUM($D$144:BT144)))</f>
        <v>0</v>
      </c>
      <c r="BV145" s="242">
        <f>-MIN(0,(SUM($D$141:BV141)-SUM($D$142:BV143)-SUM($D$144:BU144)))</f>
        <v>0</v>
      </c>
      <c r="BW145" s="242">
        <f>-MIN(0,(SUM($D$141:BW141)-SUM($D$142:BW143)-SUM($D$144:BV144)))</f>
        <v>0</v>
      </c>
      <c r="BX145" s="242">
        <f>-MIN(0,(SUM($D$141:BX141)-SUM($D$142:BX143)-SUM($D$144:BW144)))</f>
        <v>0</v>
      </c>
      <c r="BY145" s="242">
        <f>-MIN(0,(SUM($D$141:BY141)-SUM($D$142:BY143)-SUM($D$144:BX144)))</f>
        <v>0</v>
      </c>
      <c r="BZ145" s="242">
        <f>-MIN(0,(SUM($D$141:BZ141)-SUM($D$142:BZ143)-SUM($D$144:BY144)))</f>
        <v>0</v>
      </c>
      <c r="CA145" s="242">
        <f>-MIN(0,(SUM($D$141:CA141)-SUM($D$142:CA143)-SUM($D$144:BZ144)))</f>
        <v>0</v>
      </c>
      <c r="CB145" s="242">
        <f>-MIN(0,(SUM($D$141:CB141)-SUM($D$142:CB143)-SUM($D$144:CA144)))</f>
        <v>0</v>
      </c>
      <c r="CC145" s="242">
        <f>-MIN(0,(SUM($D$141:CC141)-SUM($D$142:CC143)-SUM($D$144:CB144)))</f>
        <v>0</v>
      </c>
      <c r="CD145" s="242">
        <f>-MIN(0,(SUM($D$141:CD141)-SUM($D$142:CD143)-SUM($D$144:CC144)))</f>
        <v>0</v>
      </c>
      <c r="CE145" s="242">
        <f>-MIN(0,(SUM($D$141:CE141)-SUM($D$142:CE143)-SUM($D$144:CD144)))</f>
        <v>0</v>
      </c>
      <c r="CF145" s="242">
        <f>-MIN(0,(SUM($D$141:CF141)-SUM($D$142:CF143)-SUM($D$144:CE144)))</f>
        <v>0</v>
      </c>
      <c r="CG145" s="242">
        <f>-MIN(0,(SUM($D$141:CG141)-SUM($D$142:CG143)-SUM($D$144:CF144)))</f>
        <v>0</v>
      </c>
      <c r="CH145" s="242">
        <f>-MIN(0,(SUM($D$141:CH141)-SUM($D$142:CH143)-SUM($D$144:CG144)))</f>
        <v>0</v>
      </c>
      <c r="CI145" s="242">
        <f>-MIN(0,(SUM($D$141:CI141)-SUM($D$142:CI143)-SUM($D$144:CH144)))</f>
        <v>0</v>
      </c>
      <c r="CJ145" s="242">
        <f>-MIN(0,(SUM($D$141:CJ141)-SUM($D$142:CJ143)-SUM($D$144:CI144)))</f>
        <v>0</v>
      </c>
      <c r="CK145" s="242">
        <f>-MIN(0,(SUM($D$141:CK141)-SUM($D$142:CK143)-SUM($D$144:CJ144)))</f>
        <v>0</v>
      </c>
      <c r="CL145" s="242">
        <f>-MIN(0,(SUM($D$141:CL141)-SUM($D$142:CL143)-SUM($D$144:CK144)))</f>
        <v>0</v>
      </c>
      <c r="CM145" s="242">
        <f>-MIN(0,(SUM($D$141:CM141)-SUM($D$142:CM143)-SUM($D$144:CL144)))</f>
        <v>0</v>
      </c>
      <c r="CN145" s="242">
        <f>-MIN(0,(SUM($D$141:CN141)-SUM($D$142:CN143)-SUM($D$144:CM144)))</f>
        <v>0</v>
      </c>
      <c r="CO145" s="242">
        <f>-MIN(0,(SUM($D$141:CO141)-SUM($D$142:CO143)-SUM($D$144:CN144)))</f>
        <v>0</v>
      </c>
      <c r="CP145" s="242">
        <f>-MIN(0,(SUM($D$141:CP141)-SUM($D$142:CP143)-SUM($D$144:CO144)))</f>
        <v>0</v>
      </c>
      <c r="CQ145" s="242">
        <f>-MIN(0,(SUM($D$141:CQ141)-SUM($D$142:CQ143)-SUM($D$144:CP144)))</f>
        <v>0</v>
      </c>
      <c r="CR145" s="242">
        <f>-MIN(0,(SUM($D$141:CR141)-SUM($D$142:CR143)-SUM($D$144:CQ144)))</f>
        <v>0</v>
      </c>
      <c r="CS145" s="242">
        <f>-MIN(0,(SUM($D$141:CS141)-SUM($D$142:CS143)-SUM($D$144:CR144)))</f>
        <v>0</v>
      </c>
      <c r="CT145" s="242">
        <f>-MIN(0,(SUM($D$141:CT141)-SUM($D$142:CT143)-SUM($D$144:CS144)))</f>
        <v>0</v>
      </c>
      <c r="CU145" s="242">
        <f>-MIN(0,(SUM($D$141:CU141)-SUM($D$142:CU143)-SUM($D$144:CT144)))</f>
        <v>0</v>
      </c>
      <c r="CV145" s="242">
        <f>-MIN(0,(SUM($D$141:CV141)-SUM($D$142:CV143)-SUM($D$144:CU144)))</f>
        <v>0</v>
      </c>
      <c r="CW145" s="242">
        <f>-MIN(0,(SUM($D$141:CW141)-SUM($D$142:CW143)-SUM($D$144:CV144)))</f>
        <v>0</v>
      </c>
      <c r="CX145" s="242">
        <f>-MIN(0,(SUM($D$141:CX141)-SUM($D$142:CX143)-SUM($D$144:CW144)))</f>
        <v>0</v>
      </c>
      <c r="CY145" s="242">
        <f>-MIN(0,(SUM($D$141:CY141)-SUM($D$142:CY143)-SUM($D$144:CX144)))</f>
        <v>0</v>
      </c>
      <c r="CZ145" s="242">
        <f>-MIN(0,(SUM($D$141:CZ141)-SUM($D$142:CZ143)-SUM($D$144:CY144)))</f>
        <v>0</v>
      </c>
      <c r="DA145" s="242">
        <f>-MIN(0,(SUM($D$141:DA141)-SUM($D$142:DA143)-SUM($D$144:CZ144)))</f>
        <v>0</v>
      </c>
      <c r="DB145" s="242">
        <f>-MIN(0,(SUM($D$141:DB141)-SUM($D$142:DB143)-SUM($D$144:DA144)))</f>
        <v>0</v>
      </c>
      <c r="DC145" s="242">
        <f>-MIN(0,(SUM($D$141:DC141)-SUM($D$142:DC143)-SUM($D$144:DB144)))</f>
        <v>0</v>
      </c>
      <c r="DD145" s="242">
        <f>-MIN(0,(SUM($D$141:DD141)-SUM($D$142:DD143)-SUM($D$144:DC144)))</f>
        <v>0</v>
      </c>
      <c r="DE145" s="242">
        <f>-MIN(0,(SUM($D$141:DE141)-SUM($D$142:DE143)-SUM($D$144:DD144)))</f>
        <v>0</v>
      </c>
      <c r="DF145" s="242">
        <f>-MIN(0,(SUM($D$141:DF141)-SUM($D$142:DF143)-SUM($D$144:DE144)))</f>
        <v>0</v>
      </c>
      <c r="DG145" s="242">
        <f>-MIN(0,(SUM($D$141:DG141)-SUM($D$142:DG143)-SUM($D$144:DF144)))</f>
        <v>0</v>
      </c>
      <c r="DH145" s="242">
        <f>-MIN(0,(SUM($D$141:DH141)-SUM($D$142:DH143)-SUM($D$144:DG144)))</f>
        <v>0</v>
      </c>
      <c r="DI145" s="242">
        <f>-MIN(0,(SUM($D$141:DI141)-SUM($D$142:DI143)-SUM($D$144:DH144)))</f>
        <v>0</v>
      </c>
      <c r="DJ145" s="242">
        <f>-MIN(0,(SUM($D$141:DJ141)-SUM($D$142:DJ143)-SUM($D$144:DI144)))</f>
        <v>0</v>
      </c>
      <c r="DK145" s="242">
        <f>-MIN(0,(SUM($D$141:DK141)-SUM($D$142:DK143)-SUM($D$144:DJ144)))</f>
        <v>0</v>
      </c>
      <c r="DL145" s="242">
        <f>-MIN(0,(SUM($D$141:DL141)-SUM($D$142:DL143)-SUM($D$144:DK144)))</f>
        <v>0</v>
      </c>
      <c r="DM145" s="242">
        <f>-MIN(0,(SUM($D$141:DM141)-SUM($D$142:DM143)-SUM($D$144:DL144)))</f>
        <v>0</v>
      </c>
      <c r="DN145" s="242">
        <f>-MIN(0,(SUM($D$141:DN141)-SUM($D$142:DN143)-SUM($D$144:DM144)))</f>
        <v>0</v>
      </c>
      <c r="DO145" s="242">
        <f>-MIN(0,(SUM($D$141:DO141)-SUM($D$142:DO143)-SUM($D$144:DN144)))</f>
        <v>0</v>
      </c>
      <c r="DP145" s="242">
        <f>-MIN(0,(SUM($D$141:DP141)-SUM($D$142:DP143)-SUM($D$144:DO144)))</f>
        <v>0</v>
      </c>
      <c r="DQ145" s="242">
        <f>-MIN(0,(SUM($D$141:DQ141)-SUM($D$142:DQ143)-SUM($D$144:DP144)))</f>
        <v>0</v>
      </c>
      <c r="DR145" s="242">
        <f>-MIN(0,(SUM($D$141:DR141)-SUM($D$142:DR143)-SUM($D$144:DQ144)))</f>
        <v>0</v>
      </c>
      <c r="DS145" s="242">
        <f>-MIN(0,(SUM($D$141:DS141)-SUM($D$142:DS143)-SUM($D$144:DR144)))</f>
        <v>0</v>
      </c>
      <c r="DT145" s="242">
        <f>-MIN(0,(SUM($D$141:DT141)-SUM($D$142:DT143)-SUM($D$144:DS144)))</f>
        <v>0</v>
      </c>
      <c r="DU145" s="242">
        <f>-MIN(0,(SUM($D$141:DU141)-SUM($D$142:DU143)-SUM($D$144:DT144)))</f>
        <v>0</v>
      </c>
    </row>
    <row r="146" spans="1:125" x14ac:dyDescent="0.3">
      <c r="C146" s="12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45"/>
      <c r="AC146" s="145"/>
      <c r="AD146" s="145"/>
      <c r="AE146" s="145"/>
      <c r="AF146" s="145"/>
      <c r="AG146" s="145"/>
      <c r="AH146" s="145"/>
      <c r="AI146" s="145"/>
      <c r="AJ146" s="145"/>
      <c r="AK146" s="145"/>
      <c r="AL146" s="145"/>
      <c r="AM146" s="145"/>
      <c r="AN146" s="145"/>
      <c r="AO146" s="145"/>
      <c r="AP146" s="145"/>
      <c r="AQ146" s="145"/>
      <c r="AR146" s="145"/>
      <c r="AS146" s="145"/>
      <c r="AT146" s="145"/>
      <c r="AU146" s="145"/>
      <c r="AV146" s="145"/>
      <c r="AW146" s="145"/>
      <c r="AX146" s="145"/>
      <c r="AY146" s="145"/>
      <c r="AZ146" s="145"/>
      <c r="BA146" s="145"/>
      <c r="BB146" s="145"/>
      <c r="BC146" s="145"/>
      <c r="BD146" s="145"/>
      <c r="BE146" s="145"/>
      <c r="BF146" s="145"/>
      <c r="BG146" s="145"/>
      <c r="BH146" s="145"/>
      <c r="BI146" s="145"/>
      <c r="BJ146" s="145"/>
      <c r="BK146" s="145"/>
      <c r="BL146" s="145"/>
      <c r="BM146" s="145"/>
      <c r="BN146" s="145"/>
      <c r="BO146" s="145"/>
      <c r="BP146" s="145"/>
      <c r="BQ146" s="145"/>
      <c r="BR146" s="145"/>
      <c r="BS146" s="145"/>
      <c r="BT146" s="145"/>
      <c r="BU146" s="145"/>
      <c r="BV146" s="145"/>
      <c r="BW146" s="145"/>
      <c r="BX146" s="145"/>
      <c r="BY146" s="145"/>
      <c r="BZ146" s="145"/>
      <c r="CA146" s="145"/>
      <c r="CB146" s="145"/>
      <c r="CC146" s="145"/>
      <c r="CD146" s="145"/>
      <c r="CE146" s="145"/>
      <c r="CF146" s="145"/>
      <c r="CG146" s="145"/>
      <c r="CH146" s="145"/>
      <c r="CI146" s="145"/>
      <c r="CJ146" s="145"/>
      <c r="CK146" s="145"/>
      <c r="CL146" s="145"/>
      <c r="CM146" s="145"/>
      <c r="CN146" s="145"/>
      <c r="CO146" s="145"/>
      <c r="CP146" s="145"/>
      <c r="CQ146" s="145"/>
      <c r="CR146" s="145"/>
      <c r="CS146" s="145"/>
      <c r="CT146" s="145"/>
      <c r="CU146" s="145"/>
      <c r="CV146" s="145"/>
      <c r="CW146" s="145"/>
      <c r="CX146" s="145"/>
      <c r="CY146" s="145"/>
      <c r="CZ146" s="145"/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5"/>
      <c r="DL146" s="145"/>
      <c r="DM146" s="145"/>
      <c r="DN146" s="145"/>
      <c r="DO146" s="145"/>
      <c r="DP146" s="145"/>
      <c r="DQ146" s="145"/>
      <c r="DR146" s="145"/>
      <c r="DS146" s="145"/>
      <c r="DT146" s="145"/>
      <c r="DU146" s="145"/>
    </row>
    <row r="147" spans="1:125" s="9" customFormat="1" x14ac:dyDescent="0.3">
      <c r="A147" s="129" t="s">
        <v>11</v>
      </c>
      <c r="B147" s="21"/>
      <c r="C147" s="22" t="s">
        <v>1</v>
      </c>
      <c r="D147" s="23">
        <f t="shared" ref="D147:AI147" si="705">D3</f>
        <v>41944</v>
      </c>
      <c r="E147" s="23">
        <f t="shared" si="705"/>
        <v>41974</v>
      </c>
      <c r="F147" s="23">
        <f t="shared" si="705"/>
        <v>42005</v>
      </c>
      <c r="G147" s="23">
        <f t="shared" si="705"/>
        <v>42036</v>
      </c>
      <c r="H147" s="23">
        <f t="shared" si="705"/>
        <v>42064</v>
      </c>
      <c r="I147" s="23">
        <f t="shared" si="705"/>
        <v>42095</v>
      </c>
      <c r="J147" s="23">
        <f t="shared" si="705"/>
        <v>42125</v>
      </c>
      <c r="K147" s="23">
        <f t="shared" si="705"/>
        <v>42156</v>
      </c>
      <c r="L147" s="23">
        <f t="shared" si="705"/>
        <v>42186</v>
      </c>
      <c r="M147" s="23">
        <f t="shared" si="705"/>
        <v>42217</v>
      </c>
      <c r="N147" s="23">
        <f t="shared" si="705"/>
        <v>42248</v>
      </c>
      <c r="O147" s="23">
        <f t="shared" si="705"/>
        <v>42278</v>
      </c>
      <c r="P147" s="23">
        <f t="shared" si="705"/>
        <v>42309</v>
      </c>
      <c r="Q147" s="23">
        <f t="shared" si="705"/>
        <v>42339</v>
      </c>
      <c r="R147" s="23">
        <f t="shared" si="705"/>
        <v>42370</v>
      </c>
      <c r="S147" s="23">
        <f t="shared" si="705"/>
        <v>42401</v>
      </c>
      <c r="T147" s="23">
        <f t="shared" si="705"/>
        <v>42430</v>
      </c>
      <c r="U147" s="23">
        <f t="shared" si="705"/>
        <v>42461</v>
      </c>
      <c r="V147" s="23">
        <f t="shared" si="705"/>
        <v>42491</v>
      </c>
      <c r="W147" s="23">
        <f t="shared" si="705"/>
        <v>42522</v>
      </c>
      <c r="X147" s="23">
        <f t="shared" si="705"/>
        <v>42552</v>
      </c>
      <c r="Y147" s="23">
        <f t="shared" si="705"/>
        <v>42583</v>
      </c>
      <c r="Z147" s="23">
        <f t="shared" si="705"/>
        <v>42614</v>
      </c>
      <c r="AA147" s="23">
        <f t="shared" si="705"/>
        <v>42644</v>
      </c>
      <c r="AB147" s="23">
        <f t="shared" si="705"/>
        <v>42675</v>
      </c>
      <c r="AC147" s="23">
        <f t="shared" si="705"/>
        <v>42705</v>
      </c>
      <c r="AD147" s="23">
        <f t="shared" si="705"/>
        <v>42736</v>
      </c>
      <c r="AE147" s="23">
        <f t="shared" si="705"/>
        <v>42767</v>
      </c>
      <c r="AF147" s="23">
        <f t="shared" si="705"/>
        <v>42795</v>
      </c>
      <c r="AG147" s="23">
        <f t="shared" si="705"/>
        <v>42826</v>
      </c>
      <c r="AH147" s="23">
        <f t="shared" si="705"/>
        <v>42856</v>
      </c>
      <c r="AI147" s="23">
        <f t="shared" si="705"/>
        <v>42887</v>
      </c>
      <c r="AJ147" s="23">
        <f t="shared" ref="AJ147:BO147" si="706">AJ3</f>
        <v>42917</v>
      </c>
      <c r="AK147" s="23">
        <f t="shared" si="706"/>
        <v>42948</v>
      </c>
      <c r="AL147" s="23">
        <f t="shared" si="706"/>
        <v>42979</v>
      </c>
      <c r="AM147" s="23">
        <f t="shared" si="706"/>
        <v>43009</v>
      </c>
      <c r="AN147" s="23">
        <f t="shared" si="706"/>
        <v>43040</v>
      </c>
      <c r="AO147" s="23">
        <f t="shared" si="706"/>
        <v>43070</v>
      </c>
      <c r="AP147" s="23">
        <f t="shared" si="706"/>
        <v>43101</v>
      </c>
      <c r="AQ147" s="23">
        <f t="shared" si="706"/>
        <v>43132</v>
      </c>
      <c r="AR147" s="23">
        <f t="shared" si="706"/>
        <v>43160</v>
      </c>
      <c r="AS147" s="23">
        <f t="shared" si="706"/>
        <v>43191</v>
      </c>
      <c r="AT147" s="23">
        <f t="shared" si="706"/>
        <v>43221</v>
      </c>
      <c r="AU147" s="23">
        <f t="shared" si="706"/>
        <v>43252</v>
      </c>
      <c r="AV147" s="23">
        <f t="shared" si="706"/>
        <v>43282</v>
      </c>
      <c r="AW147" s="23">
        <f t="shared" si="706"/>
        <v>43313</v>
      </c>
      <c r="AX147" s="23">
        <f t="shared" si="706"/>
        <v>43344</v>
      </c>
      <c r="AY147" s="23">
        <f t="shared" si="706"/>
        <v>43374</v>
      </c>
      <c r="AZ147" s="23">
        <f t="shared" si="706"/>
        <v>43405</v>
      </c>
      <c r="BA147" s="23">
        <f t="shared" si="706"/>
        <v>43435</v>
      </c>
      <c r="BB147" s="23">
        <f t="shared" si="706"/>
        <v>43466</v>
      </c>
      <c r="BC147" s="23">
        <f t="shared" si="706"/>
        <v>43497</v>
      </c>
      <c r="BD147" s="23">
        <f t="shared" si="706"/>
        <v>43525</v>
      </c>
      <c r="BE147" s="23">
        <f t="shared" si="706"/>
        <v>43556</v>
      </c>
      <c r="BF147" s="23">
        <f t="shared" si="706"/>
        <v>43586</v>
      </c>
      <c r="BG147" s="23">
        <f t="shared" si="706"/>
        <v>43617</v>
      </c>
      <c r="BH147" s="23">
        <f t="shared" si="706"/>
        <v>43647</v>
      </c>
      <c r="BI147" s="23">
        <f t="shared" si="706"/>
        <v>43678</v>
      </c>
      <c r="BJ147" s="23">
        <f t="shared" si="706"/>
        <v>43709</v>
      </c>
      <c r="BK147" s="23">
        <f t="shared" si="706"/>
        <v>43739</v>
      </c>
      <c r="BL147" s="23">
        <f t="shared" si="706"/>
        <v>43770</v>
      </c>
      <c r="BM147" s="23">
        <f t="shared" si="706"/>
        <v>43800</v>
      </c>
      <c r="BN147" s="23">
        <f t="shared" si="706"/>
        <v>43831</v>
      </c>
      <c r="BO147" s="23">
        <f t="shared" si="706"/>
        <v>43862</v>
      </c>
      <c r="BP147" s="23">
        <f t="shared" ref="BP147:CU147" si="707">BP3</f>
        <v>43891</v>
      </c>
      <c r="BQ147" s="23">
        <f t="shared" si="707"/>
        <v>43922</v>
      </c>
      <c r="BR147" s="23">
        <f t="shared" si="707"/>
        <v>43952</v>
      </c>
      <c r="BS147" s="23">
        <f t="shared" si="707"/>
        <v>43983</v>
      </c>
      <c r="BT147" s="23">
        <f t="shared" si="707"/>
        <v>44013</v>
      </c>
      <c r="BU147" s="23">
        <f t="shared" si="707"/>
        <v>44044</v>
      </c>
      <c r="BV147" s="23">
        <f t="shared" si="707"/>
        <v>44075</v>
      </c>
      <c r="BW147" s="23">
        <f t="shared" si="707"/>
        <v>44105</v>
      </c>
      <c r="BX147" s="23">
        <f t="shared" si="707"/>
        <v>44136</v>
      </c>
      <c r="BY147" s="23">
        <f t="shared" si="707"/>
        <v>44166</v>
      </c>
      <c r="BZ147" s="23">
        <f t="shared" si="707"/>
        <v>44197</v>
      </c>
      <c r="CA147" s="23">
        <f t="shared" si="707"/>
        <v>44228</v>
      </c>
      <c r="CB147" s="23">
        <f t="shared" si="707"/>
        <v>44256</v>
      </c>
      <c r="CC147" s="23">
        <f t="shared" si="707"/>
        <v>44287</v>
      </c>
      <c r="CD147" s="23">
        <f t="shared" si="707"/>
        <v>44317</v>
      </c>
      <c r="CE147" s="23">
        <f t="shared" si="707"/>
        <v>44348</v>
      </c>
      <c r="CF147" s="23">
        <f t="shared" si="707"/>
        <v>44378</v>
      </c>
      <c r="CG147" s="23">
        <f t="shared" si="707"/>
        <v>44409</v>
      </c>
      <c r="CH147" s="23">
        <f t="shared" si="707"/>
        <v>44440</v>
      </c>
      <c r="CI147" s="23">
        <f t="shared" si="707"/>
        <v>44470</v>
      </c>
      <c r="CJ147" s="23">
        <f t="shared" si="707"/>
        <v>44501</v>
      </c>
      <c r="CK147" s="23">
        <f t="shared" si="707"/>
        <v>44531</v>
      </c>
      <c r="CL147" s="23">
        <f t="shared" si="707"/>
        <v>44562</v>
      </c>
      <c r="CM147" s="23">
        <f t="shared" si="707"/>
        <v>44593</v>
      </c>
      <c r="CN147" s="23">
        <f t="shared" si="707"/>
        <v>44621</v>
      </c>
      <c r="CO147" s="23">
        <f t="shared" si="707"/>
        <v>44652</v>
      </c>
      <c r="CP147" s="23">
        <f t="shared" si="707"/>
        <v>44682</v>
      </c>
      <c r="CQ147" s="23">
        <f t="shared" si="707"/>
        <v>44713</v>
      </c>
      <c r="CR147" s="23">
        <f t="shared" si="707"/>
        <v>44743</v>
      </c>
      <c r="CS147" s="23">
        <f t="shared" si="707"/>
        <v>44774</v>
      </c>
      <c r="CT147" s="23">
        <f t="shared" si="707"/>
        <v>44805</v>
      </c>
      <c r="CU147" s="23">
        <f t="shared" si="707"/>
        <v>44835</v>
      </c>
      <c r="CV147" s="23">
        <f t="shared" ref="CV147:DU147" si="708">CV3</f>
        <v>44866</v>
      </c>
      <c r="CW147" s="23">
        <f t="shared" si="708"/>
        <v>44896</v>
      </c>
      <c r="CX147" s="23">
        <f t="shared" si="708"/>
        <v>44927</v>
      </c>
      <c r="CY147" s="23">
        <f t="shared" si="708"/>
        <v>44958</v>
      </c>
      <c r="CZ147" s="23">
        <f t="shared" si="708"/>
        <v>44986</v>
      </c>
      <c r="DA147" s="23">
        <f t="shared" si="708"/>
        <v>45017</v>
      </c>
      <c r="DB147" s="23">
        <f t="shared" si="708"/>
        <v>45047</v>
      </c>
      <c r="DC147" s="23">
        <f t="shared" si="708"/>
        <v>45078</v>
      </c>
      <c r="DD147" s="23">
        <f t="shared" si="708"/>
        <v>45108</v>
      </c>
      <c r="DE147" s="23">
        <f t="shared" si="708"/>
        <v>45139</v>
      </c>
      <c r="DF147" s="23">
        <f t="shared" si="708"/>
        <v>45170</v>
      </c>
      <c r="DG147" s="23">
        <f t="shared" si="708"/>
        <v>45200</v>
      </c>
      <c r="DH147" s="23">
        <f t="shared" si="708"/>
        <v>45231</v>
      </c>
      <c r="DI147" s="23">
        <f t="shared" si="708"/>
        <v>45261</v>
      </c>
      <c r="DJ147" s="23">
        <f t="shared" si="708"/>
        <v>45292</v>
      </c>
      <c r="DK147" s="23">
        <f t="shared" si="708"/>
        <v>45323</v>
      </c>
      <c r="DL147" s="23">
        <f t="shared" si="708"/>
        <v>45352</v>
      </c>
      <c r="DM147" s="23">
        <f t="shared" si="708"/>
        <v>45383</v>
      </c>
      <c r="DN147" s="23">
        <f t="shared" si="708"/>
        <v>45413</v>
      </c>
      <c r="DO147" s="23">
        <f t="shared" si="708"/>
        <v>45444</v>
      </c>
      <c r="DP147" s="23">
        <f t="shared" si="708"/>
        <v>45474</v>
      </c>
      <c r="DQ147" s="23">
        <f t="shared" si="708"/>
        <v>45505</v>
      </c>
      <c r="DR147" s="23">
        <f t="shared" si="708"/>
        <v>45536</v>
      </c>
      <c r="DS147" s="23">
        <f t="shared" si="708"/>
        <v>45566</v>
      </c>
      <c r="DT147" s="23">
        <f t="shared" si="708"/>
        <v>45597</v>
      </c>
      <c r="DU147" s="23">
        <f t="shared" si="708"/>
        <v>45627</v>
      </c>
    </row>
    <row r="148" spans="1:125" x14ac:dyDescent="0.3">
      <c r="A148" s="11" t="s">
        <v>38</v>
      </c>
      <c r="C148" s="12"/>
      <c r="D148" s="13">
        <f>D36</f>
        <v>0</v>
      </c>
      <c r="E148" s="13">
        <f t="shared" ref="E148:O148" si="709">E36</f>
        <v>0</v>
      </c>
      <c r="F148" s="13">
        <f t="shared" si="709"/>
        <v>0</v>
      </c>
      <c r="G148" s="13">
        <f t="shared" si="709"/>
        <v>0</v>
      </c>
      <c r="H148" s="13">
        <f t="shared" si="709"/>
        <v>0</v>
      </c>
      <c r="I148" s="13">
        <f t="shared" si="709"/>
        <v>4470477.4011299433</v>
      </c>
      <c r="J148" s="13">
        <f t="shared" si="709"/>
        <v>4442310.7344632773</v>
      </c>
      <c r="K148" s="13">
        <f t="shared" si="709"/>
        <v>4414144.0677966103</v>
      </c>
      <c r="L148" s="13">
        <f t="shared" si="709"/>
        <v>4385977.4011299433</v>
      </c>
      <c r="M148" s="13">
        <f t="shared" si="709"/>
        <v>68963684.086629018</v>
      </c>
      <c r="N148" s="13">
        <f t="shared" si="709"/>
        <v>68473594.16195859</v>
      </c>
      <c r="O148" s="13">
        <f t="shared" si="709"/>
        <v>67983504.237288147</v>
      </c>
      <c r="P148" s="13">
        <f t="shared" ref="P148:AY148" si="710">P36</f>
        <v>67493414.312617719</v>
      </c>
      <c r="Q148" s="13">
        <f t="shared" si="710"/>
        <v>67003324.387947284</v>
      </c>
      <c r="R148" s="13">
        <f t="shared" si="710"/>
        <v>66513234.463276856</v>
      </c>
      <c r="S148" s="13">
        <f t="shared" si="710"/>
        <v>66023144.53860642</v>
      </c>
      <c r="T148" s="13">
        <f t="shared" si="710"/>
        <v>65533054.613935985</v>
      </c>
      <c r="U148" s="13">
        <f t="shared" si="710"/>
        <v>65042964.689265549</v>
      </c>
      <c r="V148" s="13">
        <f t="shared" si="710"/>
        <v>64552874.764595121</v>
      </c>
      <c r="W148" s="13">
        <f t="shared" si="710"/>
        <v>64062784.839924686</v>
      </c>
      <c r="X148" s="13">
        <f t="shared" si="710"/>
        <v>63572694.915254258</v>
      </c>
      <c r="Y148" s="13">
        <f t="shared" si="710"/>
        <v>63082604.990583822</v>
      </c>
      <c r="Z148" s="13">
        <f t="shared" si="710"/>
        <v>62592515.065913387</v>
      </c>
      <c r="AA148" s="13">
        <f t="shared" si="710"/>
        <v>62102425.141242959</v>
      </c>
      <c r="AB148" s="13">
        <f t="shared" si="710"/>
        <v>61612335.216572523</v>
      </c>
      <c r="AC148" s="13">
        <f t="shared" si="710"/>
        <v>61122245.291902095</v>
      </c>
      <c r="AD148" s="13">
        <f t="shared" si="710"/>
        <v>60632155.36723166</v>
      </c>
      <c r="AE148" s="13">
        <f t="shared" si="710"/>
        <v>60142065.442561224</v>
      </c>
      <c r="AF148" s="13">
        <f t="shared" si="710"/>
        <v>59651975.517890789</v>
      </c>
      <c r="AG148" s="13">
        <f t="shared" si="710"/>
        <v>59161885.593220353</v>
      </c>
      <c r="AH148" s="13">
        <f t="shared" si="710"/>
        <v>58671795.668549925</v>
      </c>
      <c r="AI148" s="13">
        <f t="shared" si="710"/>
        <v>58181705.74387949</v>
      </c>
      <c r="AJ148" s="13">
        <f t="shared" si="710"/>
        <v>57691615.819209054</v>
      </c>
      <c r="AK148" s="13">
        <f t="shared" si="710"/>
        <v>57201525.894538626</v>
      </c>
      <c r="AL148" s="13">
        <f t="shared" si="710"/>
        <v>56711435.969868191</v>
      </c>
      <c r="AM148" s="13">
        <f t="shared" si="710"/>
        <v>56221346.045197755</v>
      </c>
      <c r="AN148" s="13">
        <f t="shared" si="710"/>
        <v>55731256.12052732</v>
      </c>
      <c r="AO148" s="13">
        <f t="shared" si="710"/>
        <v>55241166.195856884</v>
      </c>
      <c r="AP148" s="13">
        <f t="shared" si="710"/>
        <v>54751076.271186456</v>
      </c>
      <c r="AQ148" s="13">
        <f t="shared" si="710"/>
        <v>54260986.346516021</v>
      </c>
      <c r="AR148" s="13">
        <f t="shared" si="710"/>
        <v>53770896.421845585</v>
      </c>
      <c r="AS148" s="13">
        <f t="shared" si="710"/>
        <v>53280806.497175157</v>
      </c>
      <c r="AT148" s="13">
        <f t="shared" si="710"/>
        <v>52790716.572504722</v>
      </c>
      <c r="AU148" s="13">
        <f t="shared" si="710"/>
        <v>52300626.647834286</v>
      </c>
      <c r="AV148" s="13">
        <f t="shared" si="710"/>
        <v>51810536.723163858</v>
      </c>
      <c r="AW148" s="13">
        <f t="shared" si="710"/>
        <v>51320446.798493423</v>
      </c>
      <c r="AX148" s="13">
        <f t="shared" si="710"/>
        <v>50830356.873822987</v>
      </c>
      <c r="AY148" s="13">
        <f t="shared" si="710"/>
        <v>50340266.949152559</v>
      </c>
      <c r="AZ148" s="13">
        <f t="shared" ref="AZ148:DK148" si="711">AZ36</f>
        <v>49850177.024482131</v>
      </c>
      <c r="BA148" s="13">
        <f t="shared" si="711"/>
        <v>49360087.099811696</v>
      </c>
      <c r="BB148" s="13">
        <f t="shared" si="711"/>
        <v>48869997.17514126</v>
      </c>
      <c r="BC148" s="13">
        <f t="shared" si="711"/>
        <v>48379907.250470832</v>
      </c>
      <c r="BD148" s="13">
        <f t="shared" si="711"/>
        <v>47889817.325800404</v>
      </c>
      <c r="BE148" s="13">
        <f t="shared" si="711"/>
        <v>47399727.401129968</v>
      </c>
      <c r="BF148" s="13">
        <f t="shared" si="711"/>
        <v>46909637.476459533</v>
      </c>
      <c r="BG148" s="13">
        <f t="shared" si="711"/>
        <v>46419547.551789105</v>
      </c>
      <c r="BH148" s="13">
        <f t="shared" si="711"/>
        <v>45929457.627118677</v>
      </c>
      <c r="BI148" s="13">
        <f t="shared" si="711"/>
        <v>45439367.702448241</v>
      </c>
      <c r="BJ148" s="13">
        <f t="shared" si="711"/>
        <v>44949277.777777806</v>
      </c>
      <c r="BK148" s="13">
        <f t="shared" si="711"/>
        <v>44459187.853107378</v>
      </c>
      <c r="BL148" s="13">
        <f t="shared" si="711"/>
        <v>43969097.92843695</v>
      </c>
      <c r="BM148" s="13">
        <f t="shared" si="711"/>
        <v>43479008.003766514</v>
      </c>
      <c r="BN148" s="13">
        <f t="shared" si="711"/>
        <v>42988918.079096079</v>
      </c>
      <c r="BO148" s="13">
        <f t="shared" si="711"/>
        <v>42498828.154425651</v>
      </c>
      <c r="BP148" s="13">
        <f t="shared" si="711"/>
        <v>42008738.229755223</v>
      </c>
      <c r="BQ148" s="13">
        <f t="shared" si="711"/>
        <v>41518648.305084787</v>
      </c>
      <c r="BR148" s="13">
        <f t="shared" si="711"/>
        <v>41028558.380414352</v>
      </c>
      <c r="BS148" s="13">
        <f t="shared" si="711"/>
        <v>40538468.455743924</v>
      </c>
      <c r="BT148" s="13">
        <f t="shared" si="711"/>
        <v>40048378.531073496</v>
      </c>
      <c r="BU148" s="13">
        <f t="shared" si="711"/>
        <v>39558288.60640306</v>
      </c>
      <c r="BV148" s="13">
        <f t="shared" si="711"/>
        <v>39068198.681732625</v>
      </c>
      <c r="BW148" s="13">
        <f t="shared" si="711"/>
        <v>38578108.757062197</v>
      </c>
      <c r="BX148" s="13">
        <f t="shared" si="711"/>
        <v>38088018.832391769</v>
      </c>
      <c r="BY148" s="13">
        <f t="shared" si="711"/>
        <v>37597928.907721333</v>
      </c>
      <c r="BZ148" s="13">
        <f t="shared" si="711"/>
        <v>37107838.983050898</v>
      </c>
      <c r="CA148" s="13">
        <f t="shared" si="711"/>
        <v>36617749.05838047</v>
      </c>
      <c r="CB148" s="13">
        <f t="shared" si="711"/>
        <v>36127659.133710042</v>
      </c>
      <c r="CC148" s="13">
        <f t="shared" si="711"/>
        <v>35637569.209039606</v>
      </c>
      <c r="CD148" s="13">
        <f t="shared" si="711"/>
        <v>35147479.284369171</v>
      </c>
      <c r="CE148" s="13">
        <f t="shared" si="711"/>
        <v>34657389.359698735</v>
      </c>
      <c r="CF148" s="13">
        <f t="shared" si="711"/>
        <v>34167299.4350283</v>
      </c>
      <c r="CG148" s="13">
        <f t="shared" si="711"/>
        <v>33677209.510357864</v>
      </c>
      <c r="CH148" s="13">
        <f t="shared" si="711"/>
        <v>33187119.585687429</v>
      </c>
      <c r="CI148" s="13">
        <f t="shared" si="711"/>
        <v>32697029.661016993</v>
      </c>
      <c r="CJ148" s="13">
        <f t="shared" si="711"/>
        <v>32206939.736346558</v>
      </c>
      <c r="CK148" s="13">
        <f t="shared" si="711"/>
        <v>31716849.811676122</v>
      </c>
      <c r="CL148" s="13">
        <f t="shared" si="711"/>
        <v>31226759.887005687</v>
      </c>
      <c r="CM148" s="13">
        <f t="shared" si="711"/>
        <v>30736669.962335251</v>
      </c>
      <c r="CN148" s="13">
        <f t="shared" si="711"/>
        <v>30246580.037664816</v>
      </c>
      <c r="CO148" s="13">
        <f t="shared" si="711"/>
        <v>29756490.11299438</v>
      </c>
      <c r="CP148" s="13">
        <f t="shared" si="711"/>
        <v>29266400.188323945</v>
      </c>
      <c r="CQ148" s="13">
        <f t="shared" si="711"/>
        <v>28776310.263653509</v>
      </c>
      <c r="CR148" s="13">
        <f t="shared" si="711"/>
        <v>28286220.338983074</v>
      </c>
      <c r="CS148" s="13">
        <f t="shared" si="711"/>
        <v>27796130.414312638</v>
      </c>
      <c r="CT148" s="13">
        <f t="shared" si="711"/>
        <v>27306040.489642203</v>
      </c>
      <c r="CU148" s="13">
        <f t="shared" si="711"/>
        <v>26815950.564971767</v>
      </c>
      <c r="CV148" s="13">
        <f t="shared" si="711"/>
        <v>26325860.640301332</v>
      </c>
      <c r="CW148" s="13">
        <f t="shared" si="711"/>
        <v>25835770.715630896</v>
      </c>
      <c r="CX148" s="13">
        <f t="shared" si="711"/>
        <v>25345680.790960461</v>
      </c>
      <c r="CY148" s="13">
        <f t="shared" si="711"/>
        <v>24855590.866290025</v>
      </c>
      <c r="CZ148" s="13">
        <f t="shared" si="711"/>
        <v>24365500.94161959</v>
      </c>
      <c r="DA148" s="13">
        <f t="shared" si="711"/>
        <v>23875411.016949154</v>
      </c>
      <c r="DB148" s="13">
        <f t="shared" si="711"/>
        <v>23385321.092278719</v>
      </c>
      <c r="DC148" s="13">
        <f t="shared" si="711"/>
        <v>22895231.167608283</v>
      </c>
      <c r="DD148" s="13">
        <f t="shared" si="711"/>
        <v>22405141.242937848</v>
      </c>
      <c r="DE148" s="13">
        <f t="shared" si="711"/>
        <v>21915051.318267412</v>
      </c>
      <c r="DF148" s="13">
        <f t="shared" si="711"/>
        <v>21424961.393596977</v>
      </c>
      <c r="DG148" s="13">
        <f t="shared" si="711"/>
        <v>20934871.468926542</v>
      </c>
      <c r="DH148" s="13">
        <f t="shared" si="711"/>
        <v>20444781.544256106</v>
      </c>
      <c r="DI148" s="13">
        <f t="shared" si="711"/>
        <v>19954691.619585671</v>
      </c>
      <c r="DJ148" s="13">
        <f t="shared" si="711"/>
        <v>19464601.694915235</v>
      </c>
      <c r="DK148" s="13">
        <f t="shared" si="711"/>
        <v>18974511.7702448</v>
      </c>
      <c r="DL148" s="13">
        <f t="shared" ref="DL148:DU148" si="712">DL36</f>
        <v>18484421.845574364</v>
      </c>
      <c r="DM148" s="13">
        <f t="shared" si="712"/>
        <v>17994331.920903929</v>
      </c>
      <c r="DN148" s="13">
        <f t="shared" si="712"/>
        <v>17504241.996233493</v>
      </c>
      <c r="DO148" s="13">
        <f t="shared" si="712"/>
        <v>17014152.071563058</v>
      </c>
      <c r="DP148" s="13">
        <f t="shared" si="712"/>
        <v>16524062.146892622</v>
      </c>
      <c r="DQ148" s="13">
        <f t="shared" si="712"/>
        <v>16033972.222222187</v>
      </c>
      <c r="DR148" s="13">
        <f t="shared" si="712"/>
        <v>15543882.297551751</v>
      </c>
      <c r="DS148" s="13">
        <f t="shared" si="712"/>
        <v>15053792.372881316</v>
      </c>
      <c r="DT148" s="13">
        <f t="shared" si="712"/>
        <v>14563702.44821088</v>
      </c>
      <c r="DU148" s="13">
        <f t="shared" si="712"/>
        <v>14073612.523540445</v>
      </c>
    </row>
    <row r="149" spans="1:125" x14ac:dyDescent="0.3">
      <c r="A149" s="11" t="s">
        <v>36</v>
      </c>
      <c r="B149" s="60">
        <f>proptax</f>
        <v>2.1999999999999999E-2</v>
      </c>
      <c r="C149" s="12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</row>
    <row r="150" spans="1:125" s="9" customFormat="1" x14ac:dyDescent="0.3">
      <c r="A150" s="20" t="s">
        <v>37</v>
      </c>
      <c r="B150" s="21"/>
      <c r="C150" s="19">
        <f>SUM(D150:BK150)</f>
        <v>5223265.5683670156</v>
      </c>
      <c r="D150" s="19">
        <v>0</v>
      </c>
      <c r="E150" s="19">
        <v>0</v>
      </c>
      <c r="F150" s="19">
        <v>0</v>
      </c>
      <c r="G150" s="19">
        <v>0</v>
      </c>
      <c r="H150" s="19">
        <f t="shared" ref="H150" si="713">H148*$B$149/12</f>
        <v>0</v>
      </c>
      <c r="I150" s="19">
        <f>AVERAGE(E148:H148)*$B$149/4</f>
        <v>0</v>
      </c>
      <c r="J150" s="19">
        <v>0</v>
      </c>
      <c r="K150" s="19">
        <v>0</v>
      </c>
      <c r="L150" s="19">
        <f>AVERAGE(H148:K148)*$B$149/4</f>
        <v>18324.531779661018</v>
      </c>
      <c r="M150" s="19">
        <v>0</v>
      </c>
      <c r="N150" s="19">
        <v>0</v>
      </c>
      <c r="O150" s="19">
        <f>AVERAGE(K148:N148)*$B$149/4</f>
        <v>201076.42461158196</v>
      </c>
      <c r="P150" s="19">
        <v>0</v>
      </c>
      <c r="Q150" s="19">
        <v>0</v>
      </c>
      <c r="R150" s="19">
        <f>AVERAGE(E148:Q148)*$B$149-SUM(G150:Q150)</f>
        <v>385819.77263961319</v>
      </c>
      <c r="S150" s="19">
        <v>0</v>
      </c>
      <c r="T150" s="19">
        <v>0</v>
      </c>
      <c r="U150" s="19">
        <f>AVERAGE(Q148:T148)*$B$149/4</f>
        <v>364475.04225517897</v>
      </c>
      <c r="V150" s="19">
        <v>0</v>
      </c>
      <c r="W150" s="19">
        <v>0</v>
      </c>
      <c r="X150" s="19">
        <f>AVERAGE(T148:W148)*$B$149/4</f>
        <v>356388.55849811685</v>
      </c>
      <c r="Y150" s="19">
        <v>0</v>
      </c>
      <c r="Z150" s="19">
        <v>0</v>
      </c>
      <c r="AA150" s="19">
        <f>AVERAGE(W148:Z148)*$B$149/4</f>
        <v>348302.07474105468</v>
      </c>
      <c r="AB150" s="19">
        <v>0</v>
      </c>
      <c r="AC150" s="19">
        <v>0</v>
      </c>
      <c r="AD150" s="19">
        <f>AVERAGE(Q148:AC148)*$B$149-SUM(S150:AC150)</f>
        <v>340215.59098399244</v>
      </c>
      <c r="AE150" s="19">
        <v>0</v>
      </c>
      <c r="AF150" s="19">
        <v>0</v>
      </c>
      <c r="AG150" s="19">
        <f>AVERAGE(AC148:AF148)*$B$149/4</f>
        <v>332129.10722693044</v>
      </c>
      <c r="AH150" s="19">
        <v>0</v>
      </c>
      <c r="AI150" s="19">
        <v>0</v>
      </c>
      <c r="AJ150" s="19">
        <f>AVERAGE(AF148:AI148)*$B$149/4</f>
        <v>324042.62346986827</v>
      </c>
      <c r="AK150" s="19">
        <v>0</v>
      </c>
      <c r="AL150" s="19">
        <v>0</v>
      </c>
      <c r="AM150" s="19">
        <f>AVERAGE(AI148:AL148)*$B$149/4</f>
        <v>315956.13971280609</v>
      </c>
      <c r="AN150" s="19">
        <v>0</v>
      </c>
      <c r="AO150" s="19">
        <v>0</v>
      </c>
      <c r="AP150" s="19">
        <f>AVERAGE(AC148:AO148)*$B$149-SUM(AE150:AO150)</f>
        <v>307869.65595574374</v>
      </c>
      <c r="AQ150" s="19">
        <v>0</v>
      </c>
      <c r="AR150" s="19">
        <v>0</v>
      </c>
      <c r="AS150" s="19">
        <f>AVERAGE(AO148:AR148)*$B$149/4</f>
        <v>299783.1721986818</v>
      </c>
      <c r="AT150" s="19">
        <v>0</v>
      </c>
      <c r="AU150" s="19">
        <v>0</v>
      </c>
      <c r="AV150" s="19">
        <f>AVERAGE(AR148:AU148)*$B$149/4</f>
        <v>291696.68844161968</v>
      </c>
      <c r="AW150" s="19">
        <v>0</v>
      </c>
      <c r="AX150" s="19">
        <v>0</v>
      </c>
      <c r="AY150" s="19">
        <f>AVERAGE(AU148:AX148)*$B$149/4</f>
        <v>283610.20468455751</v>
      </c>
      <c r="AZ150" s="19">
        <v>0</v>
      </c>
      <c r="BA150" s="19">
        <v>0</v>
      </c>
      <c r="BB150" s="19">
        <f>AVERAGE(AO148:BA148)*$B$149-SUM(AQ150:BA150)</f>
        <v>275523.72092749528</v>
      </c>
      <c r="BC150" s="19">
        <v>0</v>
      </c>
      <c r="BD150" s="19">
        <v>0</v>
      </c>
      <c r="BE150" s="19">
        <f>AVERAGE(BA148:BD148)*$B$149/4</f>
        <v>267437.23717043322</v>
      </c>
      <c r="BF150" s="19">
        <v>0</v>
      </c>
      <c r="BG150" s="19">
        <v>0</v>
      </c>
      <c r="BH150" s="19">
        <f>AVERAGE(BD148:BG148)*$B$149/4</f>
        <v>259350.75341337113</v>
      </c>
      <c r="BI150" s="19">
        <v>0</v>
      </c>
      <c r="BJ150" s="19">
        <v>0</v>
      </c>
      <c r="BK150" s="19">
        <f>AVERAGE(BG148:BJ148)*$B$149/4</f>
        <v>251264.26965630904</v>
      </c>
      <c r="BL150" s="19">
        <v>0</v>
      </c>
      <c r="BM150" s="19">
        <v>0</v>
      </c>
      <c r="BN150" s="19">
        <f>AVERAGE(BA148:BM148)*$B$149-SUM(BC150:BM150)</f>
        <v>243177.78589924669</v>
      </c>
      <c r="BO150" s="19">
        <v>0</v>
      </c>
      <c r="BP150" s="19">
        <v>0</v>
      </c>
      <c r="BQ150" s="19">
        <f>AVERAGE(BM148:BP148)*$B$149/4</f>
        <v>235091.30214218475</v>
      </c>
      <c r="BR150" s="19">
        <v>0</v>
      </c>
      <c r="BS150" s="19">
        <v>0</v>
      </c>
      <c r="BT150" s="19">
        <f>AVERAGE(BP148:BS148)*$B$149/4</f>
        <v>227004.81838512263</v>
      </c>
      <c r="BU150" s="19">
        <v>0</v>
      </c>
      <c r="BV150" s="19">
        <v>0</v>
      </c>
      <c r="BW150" s="19">
        <f>AVERAGE(BS148:BV148)*$B$149/4</f>
        <v>218918.33462806049</v>
      </c>
      <c r="BX150" s="19">
        <v>0</v>
      </c>
      <c r="BY150" s="19">
        <v>0</v>
      </c>
      <c r="BZ150" s="19">
        <f>AVERAGE(BM148:BY148)*$B$149-SUM(BO150:BY150)</f>
        <v>210831.85087099846</v>
      </c>
      <c r="CA150" s="19">
        <v>0</v>
      </c>
      <c r="CB150" s="19">
        <v>0</v>
      </c>
      <c r="CC150" s="19">
        <f>AVERAGE(BY148:CB148)*$B$149/4</f>
        <v>202745.36711393626</v>
      </c>
      <c r="CD150" s="19">
        <v>0</v>
      </c>
      <c r="CE150" s="19">
        <v>0</v>
      </c>
      <c r="CF150" s="19">
        <f>AVERAGE(CB148:CE148)*$B$149/4</f>
        <v>194658.88335687414</v>
      </c>
      <c r="CG150" s="19">
        <v>0</v>
      </c>
      <c r="CH150" s="19">
        <v>0</v>
      </c>
      <c r="CI150" s="19">
        <f>AVERAGE(CE148:CH148)*$B$149/4</f>
        <v>186572.39959981191</v>
      </c>
      <c r="CJ150" s="19">
        <v>0</v>
      </c>
      <c r="CK150" s="19">
        <v>0</v>
      </c>
      <c r="CL150" s="19">
        <f>AVERAGE(BY148:CK148)*$B$149-SUM(CA150:CK150)</f>
        <v>178485.91584274976</v>
      </c>
      <c r="CM150" s="19">
        <v>0</v>
      </c>
      <c r="CN150" s="19">
        <v>0</v>
      </c>
      <c r="CO150" s="19">
        <f>AVERAGE(CK148:CN148)*$B$149/4</f>
        <v>170399.43208568756</v>
      </c>
      <c r="CP150" s="19">
        <v>0</v>
      </c>
      <c r="CQ150" s="19">
        <v>0</v>
      </c>
      <c r="CR150" s="19">
        <f>AVERAGE(CN148:CQ148)*$B$149/4</f>
        <v>162312.94832862541</v>
      </c>
      <c r="CS150" s="19">
        <v>0</v>
      </c>
      <c r="CT150" s="19">
        <v>0</v>
      </c>
      <c r="CU150" s="19">
        <f>AVERAGE(CQ148:CT148)*$B$149/4</f>
        <v>154226.46457156321</v>
      </c>
      <c r="CV150" s="19">
        <v>0</v>
      </c>
      <c r="CW150" s="19">
        <v>0</v>
      </c>
      <c r="CX150" s="19">
        <f>AVERAGE(CK148:CW148)*$B$149-SUM(CM150:CW150)</f>
        <v>146139.98081450118</v>
      </c>
      <c r="CY150" s="19">
        <v>0</v>
      </c>
      <c r="CZ150" s="19">
        <v>0</v>
      </c>
      <c r="DA150" s="19">
        <f>AVERAGE(CW148:CZ148)*$B$149/4</f>
        <v>138053.49705743883</v>
      </c>
      <c r="DB150" s="19">
        <v>0</v>
      </c>
      <c r="DC150" s="19">
        <v>0</v>
      </c>
      <c r="DD150" s="19">
        <f>AVERAGE(CZ148:DC148)*$B$149/4</f>
        <v>129967.01330037667</v>
      </c>
      <c r="DE150" s="19">
        <v>0</v>
      </c>
      <c r="DF150" s="19">
        <v>0</v>
      </c>
      <c r="DG150" s="19">
        <f>AVERAGE(DC148:DF148)*$B$149/4</f>
        <v>121880.52954331446</v>
      </c>
      <c r="DH150" s="19">
        <v>0</v>
      </c>
      <c r="DI150" s="19">
        <v>0</v>
      </c>
      <c r="DJ150" s="19">
        <f>AVERAGE(CW148:DI148)*$B$149-SUM(CY150:DI150)</f>
        <v>113794.0457862523</v>
      </c>
      <c r="DK150" s="19">
        <v>0</v>
      </c>
      <c r="DL150" s="19">
        <v>0</v>
      </c>
      <c r="DM150" s="19">
        <f>AVERAGE(DI148:DL148)*$B$149/4</f>
        <v>105707.56202919009</v>
      </c>
      <c r="DN150" s="19">
        <v>0</v>
      </c>
      <c r="DO150" s="19">
        <v>0</v>
      </c>
      <c r="DP150" s="19">
        <f>AVERAGE(DL148:DO148)*$B$149/4</f>
        <v>97621.07827212791</v>
      </c>
      <c r="DQ150" s="19">
        <v>0</v>
      </c>
      <c r="DR150" s="19">
        <v>0</v>
      </c>
      <c r="DS150" s="19">
        <f>AVERAGE(DO148:DR148)*$B$149/4</f>
        <v>89534.594515065721</v>
      </c>
      <c r="DT150" s="19">
        <v>0</v>
      </c>
      <c r="DU150" s="19">
        <v>0</v>
      </c>
    </row>
    <row r="151" spans="1:125" x14ac:dyDescent="0.3">
      <c r="C151" s="12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</row>
    <row r="152" spans="1:125" x14ac:dyDescent="0.3">
      <c r="C152" s="12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</row>
    <row r="153" spans="1:125" s="9" customFormat="1" x14ac:dyDescent="0.3">
      <c r="A153" s="129" t="s">
        <v>51</v>
      </c>
      <c r="B153" s="21"/>
      <c r="C153" s="22" t="s">
        <v>1</v>
      </c>
      <c r="D153" s="23">
        <f t="shared" ref="D153:AY153" si="714">D3</f>
        <v>41944</v>
      </c>
      <c r="E153" s="23">
        <f t="shared" si="714"/>
        <v>41974</v>
      </c>
      <c r="F153" s="23">
        <f t="shared" si="714"/>
        <v>42005</v>
      </c>
      <c r="G153" s="23">
        <f t="shared" si="714"/>
        <v>42036</v>
      </c>
      <c r="H153" s="23">
        <f t="shared" si="714"/>
        <v>42064</v>
      </c>
      <c r="I153" s="23">
        <f t="shared" si="714"/>
        <v>42095</v>
      </c>
      <c r="J153" s="23">
        <f t="shared" si="714"/>
        <v>42125</v>
      </c>
      <c r="K153" s="23">
        <f t="shared" si="714"/>
        <v>42156</v>
      </c>
      <c r="L153" s="23">
        <f t="shared" si="714"/>
        <v>42186</v>
      </c>
      <c r="M153" s="23">
        <f t="shared" si="714"/>
        <v>42217</v>
      </c>
      <c r="N153" s="23">
        <f t="shared" si="714"/>
        <v>42248</v>
      </c>
      <c r="O153" s="23">
        <f t="shared" si="714"/>
        <v>42278</v>
      </c>
      <c r="P153" s="23">
        <f t="shared" si="714"/>
        <v>42309</v>
      </c>
      <c r="Q153" s="23">
        <f t="shared" si="714"/>
        <v>42339</v>
      </c>
      <c r="R153" s="23">
        <f t="shared" si="714"/>
        <v>42370</v>
      </c>
      <c r="S153" s="23">
        <f t="shared" si="714"/>
        <v>42401</v>
      </c>
      <c r="T153" s="23">
        <f t="shared" si="714"/>
        <v>42430</v>
      </c>
      <c r="U153" s="23">
        <f t="shared" si="714"/>
        <v>42461</v>
      </c>
      <c r="V153" s="23">
        <f t="shared" si="714"/>
        <v>42491</v>
      </c>
      <c r="W153" s="23">
        <f t="shared" si="714"/>
        <v>42522</v>
      </c>
      <c r="X153" s="23">
        <f t="shared" si="714"/>
        <v>42552</v>
      </c>
      <c r="Y153" s="23">
        <f t="shared" si="714"/>
        <v>42583</v>
      </c>
      <c r="Z153" s="23">
        <f t="shared" si="714"/>
        <v>42614</v>
      </c>
      <c r="AA153" s="23">
        <f t="shared" si="714"/>
        <v>42644</v>
      </c>
      <c r="AB153" s="23">
        <f t="shared" si="714"/>
        <v>42675</v>
      </c>
      <c r="AC153" s="23">
        <f t="shared" si="714"/>
        <v>42705</v>
      </c>
      <c r="AD153" s="23">
        <f t="shared" si="714"/>
        <v>42736</v>
      </c>
      <c r="AE153" s="23">
        <f t="shared" si="714"/>
        <v>42767</v>
      </c>
      <c r="AF153" s="23">
        <f t="shared" si="714"/>
        <v>42795</v>
      </c>
      <c r="AG153" s="23">
        <f t="shared" si="714"/>
        <v>42826</v>
      </c>
      <c r="AH153" s="23">
        <f t="shared" si="714"/>
        <v>42856</v>
      </c>
      <c r="AI153" s="23">
        <f t="shared" si="714"/>
        <v>42887</v>
      </c>
      <c r="AJ153" s="23">
        <f t="shared" si="714"/>
        <v>42917</v>
      </c>
      <c r="AK153" s="23">
        <f t="shared" si="714"/>
        <v>42948</v>
      </c>
      <c r="AL153" s="23">
        <f t="shared" si="714"/>
        <v>42979</v>
      </c>
      <c r="AM153" s="23">
        <f t="shared" si="714"/>
        <v>43009</v>
      </c>
      <c r="AN153" s="23">
        <f t="shared" si="714"/>
        <v>43040</v>
      </c>
      <c r="AO153" s="23">
        <f t="shared" si="714"/>
        <v>43070</v>
      </c>
      <c r="AP153" s="23">
        <f t="shared" si="714"/>
        <v>43101</v>
      </c>
      <c r="AQ153" s="23">
        <f t="shared" si="714"/>
        <v>43132</v>
      </c>
      <c r="AR153" s="23">
        <f t="shared" si="714"/>
        <v>43160</v>
      </c>
      <c r="AS153" s="23">
        <f t="shared" si="714"/>
        <v>43191</v>
      </c>
      <c r="AT153" s="23">
        <f t="shared" si="714"/>
        <v>43221</v>
      </c>
      <c r="AU153" s="23">
        <f t="shared" si="714"/>
        <v>43252</v>
      </c>
      <c r="AV153" s="23">
        <f t="shared" si="714"/>
        <v>43282</v>
      </c>
      <c r="AW153" s="23">
        <f t="shared" si="714"/>
        <v>43313</v>
      </c>
      <c r="AX153" s="23">
        <f t="shared" si="714"/>
        <v>43344</v>
      </c>
      <c r="AY153" s="23">
        <f t="shared" si="714"/>
        <v>43374</v>
      </c>
      <c r="AZ153" s="23">
        <f t="shared" ref="AZ153:DK153" si="715">AZ3</f>
        <v>43405</v>
      </c>
      <c r="BA153" s="23">
        <f t="shared" si="715"/>
        <v>43435</v>
      </c>
      <c r="BB153" s="23">
        <f t="shared" si="715"/>
        <v>43466</v>
      </c>
      <c r="BC153" s="23">
        <f t="shared" si="715"/>
        <v>43497</v>
      </c>
      <c r="BD153" s="23">
        <f t="shared" si="715"/>
        <v>43525</v>
      </c>
      <c r="BE153" s="23">
        <f t="shared" si="715"/>
        <v>43556</v>
      </c>
      <c r="BF153" s="23">
        <f t="shared" si="715"/>
        <v>43586</v>
      </c>
      <c r="BG153" s="23">
        <f t="shared" si="715"/>
        <v>43617</v>
      </c>
      <c r="BH153" s="23">
        <f t="shared" si="715"/>
        <v>43647</v>
      </c>
      <c r="BI153" s="23">
        <f t="shared" si="715"/>
        <v>43678</v>
      </c>
      <c r="BJ153" s="23">
        <f t="shared" si="715"/>
        <v>43709</v>
      </c>
      <c r="BK153" s="23">
        <f t="shared" si="715"/>
        <v>43739</v>
      </c>
      <c r="BL153" s="23">
        <f t="shared" si="715"/>
        <v>43770</v>
      </c>
      <c r="BM153" s="23">
        <f t="shared" si="715"/>
        <v>43800</v>
      </c>
      <c r="BN153" s="23">
        <f t="shared" si="715"/>
        <v>43831</v>
      </c>
      <c r="BO153" s="23">
        <f t="shared" si="715"/>
        <v>43862</v>
      </c>
      <c r="BP153" s="23">
        <f t="shared" si="715"/>
        <v>43891</v>
      </c>
      <c r="BQ153" s="23">
        <f t="shared" si="715"/>
        <v>43922</v>
      </c>
      <c r="BR153" s="23">
        <f t="shared" si="715"/>
        <v>43952</v>
      </c>
      <c r="BS153" s="23">
        <f t="shared" si="715"/>
        <v>43983</v>
      </c>
      <c r="BT153" s="23">
        <f t="shared" si="715"/>
        <v>44013</v>
      </c>
      <c r="BU153" s="23">
        <f t="shared" si="715"/>
        <v>44044</v>
      </c>
      <c r="BV153" s="23">
        <f t="shared" si="715"/>
        <v>44075</v>
      </c>
      <c r="BW153" s="23">
        <f t="shared" si="715"/>
        <v>44105</v>
      </c>
      <c r="BX153" s="23">
        <f t="shared" si="715"/>
        <v>44136</v>
      </c>
      <c r="BY153" s="23">
        <f t="shared" si="715"/>
        <v>44166</v>
      </c>
      <c r="BZ153" s="23">
        <f t="shared" si="715"/>
        <v>44197</v>
      </c>
      <c r="CA153" s="23">
        <f t="shared" si="715"/>
        <v>44228</v>
      </c>
      <c r="CB153" s="23">
        <f t="shared" si="715"/>
        <v>44256</v>
      </c>
      <c r="CC153" s="23">
        <f t="shared" si="715"/>
        <v>44287</v>
      </c>
      <c r="CD153" s="23">
        <f t="shared" si="715"/>
        <v>44317</v>
      </c>
      <c r="CE153" s="23">
        <f t="shared" si="715"/>
        <v>44348</v>
      </c>
      <c r="CF153" s="23">
        <f t="shared" si="715"/>
        <v>44378</v>
      </c>
      <c r="CG153" s="23">
        <f t="shared" si="715"/>
        <v>44409</v>
      </c>
      <c r="CH153" s="23">
        <f t="shared" si="715"/>
        <v>44440</v>
      </c>
      <c r="CI153" s="23">
        <f t="shared" si="715"/>
        <v>44470</v>
      </c>
      <c r="CJ153" s="23">
        <f t="shared" si="715"/>
        <v>44501</v>
      </c>
      <c r="CK153" s="23">
        <f t="shared" si="715"/>
        <v>44531</v>
      </c>
      <c r="CL153" s="23">
        <f t="shared" si="715"/>
        <v>44562</v>
      </c>
      <c r="CM153" s="23">
        <f t="shared" si="715"/>
        <v>44593</v>
      </c>
      <c r="CN153" s="23">
        <f t="shared" si="715"/>
        <v>44621</v>
      </c>
      <c r="CO153" s="23">
        <f t="shared" si="715"/>
        <v>44652</v>
      </c>
      <c r="CP153" s="23">
        <f t="shared" si="715"/>
        <v>44682</v>
      </c>
      <c r="CQ153" s="23">
        <f t="shared" si="715"/>
        <v>44713</v>
      </c>
      <c r="CR153" s="23">
        <f t="shared" si="715"/>
        <v>44743</v>
      </c>
      <c r="CS153" s="23">
        <f t="shared" si="715"/>
        <v>44774</v>
      </c>
      <c r="CT153" s="23">
        <f t="shared" si="715"/>
        <v>44805</v>
      </c>
      <c r="CU153" s="23">
        <f t="shared" si="715"/>
        <v>44835</v>
      </c>
      <c r="CV153" s="23">
        <f t="shared" si="715"/>
        <v>44866</v>
      </c>
      <c r="CW153" s="23">
        <f t="shared" si="715"/>
        <v>44896</v>
      </c>
      <c r="CX153" s="23">
        <f t="shared" si="715"/>
        <v>44927</v>
      </c>
      <c r="CY153" s="23">
        <f t="shared" si="715"/>
        <v>44958</v>
      </c>
      <c r="CZ153" s="23">
        <f t="shared" si="715"/>
        <v>44986</v>
      </c>
      <c r="DA153" s="23">
        <f t="shared" si="715"/>
        <v>45017</v>
      </c>
      <c r="DB153" s="23">
        <f t="shared" si="715"/>
        <v>45047</v>
      </c>
      <c r="DC153" s="23">
        <f t="shared" si="715"/>
        <v>45078</v>
      </c>
      <c r="DD153" s="23">
        <f t="shared" si="715"/>
        <v>45108</v>
      </c>
      <c r="DE153" s="23">
        <f t="shared" si="715"/>
        <v>45139</v>
      </c>
      <c r="DF153" s="23">
        <f t="shared" si="715"/>
        <v>45170</v>
      </c>
      <c r="DG153" s="23">
        <f t="shared" si="715"/>
        <v>45200</v>
      </c>
      <c r="DH153" s="23">
        <f t="shared" si="715"/>
        <v>45231</v>
      </c>
      <c r="DI153" s="23">
        <f t="shared" si="715"/>
        <v>45261</v>
      </c>
      <c r="DJ153" s="23">
        <f t="shared" si="715"/>
        <v>45292</v>
      </c>
      <c r="DK153" s="23">
        <f t="shared" si="715"/>
        <v>45323</v>
      </c>
      <c r="DL153" s="23">
        <f t="shared" ref="DL153:DU153" si="716">DL3</f>
        <v>45352</v>
      </c>
      <c r="DM153" s="23">
        <f t="shared" si="716"/>
        <v>45383</v>
      </c>
      <c r="DN153" s="23">
        <f t="shared" si="716"/>
        <v>45413</v>
      </c>
      <c r="DO153" s="23">
        <f t="shared" si="716"/>
        <v>45444</v>
      </c>
      <c r="DP153" s="23">
        <f t="shared" si="716"/>
        <v>45474</v>
      </c>
      <c r="DQ153" s="23">
        <f t="shared" si="716"/>
        <v>45505</v>
      </c>
      <c r="DR153" s="23">
        <f t="shared" si="716"/>
        <v>45536</v>
      </c>
      <c r="DS153" s="23">
        <f t="shared" si="716"/>
        <v>45566</v>
      </c>
      <c r="DT153" s="23">
        <f t="shared" si="716"/>
        <v>45597</v>
      </c>
      <c r="DU153" s="23">
        <f t="shared" si="716"/>
        <v>45627</v>
      </c>
    </row>
    <row r="154" spans="1:125" x14ac:dyDescent="0.3">
      <c r="A154" s="11" t="s">
        <v>56</v>
      </c>
      <c r="B154" s="68">
        <v>0</v>
      </c>
      <c r="C154" s="12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</row>
    <row r="155" spans="1:125" x14ac:dyDescent="0.3">
      <c r="A155" s="11" t="s">
        <v>51</v>
      </c>
      <c r="C155" s="12"/>
      <c r="D155" s="13">
        <f>D51/30*$B$154</f>
        <v>0</v>
      </c>
      <c r="E155" s="13">
        <f t="shared" ref="E155:AY155" si="717">E51/30*$B$154</f>
        <v>0</v>
      </c>
      <c r="F155" s="13">
        <f t="shared" si="717"/>
        <v>0</v>
      </c>
      <c r="G155" s="13">
        <f t="shared" si="717"/>
        <v>0</v>
      </c>
      <c r="H155" s="13">
        <f t="shared" si="717"/>
        <v>0</v>
      </c>
      <c r="I155" s="13">
        <f t="shared" si="717"/>
        <v>0</v>
      </c>
      <c r="J155" s="13">
        <f t="shared" si="717"/>
        <v>0</v>
      </c>
      <c r="K155" s="13">
        <f t="shared" si="717"/>
        <v>0</v>
      </c>
      <c r="L155" s="13">
        <f t="shared" si="717"/>
        <v>0</v>
      </c>
      <c r="M155" s="13">
        <f t="shared" si="717"/>
        <v>0</v>
      </c>
      <c r="N155" s="13">
        <f t="shared" si="717"/>
        <v>0</v>
      </c>
      <c r="O155" s="13">
        <f t="shared" si="717"/>
        <v>0</v>
      </c>
      <c r="P155" s="13">
        <f t="shared" si="717"/>
        <v>0</v>
      </c>
      <c r="Q155" s="13">
        <f t="shared" si="717"/>
        <v>0</v>
      </c>
      <c r="R155" s="13">
        <f t="shared" si="717"/>
        <v>0</v>
      </c>
      <c r="S155" s="13">
        <f t="shared" si="717"/>
        <v>0</v>
      </c>
      <c r="T155" s="13">
        <f t="shared" si="717"/>
        <v>0</v>
      </c>
      <c r="U155" s="13">
        <f t="shared" si="717"/>
        <v>0</v>
      </c>
      <c r="V155" s="13">
        <f t="shared" si="717"/>
        <v>0</v>
      </c>
      <c r="W155" s="13">
        <f t="shared" si="717"/>
        <v>0</v>
      </c>
      <c r="X155" s="13">
        <f t="shared" si="717"/>
        <v>0</v>
      </c>
      <c r="Y155" s="13">
        <f t="shared" si="717"/>
        <v>0</v>
      </c>
      <c r="Z155" s="13">
        <f t="shared" si="717"/>
        <v>0</v>
      </c>
      <c r="AA155" s="13">
        <f t="shared" si="717"/>
        <v>0</v>
      </c>
      <c r="AB155" s="13">
        <f t="shared" si="717"/>
        <v>0</v>
      </c>
      <c r="AC155" s="13">
        <f t="shared" si="717"/>
        <v>0</v>
      </c>
      <c r="AD155" s="13">
        <f t="shared" si="717"/>
        <v>0</v>
      </c>
      <c r="AE155" s="13">
        <f t="shared" si="717"/>
        <v>0</v>
      </c>
      <c r="AF155" s="13">
        <f t="shared" si="717"/>
        <v>0</v>
      </c>
      <c r="AG155" s="13">
        <f t="shared" si="717"/>
        <v>0</v>
      </c>
      <c r="AH155" s="13">
        <f t="shared" si="717"/>
        <v>0</v>
      </c>
      <c r="AI155" s="13">
        <f t="shared" si="717"/>
        <v>0</v>
      </c>
      <c r="AJ155" s="13">
        <f t="shared" si="717"/>
        <v>0</v>
      </c>
      <c r="AK155" s="13">
        <f t="shared" si="717"/>
        <v>0</v>
      </c>
      <c r="AL155" s="13">
        <f t="shared" si="717"/>
        <v>0</v>
      </c>
      <c r="AM155" s="13">
        <f t="shared" si="717"/>
        <v>0</v>
      </c>
      <c r="AN155" s="13">
        <f t="shared" si="717"/>
        <v>0</v>
      </c>
      <c r="AO155" s="13">
        <f t="shared" si="717"/>
        <v>0</v>
      </c>
      <c r="AP155" s="13">
        <f t="shared" si="717"/>
        <v>0</v>
      </c>
      <c r="AQ155" s="13">
        <f t="shared" si="717"/>
        <v>0</v>
      </c>
      <c r="AR155" s="13">
        <f t="shared" si="717"/>
        <v>0</v>
      </c>
      <c r="AS155" s="13">
        <f t="shared" si="717"/>
        <v>0</v>
      </c>
      <c r="AT155" s="13">
        <f t="shared" si="717"/>
        <v>0</v>
      </c>
      <c r="AU155" s="13">
        <f t="shared" si="717"/>
        <v>0</v>
      </c>
      <c r="AV155" s="13">
        <f t="shared" si="717"/>
        <v>0</v>
      </c>
      <c r="AW155" s="13">
        <f t="shared" si="717"/>
        <v>0</v>
      </c>
      <c r="AX155" s="13">
        <f t="shared" si="717"/>
        <v>0</v>
      </c>
      <c r="AY155" s="13">
        <f t="shared" si="717"/>
        <v>0</v>
      </c>
      <c r="AZ155" s="13">
        <f t="shared" ref="AZ155:DK155" si="718">AZ51/30*$B$154</f>
        <v>0</v>
      </c>
      <c r="BA155" s="13">
        <f t="shared" si="718"/>
        <v>0</v>
      </c>
      <c r="BB155" s="13">
        <f t="shared" si="718"/>
        <v>0</v>
      </c>
      <c r="BC155" s="13">
        <f t="shared" si="718"/>
        <v>0</v>
      </c>
      <c r="BD155" s="13">
        <f t="shared" si="718"/>
        <v>0</v>
      </c>
      <c r="BE155" s="13">
        <f t="shared" si="718"/>
        <v>0</v>
      </c>
      <c r="BF155" s="13">
        <f t="shared" si="718"/>
        <v>0</v>
      </c>
      <c r="BG155" s="13">
        <f t="shared" si="718"/>
        <v>0</v>
      </c>
      <c r="BH155" s="13">
        <f t="shared" si="718"/>
        <v>0</v>
      </c>
      <c r="BI155" s="13">
        <f t="shared" si="718"/>
        <v>0</v>
      </c>
      <c r="BJ155" s="13">
        <f t="shared" si="718"/>
        <v>0</v>
      </c>
      <c r="BK155" s="13">
        <f t="shared" si="718"/>
        <v>0</v>
      </c>
      <c r="BL155" s="13">
        <f t="shared" si="718"/>
        <v>0</v>
      </c>
      <c r="BM155" s="13">
        <f t="shared" si="718"/>
        <v>0</v>
      </c>
      <c r="BN155" s="13">
        <f t="shared" si="718"/>
        <v>0</v>
      </c>
      <c r="BO155" s="13">
        <f t="shared" si="718"/>
        <v>0</v>
      </c>
      <c r="BP155" s="13">
        <f t="shared" si="718"/>
        <v>0</v>
      </c>
      <c r="BQ155" s="13">
        <f t="shared" si="718"/>
        <v>0</v>
      </c>
      <c r="BR155" s="13">
        <f t="shared" si="718"/>
        <v>0</v>
      </c>
      <c r="BS155" s="13">
        <f t="shared" si="718"/>
        <v>0</v>
      </c>
      <c r="BT155" s="13">
        <f t="shared" si="718"/>
        <v>0</v>
      </c>
      <c r="BU155" s="13">
        <f t="shared" si="718"/>
        <v>0</v>
      </c>
      <c r="BV155" s="13">
        <f t="shared" si="718"/>
        <v>0</v>
      </c>
      <c r="BW155" s="13">
        <f t="shared" si="718"/>
        <v>0</v>
      </c>
      <c r="BX155" s="13">
        <f t="shared" si="718"/>
        <v>0</v>
      </c>
      <c r="BY155" s="13">
        <f t="shared" si="718"/>
        <v>0</v>
      </c>
      <c r="BZ155" s="13">
        <f t="shared" si="718"/>
        <v>0</v>
      </c>
      <c r="CA155" s="13">
        <f t="shared" si="718"/>
        <v>0</v>
      </c>
      <c r="CB155" s="13">
        <f t="shared" si="718"/>
        <v>0</v>
      </c>
      <c r="CC155" s="13">
        <f t="shared" si="718"/>
        <v>0</v>
      </c>
      <c r="CD155" s="13">
        <f t="shared" si="718"/>
        <v>0</v>
      </c>
      <c r="CE155" s="13">
        <f t="shared" si="718"/>
        <v>0</v>
      </c>
      <c r="CF155" s="13">
        <f t="shared" si="718"/>
        <v>0</v>
      </c>
      <c r="CG155" s="13">
        <f t="shared" si="718"/>
        <v>0</v>
      </c>
      <c r="CH155" s="13">
        <f t="shared" si="718"/>
        <v>0</v>
      </c>
      <c r="CI155" s="13">
        <f t="shared" si="718"/>
        <v>0</v>
      </c>
      <c r="CJ155" s="13">
        <f t="shared" si="718"/>
        <v>0</v>
      </c>
      <c r="CK155" s="13">
        <f t="shared" si="718"/>
        <v>0</v>
      </c>
      <c r="CL155" s="13">
        <f t="shared" si="718"/>
        <v>0</v>
      </c>
      <c r="CM155" s="13">
        <f t="shared" si="718"/>
        <v>0</v>
      </c>
      <c r="CN155" s="13">
        <f t="shared" si="718"/>
        <v>0</v>
      </c>
      <c r="CO155" s="13">
        <f t="shared" si="718"/>
        <v>0</v>
      </c>
      <c r="CP155" s="13">
        <f t="shared" si="718"/>
        <v>0</v>
      </c>
      <c r="CQ155" s="13">
        <f t="shared" si="718"/>
        <v>0</v>
      </c>
      <c r="CR155" s="13">
        <f t="shared" si="718"/>
        <v>0</v>
      </c>
      <c r="CS155" s="13">
        <f t="shared" si="718"/>
        <v>0</v>
      </c>
      <c r="CT155" s="13">
        <f t="shared" si="718"/>
        <v>0</v>
      </c>
      <c r="CU155" s="13">
        <f t="shared" si="718"/>
        <v>0</v>
      </c>
      <c r="CV155" s="13">
        <f t="shared" si="718"/>
        <v>0</v>
      </c>
      <c r="CW155" s="13">
        <f t="shared" si="718"/>
        <v>0</v>
      </c>
      <c r="CX155" s="13">
        <f t="shared" si="718"/>
        <v>0</v>
      </c>
      <c r="CY155" s="13">
        <f t="shared" si="718"/>
        <v>0</v>
      </c>
      <c r="CZ155" s="13">
        <f t="shared" si="718"/>
        <v>0</v>
      </c>
      <c r="DA155" s="13">
        <f t="shared" si="718"/>
        <v>0</v>
      </c>
      <c r="DB155" s="13">
        <f t="shared" si="718"/>
        <v>0</v>
      </c>
      <c r="DC155" s="13">
        <f t="shared" si="718"/>
        <v>0</v>
      </c>
      <c r="DD155" s="13">
        <f t="shared" si="718"/>
        <v>0</v>
      </c>
      <c r="DE155" s="13">
        <f t="shared" si="718"/>
        <v>0</v>
      </c>
      <c r="DF155" s="13">
        <f t="shared" si="718"/>
        <v>0</v>
      </c>
      <c r="DG155" s="13">
        <f t="shared" si="718"/>
        <v>0</v>
      </c>
      <c r="DH155" s="13">
        <f t="shared" si="718"/>
        <v>0</v>
      </c>
      <c r="DI155" s="13">
        <f t="shared" si="718"/>
        <v>0</v>
      </c>
      <c r="DJ155" s="13">
        <f t="shared" si="718"/>
        <v>0</v>
      </c>
      <c r="DK155" s="13">
        <f t="shared" si="718"/>
        <v>0</v>
      </c>
      <c r="DL155" s="13">
        <f t="shared" ref="DL155:DU155" si="719">DL51/30*$B$154</f>
        <v>0</v>
      </c>
      <c r="DM155" s="13">
        <f t="shared" si="719"/>
        <v>0</v>
      </c>
      <c r="DN155" s="13">
        <f t="shared" si="719"/>
        <v>0</v>
      </c>
      <c r="DO155" s="13">
        <f t="shared" si="719"/>
        <v>0</v>
      </c>
      <c r="DP155" s="13">
        <f t="shared" si="719"/>
        <v>0</v>
      </c>
      <c r="DQ155" s="13">
        <f t="shared" si="719"/>
        <v>0</v>
      </c>
      <c r="DR155" s="13">
        <f t="shared" si="719"/>
        <v>0</v>
      </c>
      <c r="DS155" s="13">
        <f t="shared" si="719"/>
        <v>0</v>
      </c>
      <c r="DT155" s="13">
        <f t="shared" si="719"/>
        <v>0</v>
      </c>
      <c r="DU155" s="13">
        <f t="shared" si="719"/>
        <v>0</v>
      </c>
    </row>
    <row r="156" spans="1:125" x14ac:dyDescent="0.3">
      <c r="A156" s="4" t="s">
        <v>52</v>
      </c>
      <c r="B156" s="5"/>
      <c r="C156" s="30"/>
      <c r="D156" s="33">
        <f t="shared" ref="D156" si="720">D155-C155</f>
        <v>0</v>
      </c>
      <c r="E156" s="33">
        <f t="shared" ref="E156" si="721">E155-D155</f>
        <v>0</v>
      </c>
      <c r="F156" s="33">
        <f t="shared" ref="F156" si="722">F155-E155</f>
        <v>0</v>
      </c>
      <c r="G156" s="33">
        <f t="shared" ref="G156" si="723">G155-F155</f>
        <v>0</v>
      </c>
      <c r="H156" s="33">
        <f t="shared" ref="H156" si="724">H155-G155</f>
        <v>0</v>
      </c>
      <c r="I156" s="33">
        <f t="shared" ref="I156" si="725">I155-H155</f>
        <v>0</v>
      </c>
      <c r="J156" s="33">
        <f t="shared" ref="J156:K156" si="726">J155-I155</f>
        <v>0</v>
      </c>
      <c r="K156" s="33">
        <f t="shared" si="726"/>
        <v>0</v>
      </c>
      <c r="L156" s="33">
        <f>L155-K155</f>
        <v>0</v>
      </c>
      <c r="M156" s="33">
        <f>M155-L155</f>
        <v>0</v>
      </c>
      <c r="N156" s="33">
        <f>N155-M155</f>
        <v>0</v>
      </c>
      <c r="O156" s="33">
        <f t="shared" ref="O156:AV156" si="727">O155-N155</f>
        <v>0</v>
      </c>
      <c r="P156" s="33">
        <f t="shared" si="727"/>
        <v>0</v>
      </c>
      <c r="Q156" s="33">
        <f t="shared" si="727"/>
        <v>0</v>
      </c>
      <c r="R156" s="33">
        <f t="shared" si="727"/>
        <v>0</v>
      </c>
      <c r="S156" s="33">
        <f t="shared" si="727"/>
        <v>0</v>
      </c>
      <c r="T156" s="33">
        <f t="shared" si="727"/>
        <v>0</v>
      </c>
      <c r="U156" s="33">
        <f t="shared" si="727"/>
        <v>0</v>
      </c>
      <c r="V156" s="33">
        <f t="shared" si="727"/>
        <v>0</v>
      </c>
      <c r="W156" s="33">
        <f t="shared" si="727"/>
        <v>0</v>
      </c>
      <c r="X156" s="33">
        <f t="shared" si="727"/>
        <v>0</v>
      </c>
      <c r="Y156" s="33">
        <f t="shared" si="727"/>
        <v>0</v>
      </c>
      <c r="Z156" s="33">
        <f t="shared" si="727"/>
        <v>0</v>
      </c>
      <c r="AA156" s="33">
        <f t="shared" si="727"/>
        <v>0</v>
      </c>
      <c r="AB156" s="33">
        <f t="shared" si="727"/>
        <v>0</v>
      </c>
      <c r="AC156" s="33">
        <f t="shared" si="727"/>
        <v>0</v>
      </c>
      <c r="AD156" s="33">
        <f t="shared" si="727"/>
        <v>0</v>
      </c>
      <c r="AE156" s="33">
        <f t="shared" si="727"/>
        <v>0</v>
      </c>
      <c r="AF156" s="33">
        <f t="shared" si="727"/>
        <v>0</v>
      </c>
      <c r="AG156" s="33">
        <f t="shared" si="727"/>
        <v>0</v>
      </c>
      <c r="AH156" s="33">
        <f t="shared" si="727"/>
        <v>0</v>
      </c>
      <c r="AI156" s="33">
        <f t="shared" si="727"/>
        <v>0</v>
      </c>
      <c r="AJ156" s="33">
        <f t="shared" si="727"/>
        <v>0</v>
      </c>
      <c r="AK156" s="33">
        <f t="shared" si="727"/>
        <v>0</v>
      </c>
      <c r="AL156" s="33">
        <f t="shared" si="727"/>
        <v>0</v>
      </c>
      <c r="AM156" s="33">
        <f t="shared" si="727"/>
        <v>0</v>
      </c>
      <c r="AN156" s="33">
        <f t="shared" si="727"/>
        <v>0</v>
      </c>
      <c r="AO156" s="33">
        <f t="shared" si="727"/>
        <v>0</v>
      </c>
      <c r="AP156" s="33">
        <f t="shared" si="727"/>
        <v>0</v>
      </c>
      <c r="AQ156" s="33">
        <f t="shared" si="727"/>
        <v>0</v>
      </c>
      <c r="AR156" s="33">
        <f t="shared" si="727"/>
        <v>0</v>
      </c>
      <c r="AS156" s="33">
        <f t="shared" si="727"/>
        <v>0</v>
      </c>
      <c r="AT156" s="33">
        <f t="shared" si="727"/>
        <v>0</v>
      </c>
      <c r="AU156" s="33">
        <f t="shared" si="727"/>
        <v>0</v>
      </c>
      <c r="AV156" s="33">
        <f t="shared" si="727"/>
        <v>0</v>
      </c>
      <c r="AW156" s="33">
        <f t="shared" ref="AW156" si="728">AW155-AV155</f>
        <v>0</v>
      </c>
      <c r="AX156" s="33">
        <f t="shared" ref="AX156" si="729">AX155-AW155</f>
        <v>0</v>
      </c>
      <c r="AY156" s="33">
        <f t="shared" ref="AY156" si="730">AY155-AX155</f>
        <v>0</v>
      </c>
      <c r="AZ156" s="33">
        <f t="shared" ref="AZ156" si="731">AZ155-AY155</f>
        <v>0</v>
      </c>
      <c r="BA156" s="33">
        <f t="shared" ref="BA156" si="732">BA155-AZ155</f>
        <v>0</v>
      </c>
      <c r="BB156" s="33">
        <f t="shared" ref="BB156" si="733">BB155-BA155</f>
        <v>0</v>
      </c>
      <c r="BC156" s="33">
        <f t="shared" ref="BC156" si="734">BC155-BB155</f>
        <v>0</v>
      </c>
      <c r="BD156" s="33">
        <f t="shared" ref="BD156" si="735">BD155-BC155</f>
        <v>0</v>
      </c>
      <c r="BE156" s="33">
        <f t="shared" ref="BE156" si="736">BE155-BD155</f>
        <v>0</v>
      </c>
      <c r="BF156" s="33">
        <f t="shared" ref="BF156" si="737">BF155-BE155</f>
        <v>0</v>
      </c>
      <c r="BG156" s="33">
        <f t="shared" ref="BG156" si="738">BG155-BF155</f>
        <v>0</v>
      </c>
      <c r="BH156" s="33">
        <f t="shared" ref="BH156" si="739">BH155-BG155</f>
        <v>0</v>
      </c>
      <c r="BI156" s="33">
        <f t="shared" ref="BI156" si="740">BI155-BH155</f>
        <v>0</v>
      </c>
      <c r="BJ156" s="33">
        <f t="shared" ref="BJ156" si="741">BJ155-BI155</f>
        <v>0</v>
      </c>
      <c r="BK156" s="33">
        <f t="shared" ref="BK156" si="742">BK155-BJ155</f>
        <v>0</v>
      </c>
      <c r="BL156" s="33">
        <f t="shared" ref="BL156" si="743">BL155-BK155</f>
        <v>0</v>
      </c>
      <c r="BM156" s="33">
        <f t="shared" ref="BM156" si="744">BM155-BL155</f>
        <v>0</v>
      </c>
      <c r="BN156" s="33">
        <f t="shared" ref="BN156" si="745">BN155-BM155</f>
        <v>0</v>
      </c>
      <c r="BO156" s="33">
        <f t="shared" ref="BO156" si="746">BO155-BN155</f>
        <v>0</v>
      </c>
      <c r="BP156" s="33">
        <f t="shared" ref="BP156" si="747">BP155-BO155</f>
        <v>0</v>
      </c>
      <c r="BQ156" s="33">
        <f t="shared" ref="BQ156" si="748">BQ155-BP155</f>
        <v>0</v>
      </c>
      <c r="BR156" s="33">
        <f t="shared" ref="BR156" si="749">BR155-BQ155</f>
        <v>0</v>
      </c>
      <c r="BS156" s="33">
        <f t="shared" ref="BS156" si="750">BS155-BR155</f>
        <v>0</v>
      </c>
      <c r="BT156" s="33">
        <f t="shared" ref="BT156" si="751">BT155-BS155</f>
        <v>0</v>
      </c>
      <c r="BU156" s="33">
        <f t="shared" ref="BU156" si="752">BU155-BT155</f>
        <v>0</v>
      </c>
      <c r="BV156" s="33">
        <f t="shared" ref="BV156" si="753">BV155-BU155</f>
        <v>0</v>
      </c>
      <c r="BW156" s="33">
        <f t="shared" ref="BW156" si="754">BW155-BV155</f>
        <v>0</v>
      </c>
      <c r="BX156" s="33">
        <f t="shared" ref="BX156" si="755">BX155-BW155</f>
        <v>0</v>
      </c>
      <c r="BY156" s="33">
        <f t="shared" ref="BY156" si="756">BY155-BX155</f>
        <v>0</v>
      </c>
      <c r="BZ156" s="33">
        <f t="shared" ref="BZ156" si="757">BZ155-BY155</f>
        <v>0</v>
      </c>
      <c r="CA156" s="33">
        <f t="shared" ref="CA156" si="758">CA155-BZ155</f>
        <v>0</v>
      </c>
      <c r="CB156" s="33">
        <f t="shared" ref="CB156" si="759">CB155-CA155</f>
        <v>0</v>
      </c>
      <c r="CC156" s="33">
        <f t="shared" ref="CC156" si="760">CC155-CB155</f>
        <v>0</v>
      </c>
      <c r="CD156" s="33">
        <f t="shared" ref="CD156" si="761">CD155-CC155</f>
        <v>0</v>
      </c>
      <c r="CE156" s="33">
        <f t="shared" ref="CE156" si="762">CE155-CD155</f>
        <v>0</v>
      </c>
      <c r="CF156" s="33">
        <f t="shared" ref="CF156" si="763">CF155-CE155</f>
        <v>0</v>
      </c>
      <c r="CG156" s="33">
        <f t="shared" ref="CG156" si="764">CG155-CF155</f>
        <v>0</v>
      </c>
      <c r="CH156" s="33">
        <f t="shared" ref="CH156" si="765">CH155-CG155</f>
        <v>0</v>
      </c>
      <c r="CI156" s="33">
        <f t="shared" ref="CI156" si="766">CI155-CH155</f>
        <v>0</v>
      </c>
      <c r="CJ156" s="33">
        <f t="shared" ref="CJ156" si="767">CJ155-CI155</f>
        <v>0</v>
      </c>
      <c r="CK156" s="33">
        <f t="shared" ref="CK156" si="768">CK155-CJ155</f>
        <v>0</v>
      </c>
      <c r="CL156" s="33">
        <f t="shared" ref="CL156" si="769">CL155-CK155</f>
        <v>0</v>
      </c>
      <c r="CM156" s="33">
        <f t="shared" ref="CM156" si="770">CM155-CL155</f>
        <v>0</v>
      </c>
      <c r="CN156" s="33">
        <f t="shared" ref="CN156" si="771">CN155-CM155</f>
        <v>0</v>
      </c>
      <c r="CO156" s="33">
        <f t="shared" ref="CO156" si="772">CO155-CN155</f>
        <v>0</v>
      </c>
      <c r="CP156" s="33">
        <f t="shared" ref="CP156" si="773">CP155-CO155</f>
        <v>0</v>
      </c>
      <c r="CQ156" s="33">
        <f t="shared" ref="CQ156" si="774">CQ155-CP155</f>
        <v>0</v>
      </c>
      <c r="CR156" s="33">
        <f t="shared" ref="CR156" si="775">CR155-CQ155</f>
        <v>0</v>
      </c>
      <c r="CS156" s="33">
        <f t="shared" ref="CS156" si="776">CS155-CR155</f>
        <v>0</v>
      </c>
      <c r="CT156" s="33">
        <f t="shared" ref="CT156" si="777">CT155-CS155</f>
        <v>0</v>
      </c>
      <c r="CU156" s="33">
        <f t="shared" ref="CU156" si="778">CU155-CT155</f>
        <v>0</v>
      </c>
      <c r="CV156" s="33">
        <f t="shared" ref="CV156" si="779">CV155-CU155</f>
        <v>0</v>
      </c>
      <c r="CW156" s="33">
        <f t="shared" ref="CW156" si="780">CW155-CV155</f>
        <v>0</v>
      </c>
      <c r="CX156" s="33">
        <f t="shared" ref="CX156" si="781">CX155-CW155</f>
        <v>0</v>
      </c>
      <c r="CY156" s="33">
        <f t="shared" ref="CY156" si="782">CY155-CX155</f>
        <v>0</v>
      </c>
      <c r="CZ156" s="33">
        <f t="shared" ref="CZ156" si="783">CZ155-CY155</f>
        <v>0</v>
      </c>
      <c r="DA156" s="33">
        <f t="shared" ref="DA156" si="784">DA155-CZ155</f>
        <v>0</v>
      </c>
      <c r="DB156" s="33">
        <f t="shared" ref="DB156" si="785">DB155-DA155</f>
        <v>0</v>
      </c>
      <c r="DC156" s="33">
        <f t="shared" ref="DC156" si="786">DC155-DB155</f>
        <v>0</v>
      </c>
      <c r="DD156" s="33">
        <f t="shared" ref="DD156" si="787">DD155-DC155</f>
        <v>0</v>
      </c>
      <c r="DE156" s="33">
        <f t="shared" ref="DE156" si="788">DE155-DD155</f>
        <v>0</v>
      </c>
      <c r="DF156" s="33">
        <f t="shared" ref="DF156" si="789">DF155-DE155</f>
        <v>0</v>
      </c>
      <c r="DG156" s="33">
        <f t="shared" ref="DG156" si="790">DG155-DF155</f>
        <v>0</v>
      </c>
      <c r="DH156" s="33">
        <f t="shared" ref="DH156" si="791">DH155-DG155</f>
        <v>0</v>
      </c>
      <c r="DI156" s="33">
        <f t="shared" ref="DI156" si="792">DI155-DH155</f>
        <v>0</v>
      </c>
      <c r="DJ156" s="33">
        <f t="shared" ref="DJ156" si="793">DJ155-DI155</f>
        <v>0</v>
      </c>
      <c r="DK156" s="33">
        <f t="shared" ref="DK156" si="794">DK155-DJ155</f>
        <v>0</v>
      </c>
      <c r="DL156" s="33">
        <f t="shared" ref="DL156" si="795">DL155-DK155</f>
        <v>0</v>
      </c>
      <c r="DM156" s="33">
        <f t="shared" ref="DM156" si="796">DM155-DL155</f>
        <v>0</v>
      </c>
      <c r="DN156" s="33">
        <f t="shared" ref="DN156" si="797">DN155-DM155</f>
        <v>0</v>
      </c>
      <c r="DO156" s="33">
        <f t="shared" ref="DO156" si="798">DO155-DN155</f>
        <v>0</v>
      </c>
      <c r="DP156" s="33">
        <f t="shared" ref="DP156" si="799">DP155-DO155</f>
        <v>0</v>
      </c>
      <c r="DQ156" s="33">
        <f t="shared" ref="DQ156" si="800">DQ155-DP155</f>
        <v>0</v>
      </c>
      <c r="DR156" s="33">
        <f t="shared" ref="DR156" si="801">DR155-DQ155</f>
        <v>0</v>
      </c>
      <c r="DS156" s="33">
        <f t="shared" ref="DS156" si="802">DS155-DR155</f>
        <v>0</v>
      </c>
      <c r="DT156" s="33">
        <f t="shared" ref="DT156" si="803">DT155-DS155</f>
        <v>0</v>
      </c>
      <c r="DU156" s="33">
        <f t="shared" ref="DU156" si="804">DU155-DT155</f>
        <v>0</v>
      </c>
    </row>
    <row r="157" spans="1:125" x14ac:dyDescent="0.3">
      <c r="C157" s="1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</row>
    <row r="158" spans="1:125" x14ac:dyDescent="0.3">
      <c r="C158" s="12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</row>
    <row r="159" spans="1:125" s="9" customFormat="1" x14ac:dyDescent="0.3">
      <c r="A159" s="129" t="s">
        <v>53</v>
      </c>
      <c r="B159" s="21"/>
      <c r="C159" s="22" t="s">
        <v>1</v>
      </c>
      <c r="D159" s="23">
        <f t="shared" ref="D159:AY159" si="805">D3</f>
        <v>41944</v>
      </c>
      <c r="E159" s="23">
        <f t="shared" si="805"/>
        <v>41974</v>
      </c>
      <c r="F159" s="23">
        <f t="shared" si="805"/>
        <v>42005</v>
      </c>
      <c r="G159" s="23">
        <f t="shared" si="805"/>
        <v>42036</v>
      </c>
      <c r="H159" s="23">
        <f t="shared" si="805"/>
        <v>42064</v>
      </c>
      <c r="I159" s="23">
        <f t="shared" si="805"/>
        <v>42095</v>
      </c>
      <c r="J159" s="23">
        <f t="shared" si="805"/>
        <v>42125</v>
      </c>
      <c r="K159" s="23">
        <f t="shared" si="805"/>
        <v>42156</v>
      </c>
      <c r="L159" s="23">
        <f t="shared" si="805"/>
        <v>42186</v>
      </c>
      <c r="M159" s="23">
        <f t="shared" si="805"/>
        <v>42217</v>
      </c>
      <c r="N159" s="23">
        <f t="shared" si="805"/>
        <v>42248</v>
      </c>
      <c r="O159" s="23">
        <f t="shared" si="805"/>
        <v>42278</v>
      </c>
      <c r="P159" s="23">
        <f t="shared" si="805"/>
        <v>42309</v>
      </c>
      <c r="Q159" s="23">
        <f t="shared" si="805"/>
        <v>42339</v>
      </c>
      <c r="R159" s="23">
        <f t="shared" si="805"/>
        <v>42370</v>
      </c>
      <c r="S159" s="23">
        <f t="shared" si="805"/>
        <v>42401</v>
      </c>
      <c r="T159" s="23">
        <f t="shared" si="805"/>
        <v>42430</v>
      </c>
      <c r="U159" s="23">
        <f t="shared" si="805"/>
        <v>42461</v>
      </c>
      <c r="V159" s="23">
        <f t="shared" si="805"/>
        <v>42491</v>
      </c>
      <c r="W159" s="23">
        <f t="shared" si="805"/>
        <v>42522</v>
      </c>
      <c r="X159" s="23">
        <f t="shared" si="805"/>
        <v>42552</v>
      </c>
      <c r="Y159" s="23">
        <f t="shared" si="805"/>
        <v>42583</v>
      </c>
      <c r="Z159" s="23">
        <f t="shared" si="805"/>
        <v>42614</v>
      </c>
      <c r="AA159" s="23">
        <f t="shared" si="805"/>
        <v>42644</v>
      </c>
      <c r="AB159" s="23">
        <f t="shared" si="805"/>
        <v>42675</v>
      </c>
      <c r="AC159" s="23">
        <f t="shared" si="805"/>
        <v>42705</v>
      </c>
      <c r="AD159" s="23">
        <f t="shared" si="805"/>
        <v>42736</v>
      </c>
      <c r="AE159" s="23">
        <f t="shared" si="805"/>
        <v>42767</v>
      </c>
      <c r="AF159" s="23">
        <f t="shared" si="805"/>
        <v>42795</v>
      </c>
      <c r="AG159" s="23">
        <f t="shared" si="805"/>
        <v>42826</v>
      </c>
      <c r="AH159" s="23">
        <f t="shared" si="805"/>
        <v>42856</v>
      </c>
      <c r="AI159" s="23">
        <f t="shared" si="805"/>
        <v>42887</v>
      </c>
      <c r="AJ159" s="23">
        <f t="shared" si="805"/>
        <v>42917</v>
      </c>
      <c r="AK159" s="23">
        <f t="shared" si="805"/>
        <v>42948</v>
      </c>
      <c r="AL159" s="23">
        <f t="shared" si="805"/>
        <v>42979</v>
      </c>
      <c r="AM159" s="23">
        <f t="shared" si="805"/>
        <v>43009</v>
      </c>
      <c r="AN159" s="23">
        <f t="shared" si="805"/>
        <v>43040</v>
      </c>
      <c r="AO159" s="23">
        <f t="shared" si="805"/>
        <v>43070</v>
      </c>
      <c r="AP159" s="23">
        <f t="shared" si="805"/>
        <v>43101</v>
      </c>
      <c r="AQ159" s="23">
        <f t="shared" si="805"/>
        <v>43132</v>
      </c>
      <c r="AR159" s="23">
        <f t="shared" si="805"/>
        <v>43160</v>
      </c>
      <c r="AS159" s="23">
        <f t="shared" si="805"/>
        <v>43191</v>
      </c>
      <c r="AT159" s="23">
        <f t="shared" si="805"/>
        <v>43221</v>
      </c>
      <c r="AU159" s="23">
        <f t="shared" si="805"/>
        <v>43252</v>
      </c>
      <c r="AV159" s="23">
        <f t="shared" si="805"/>
        <v>43282</v>
      </c>
      <c r="AW159" s="23">
        <f t="shared" si="805"/>
        <v>43313</v>
      </c>
      <c r="AX159" s="23">
        <f t="shared" si="805"/>
        <v>43344</v>
      </c>
      <c r="AY159" s="23">
        <f t="shared" si="805"/>
        <v>43374</v>
      </c>
      <c r="AZ159" s="23">
        <f t="shared" ref="AZ159:DK159" si="806">AZ3</f>
        <v>43405</v>
      </c>
      <c r="BA159" s="23">
        <f t="shared" si="806"/>
        <v>43435</v>
      </c>
      <c r="BB159" s="23">
        <f t="shared" si="806"/>
        <v>43466</v>
      </c>
      <c r="BC159" s="23">
        <f t="shared" si="806"/>
        <v>43497</v>
      </c>
      <c r="BD159" s="23">
        <f t="shared" si="806"/>
        <v>43525</v>
      </c>
      <c r="BE159" s="23">
        <f t="shared" si="806"/>
        <v>43556</v>
      </c>
      <c r="BF159" s="23">
        <f t="shared" si="806"/>
        <v>43586</v>
      </c>
      <c r="BG159" s="23">
        <f t="shared" si="806"/>
        <v>43617</v>
      </c>
      <c r="BH159" s="23">
        <f t="shared" si="806"/>
        <v>43647</v>
      </c>
      <c r="BI159" s="23">
        <f t="shared" si="806"/>
        <v>43678</v>
      </c>
      <c r="BJ159" s="23">
        <f t="shared" si="806"/>
        <v>43709</v>
      </c>
      <c r="BK159" s="23">
        <f t="shared" si="806"/>
        <v>43739</v>
      </c>
      <c r="BL159" s="23">
        <f t="shared" si="806"/>
        <v>43770</v>
      </c>
      <c r="BM159" s="23">
        <f t="shared" si="806"/>
        <v>43800</v>
      </c>
      <c r="BN159" s="23">
        <f t="shared" si="806"/>
        <v>43831</v>
      </c>
      <c r="BO159" s="23">
        <f t="shared" si="806"/>
        <v>43862</v>
      </c>
      <c r="BP159" s="23">
        <f t="shared" si="806"/>
        <v>43891</v>
      </c>
      <c r="BQ159" s="23">
        <f t="shared" si="806"/>
        <v>43922</v>
      </c>
      <c r="BR159" s="23">
        <f t="shared" si="806"/>
        <v>43952</v>
      </c>
      <c r="BS159" s="23">
        <f t="shared" si="806"/>
        <v>43983</v>
      </c>
      <c r="BT159" s="23">
        <f t="shared" si="806"/>
        <v>44013</v>
      </c>
      <c r="BU159" s="23">
        <f t="shared" si="806"/>
        <v>44044</v>
      </c>
      <c r="BV159" s="23">
        <f t="shared" si="806"/>
        <v>44075</v>
      </c>
      <c r="BW159" s="23">
        <f t="shared" si="806"/>
        <v>44105</v>
      </c>
      <c r="BX159" s="23">
        <f t="shared" si="806"/>
        <v>44136</v>
      </c>
      <c r="BY159" s="23">
        <f t="shared" si="806"/>
        <v>44166</v>
      </c>
      <c r="BZ159" s="23">
        <f t="shared" si="806"/>
        <v>44197</v>
      </c>
      <c r="CA159" s="23">
        <f t="shared" si="806"/>
        <v>44228</v>
      </c>
      <c r="CB159" s="23">
        <f t="shared" si="806"/>
        <v>44256</v>
      </c>
      <c r="CC159" s="23">
        <f t="shared" si="806"/>
        <v>44287</v>
      </c>
      <c r="CD159" s="23">
        <f t="shared" si="806"/>
        <v>44317</v>
      </c>
      <c r="CE159" s="23">
        <f t="shared" si="806"/>
        <v>44348</v>
      </c>
      <c r="CF159" s="23">
        <f t="shared" si="806"/>
        <v>44378</v>
      </c>
      <c r="CG159" s="23">
        <f t="shared" si="806"/>
        <v>44409</v>
      </c>
      <c r="CH159" s="23">
        <f t="shared" si="806"/>
        <v>44440</v>
      </c>
      <c r="CI159" s="23">
        <f t="shared" si="806"/>
        <v>44470</v>
      </c>
      <c r="CJ159" s="23">
        <f t="shared" si="806"/>
        <v>44501</v>
      </c>
      <c r="CK159" s="23">
        <f t="shared" si="806"/>
        <v>44531</v>
      </c>
      <c r="CL159" s="23">
        <f t="shared" si="806"/>
        <v>44562</v>
      </c>
      <c r="CM159" s="23">
        <f t="shared" si="806"/>
        <v>44593</v>
      </c>
      <c r="CN159" s="23">
        <f t="shared" si="806"/>
        <v>44621</v>
      </c>
      <c r="CO159" s="23">
        <f t="shared" si="806"/>
        <v>44652</v>
      </c>
      <c r="CP159" s="23">
        <f t="shared" si="806"/>
        <v>44682</v>
      </c>
      <c r="CQ159" s="23">
        <f t="shared" si="806"/>
        <v>44713</v>
      </c>
      <c r="CR159" s="23">
        <f t="shared" si="806"/>
        <v>44743</v>
      </c>
      <c r="CS159" s="23">
        <f t="shared" si="806"/>
        <v>44774</v>
      </c>
      <c r="CT159" s="23">
        <f t="shared" si="806"/>
        <v>44805</v>
      </c>
      <c r="CU159" s="23">
        <f t="shared" si="806"/>
        <v>44835</v>
      </c>
      <c r="CV159" s="23">
        <f t="shared" si="806"/>
        <v>44866</v>
      </c>
      <c r="CW159" s="23">
        <f t="shared" si="806"/>
        <v>44896</v>
      </c>
      <c r="CX159" s="23">
        <f t="shared" si="806"/>
        <v>44927</v>
      </c>
      <c r="CY159" s="23">
        <f t="shared" si="806"/>
        <v>44958</v>
      </c>
      <c r="CZ159" s="23">
        <f t="shared" si="806"/>
        <v>44986</v>
      </c>
      <c r="DA159" s="23">
        <f t="shared" si="806"/>
        <v>45017</v>
      </c>
      <c r="DB159" s="23">
        <f t="shared" si="806"/>
        <v>45047</v>
      </c>
      <c r="DC159" s="23">
        <f t="shared" si="806"/>
        <v>45078</v>
      </c>
      <c r="DD159" s="23">
        <f t="shared" si="806"/>
        <v>45108</v>
      </c>
      <c r="DE159" s="23">
        <f t="shared" si="806"/>
        <v>45139</v>
      </c>
      <c r="DF159" s="23">
        <f t="shared" si="806"/>
        <v>45170</v>
      </c>
      <c r="DG159" s="23">
        <f t="shared" si="806"/>
        <v>45200</v>
      </c>
      <c r="DH159" s="23">
        <f t="shared" si="806"/>
        <v>45231</v>
      </c>
      <c r="DI159" s="23">
        <f t="shared" si="806"/>
        <v>45261</v>
      </c>
      <c r="DJ159" s="23">
        <f t="shared" si="806"/>
        <v>45292</v>
      </c>
      <c r="DK159" s="23">
        <f t="shared" si="806"/>
        <v>45323</v>
      </c>
      <c r="DL159" s="23">
        <f t="shared" ref="DL159:DU159" si="807">DL3</f>
        <v>45352</v>
      </c>
      <c r="DM159" s="23">
        <f t="shared" si="807"/>
        <v>45383</v>
      </c>
      <c r="DN159" s="23">
        <f t="shared" si="807"/>
        <v>45413</v>
      </c>
      <c r="DO159" s="23">
        <f t="shared" si="807"/>
        <v>45444</v>
      </c>
      <c r="DP159" s="23">
        <f t="shared" si="807"/>
        <v>45474</v>
      </c>
      <c r="DQ159" s="23">
        <f t="shared" si="807"/>
        <v>45505</v>
      </c>
      <c r="DR159" s="23">
        <f t="shared" si="807"/>
        <v>45536</v>
      </c>
      <c r="DS159" s="23">
        <f t="shared" si="807"/>
        <v>45566</v>
      </c>
      <c r="DT159" s="23">
        <f t="shared" si="807"/>
        <v>45597</v>
      </c>
      <c r="DU159" s="23">
        <f t="shared" si="807"/>
        <v>45627</v>
      </c>
    </row>
    <row r="160" spans="1:125" s="9" customFormat="1" x14ac:dyDescent="0.3">
      <c r="A160" s="11" t="s">
        <v>58</v>
      </c>
      <c r="B160" s="68">
        <v>0</v>
      </c>
      <c r="C160" s="2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</row>
    <row r="161" spans="1:125" s="9" customFormat="1" x14ac:dyDescent="0.3">
      <c r="A161" s="11" t="s">
        <v>121</v>
      </c>
      <c r="B161" s="68">
        <v>0</v>
      </c>
      <c r="C161" s="2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</row>
    <row r="162" spans="1:125" x14ac:dyDescent="0.3">
      <c r="A162" s="11" t="s">
        <v>53</v>
      </c>
      <c r="C162" s="12"/>
      <c r="D162" s="13">
        <f t="shared" ref="D162:AY162" si="808">SUM(D163:D167)</f>
        <v>0</v>
      </c>
      <c r="E162" s="13">
        <f t="shared" si="808"/>
        <v>0</v>
      </c>
      <c r="F162" s="13">
        <f t="shared" si="808"/>
        <v>0</v>
      </c>
      <c r="G162" s="13">
        <f t="shared" si="808"/>
        <v>0</v>
      </c>
      <c r="H162" s="13">
        <f t="shared" si="808"/>
        <v>0</v>
      </c>
      <c r="I162" s="13">
        <f t="shared" si="808"/>
        <v>0</v>
      </c>
      <c r="J162" s="13">
        <f t="shared" si="808"/>
        <v>0</v>
      </c>
      <c r="K162" s="13">
        <f t="shared" si="808"/>
        <v>0</v>
      </c>
      <c r="L162" s="13">
        <f t="shared" si="808"/>
        <v>0</v>
      </c>
      <c r="M162" s="13">
        <f t="shared" si="808"/>
        <v>0</v>
      </c>
      <c r="N162" s="13">
        <f t="shared" si="808"/>
        <v>0</v>
      </c>
      <c r="O162" s="13">
        <f t="shared" si="808"/>
        <v>0</v>
      </c>
      <c r="P162" s="13">
        <f t="shared" si="808"/>
        <v>0</v>
      </c>
      <c r="Q162" s="13">
        <f t="shared" si="808"/>
        <v>0</v>
      </c>
      <c r="R162" s="13">
        <f t="shared" si="808"/>
        <v>0</v>
      </c>
      <c r="S162" s="13">
        <f t="shared" si="808"/>
        <v>0</v>
      </c>
      <c r="T162" s="13">
        <f t="shared" si="808"/>
        <v>0</v>
      </c>
      <c r="U162" s="13">
        <f t="shared" si="808"/>
        <v>0</v>
      </c>
      <c r="V162" s="13">
        <f t="shared" si="808"/>
        <v>0</v>
      </c>
      <c r="W162" s="13">
        <f t="shared" si="808"/>
        <v>0</v>
      </c>
      <c r="X162" s="13">
        <f t="shared" si="808"/>
        <v>0</v>
      </c>
      <c r="Y162" s="13">
        <f t="shared" si="808"/>
        <v>0</v>
      </c>
      <c r="Z162" s="13">
        <f t="shared" si="808"/>
        <v>0</v>
      </c>
      <c r="AA162" s="13">
        <f t="shared" si="808"/>
        <v>0</v>
      </c>
      <c r="AB162" s="13">
        <f t="shared" si="808"/>
        <v>0</v>
      </c>
      <c r="AC162" s="13">
        <f t="shared" si="808"/>
        <v>0</v>
      </c>
      <c r="AD162" s="13">
        <f t="shared" si="808"/>
        <v>0</v>
      </c>
      <c r="AE162" s="13">
        <f t="shared" si="808"/>
        <v>0</v>
      </c>
      <c r="AF162" s="13">
        <f t="shared" si="808"/>
        <v>0</v>
      </c>
      <c r="AG162" s="13">
        <f t="shared" si="808"/>
        <v>0</v>
      </c>
      <c r="AH162" s="13">
        <f t="shared" si="808"/>
        <v>0</v>
      </c>
      <c r="AI162" s="13">
        <f t="shared" si="808"/>
        <v>0</v>
      </c>
      <c r="AJ162" s="13">
        <f t="shared" si="808"/>
        <v>0</v>
      </c>
      <c r="AK162" s="13">
        <f t="shared" si="808"/>
        <v>0</v>
      </c>
      <c r="AL162" s="13">
        <f t="shared" si="808"/>
        <v>0</v>
      </c>
      <c r="AM162" s="13">
        <f t="shared" si="808"/>
        <v>0</v>
      </c>
      <c r="AN162" s="13">
        <f t="shared" si="808"/>
        <v>0</v>
      </c>
      <c r="AO162" s="13">
        <f t="shared" si="808"/>
        <v>0</v>
      </c>
      <c r="AP162" s="13">
        <f t="shared" si="808"/>
        <v>0</v>
      </c>
      <c r="AQ162" s="13">
        <f t="shared" si="808"/>
        <v>0</v>
      </c>
      <c r="AR162" s="13">
        <f t="shared" si="808"/>
        <v>0</v>
      </c>
      <c r="AS162" s="13">
        <f t="shared" si="808"/>
        <v>0</v>
      </c>
      <c r="AT162" s="13">
        <f t="shared" si="808"/>
        <v>0</v>
      </c>
      <c r="AU162" s="13">
        <f t="shared" si="808"/>
        <v>0</v>
      </c>
      <c r="AV162" s="13">
        <f t="shared" si="808"/>
        <v>0</v>
      </c>
      <c r="AW162" s="13">
        <f t="shared" si="808"/>
        <v>0</v>
      </c>
      <c r="AX162" s="13">
        <f t="shared" si="808"/>
        <v>0</v>
      </c>
      <c r="AY162" s="13">
        <f t="shared" si="808"/>
        <v>0</v>
      </c>
      <c r="AZ162" s="13">
        <f t="shared" ref="AZ162:DK162" si="809">SUM(AZ163:AZ167)</f>
        <v>0</v>
      </c>
      <c r="BA162" s="13">
        <f t="shared" si="809"/>
        <v>0</v>
      </c>
      <c r="BB162" s="13">
        <f t="shared" si="809"/>
        <v>0</v>
      </c>
      <c r="BC162" s="13">
        <f t="shared" si="809"/>
        <v>0</v>
      </c>
      <c r="BD162" s="13">
        <f t="shared" si="809"/>
        <v>0</v>
      </c>
      <c r="BE162" s="13">
        <f t="shared" si="809"/>
        <v>0</v>
      </c>
      <c r="BF162" s="13">
        <f t="shared" si="809"/>
        <v>0</v>
      </c>
      <c r="BG162" s="13">
        <f t="shared" si="809"/>
        <v>0</v>
      </c>
      <c r="BH162" s="13">
        <f t="shared" si="809"/>
        <v>0</v>
      </c>
      <c r="BI162" s="13">
        <f t="shared" si="809"/>
        <v>0</v>
      </c>
      <c r="BJ162" s="13">
        <f t="shared" si="809"/>
        <v>0</v>
      </c>
      <c r="BK162" s="13">
        <f t="shared" si="809"/>
        <v>0</v>
      </c>
      <c r="BL162" s="13">
        <f t="shared" si="809"/>
        <v>0</v>
      </c>
      <c r="BM162" s="13">
        <f t="shared" si="809"/>
        <v>0</v>
      </c>
      <c r="BN162" s="13">
        <f t="shared" si="809"/>
        <v>0</v>
      </c>
      <c r="BO162" s="13">
        <f t="shared" si="809"/>
        <v>0</v>
      </c>
      <c r="BP162" s="13">
        <f t="shared" si="809"/>
        <v>0</v>
      </c>
      <c r="BQ162" s="13">
        <f t="shared" si="809"/>
        <v>0</v>
      </c>
      <c r="BR162" s="13">
        <f t="shared" si="809"/>
        <v>0</v>
      </c>
      <c r="BS162" s="13">
        <f t="shared" si="809"/>
        <v>0</v>
      </c>
      <c r="BT162" s="13">
        <f t="shared" si="809"/>
        <v>0</v>
      </c>
      <c r="BU162" s="13">
        <f t="shared" si="809"/>
        <v>0</v>
      </c>
      <c r="BV162" s="13">
        <f t="shared" si="809"/>
        <v>0</v>
      </c>
      <c r="BW162" s="13">
        <f t="shared" si="809"/>
        <v>0</v>
      </c>
      <c r="BX162" s="13">
        <f t="shared" si="809"/>
        <v>0</v>
      </c>
      <c r="BY162" s="13">
        <f t="shared" si="809"/>
        <v>0</v>
      </c>
      <c r="BZ162" s="13">
        <f t="shared" si="809"/>
        <v>0</v>
      </c>
      <c r="CA162" s="13">
        <f t="shared" si="809"/>
        <v>0</v>
      </c>
      <c r="CB162" s="13">
        <f t="shared" si="809"/>
        <v>0</v>
      </c>
      <c r="CC162" s="13">
        <f t="shared" si="809"/>
        <v>0</v>
      </c>
      <c r="CD162" s="13">
        <f t="shared" si="809"/>
        <v>0</v>
      </c>
      <c r="CE162" s="13">
        <f t="shared" si="809"/>
        <v>0</v>
      </c>
      <c r="CF162" s="13">
        <f t="shared" si="809"/>
        <v>0</v>
      </c>
      <c r="CG162" s="13">
        <f t="shared" si="809"/>
        <v>0</v>
      </c>
      <c r="CH162" s="13">
        <f t="shared" si="809"/>
        <v>0</v>
      </c>
      <c r="CI162" s="13">
        <f t="shared" si="809"/>
        <v>0</v>
      </c>
      <c r="CJ162" s="13">
        <f t="shared" si="809"/>
        <v>0</v>
      </c>
      <c r="CK162" s="13">
        <f t="shared" si="809"/>
        <v>0</v>
      </c>
      <c r="CL162" s="13">
        <f t="shared" si="809"/>
        <v>0</v>
      </c>
      <c r="CM162" s="13">
        <f t="shared" si="809"/>
        <v>0</v>
      </c>
      <c r="CN162" s="13">
        <f t="shared" si="809"/>
        <v>0</v>
      </c>
      <c r="CO162" s="13">
        <f t="shared" si="809"/>
        <v>0</v>
      </c>
      <c r="CP162" s="13">
        <f t="shared" si="809"/>
        <v>0</v>
      </c>
      <c r="CQ162" s="13">
        <f t="shared" si="809"/>
        <v>0</v>
      </c>
      <c r="CR162" s="13">
        <f t="shared" si="809"/>
        <v>0</v>
      </c>
      <c r="CS162" s="13">
        <f t="shared" si="809"/>
        <v>0</v>
      </c>
      <c r="CT162" s="13">
        <f t="shared" si="809"/>
        <v>0</v>
      </c>
      <c r="CU162" s="13">
        <f t="shared" si="809"/>
        <v>0</v>
      </c>
      <c r="CV162" s="13">
        <f t="shared" si="809"/>
        <v>0</v>
      </c>
      <c r="CW162" s="13">
        <f t="shared" si="809"/>
        <v>0</v>
      </c>
      <c r="CX162" s="13">
        <f t="shared" si="809"/>
        <v>0</v>
      </c>
      <c r="CY162" s="13">
        <f t="shared" si="809"/>
        <v>0</v>
      </c>
      <c r="CZ162" s="13">
        <f t="shared" si="809"/>
        <v>0</v>
      </c>
      <c r="DA162" s="13">
        <f t="shared" si="809"/>
        <v>0</v>
      </c>
      <c r="DB162" s="13">
        <f t="shared" si="809"/>
        <v>0</v>
      </c>
      <c r="DC162" s="13">
        <f t="shared" si="809"/>
        <v>0</v>
      </c>
      <c r="DD162" s="13">
        <f t="shared" si="809"/>
        <v>0</v>
      </c>
      <c r="DE162" s="13">
        <f t="shared" si="809"/>
        <v>0</v>
      </c>
      <c r="DF162" s="13">
        <f t="shared" si="809"/>
        <v>0</v>
      </c>
      <c r="DG162" s="13">
        <f t="shared" si="809"/>
        <v>0</v>
      </c>
      <c r="DH162" s="13">
        <f t="shared" si="809"/>
        <v>0</v>
      </c>
      <c r="DI162" s="13">
        <f t="shared" si="809"/>
        <v>0</v>
      </c>
      <c r="DJ162" s="13">
        <f t="shared" si="809"/>
        <v>0</v>
      </c>
      <c r="DK162" s="13">
        <f t="shared" si="809"/>
        <v>0</v>
      </c>
      <c r="DL162" s="13">
        <f t="shared" ref="DL162:DU162" si="810">SUM(DL163:DL167)</f>
        <v>0</v>
      </c>
      <c r="DM162" s="13">
        <f t="shared" si="810"/>
        <v>0</v>
      </c>
      <c r="DN162" s="13">
        <f t="shared" si="810"/>
        <v>0</v>
      </c>
      <c r="DO162" s="13">
        <f t="shared" si="810"/>
        <v>0</v>
      </c>
      <c r="DP162" s="13">
        <f t="shared" si="810"/>
        <v>0</v>
      </c>
      <c r="DQ162" s="13">
        <f t="shared" si="810"/>
        <v>0</v>
      </c>
      <c r="DR162" s="13">
        <f t="shared" si="810"/>
        <v>0</v>
      </c>
      <c r="DS162" s="13">
        <f t="shared" si="810"/>
        <v>0</v>
      </c>
      <c r="DT162" s="13">
        <f t="shared" si="810"/>
        <v>0</v>
      </c>
      <c r="DU162" s="13">
        <f t="shared" si="810"/>
        <v>0</v>
      </c>
    </row>
    <row r="163" spans="1:125" s="51" customFormat="1" ht="13.8" hidden="1" x14ac:dyDescent="0.3">
      <c r="A163" s="53"/>
      <c r="C163" s="56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  <c r="BD163" s="55"/>
      <c r="BE163" s="55"/>
      <c r="BF163" s="55"/>
      <c r="BG163" s="55"/>
      <c r="BH163" s="55"/>
      <c r="BI163" s="55"/>
      <c r="BJ163" s="55"/>
      <c r="BK163" s="55"/>
      <c r="BL163" s="55"/>
      <c r="BM163" s="55"/>
      <c r="BN163" s="55"/>
      <c r="BO163" s="55"/>
      <c r="BP163" s="55"/>
      <c r="BQ163" s="55"/>
      <c r="BR163" s="55"/>
      <c r="BS163" s="55"/>
      <c r="BT163" s="55"/>
      <c r="BU163" s="55"/>
      <c r="BV163" s="55"/>
      <c r="BW163" s="55"/>
      <c r="BX163" s="55"/>
      <c r="BY163" s="55"/>
      <c r="BZ163" s="55"/>
      <c r="CA163" s="55"/>
      <c r="CB163" s="55"/>
      <c r="CC163" s="55"/>
      <c r="CD163" s="55"/>
      <c r="CE163" s="55"/>
      <c r="CF163" s="55"/>
      <c r="CG163" s="55"/>
      <c r="CH163" s="55"/>
      <c r="CI163" s="55"/>
      <c r="CJ163" s="55"/>
      <c r="CK163" s="55"/>
      <c r="CL163" s="55"/>
      <c r="CM163" s="55"/>
      <c r="CN163" s="55"/>
      <c r="CO163" s="55"/>
      <c r="CP163" s="55"/>
      <c r="CQ163" s="55"/>
      <c r="CR163" s="55"/>
      <c r="CS163" s="55"/>
      <c r="CT163" s="55"/>
      <c r="CU163" s="55"/>
      <c r="CV163" s="55"/>
      <c r="CW163" s="55"/>
      <c r="CX163" s="55"/>
      <c r="CY163" s="55"/>
      <c r="CZ163" s="55"/>
      <c r="DA163" s="55"/>
      <c r="DB163" s="55"/>
      <c r="DC163" s="55"/>
      <c r="DD163" s="55"/>
      <c r="DE163" s="55"/>
      <c r="DF163" s="55"/>
      <c r="DG163" s="55"/>
      <c r="DH163" s="55"/>
      <c r="DI163" s="55"/>
      <c r="DJ163" s="55"/>
      <c r="DK163" s="55"/>
      <c r="DL163" s="55"/>
      <c r="DM163" s="55"/>
      <c r="DN163" s="55"/>
      <c r="DO163" s="55"/>
      <c r="DP163" s="55"/>
      <c r="DQ163" s="55"/>
      <c r="DR163" s="55"/>
      <c r="DS163" s="55"/>
      <c r="DT163" s="55"/>
      <c r="DU163" s="55"/>
    </row>
    <row r="164" spans="1:125" s="51" customFormat="1" ht="13.8" x14ac:dyDescent="0.3">
      <c r="A164" s="53" t="s">
        <v>123</v>
      </c>
      <c r="C164" s="56"/>
      <c r="D164" s="55">
        <f t="shared" ref="D164:AI164" si="811">D96/30*$B$160</f>
        <v>0</v>
      </c>
      <c r="E164" s="55">
        <f t="shared" si="811"/>
        <v>0</v>
      </c>
      <c r="F164" s="55">
        <f t="shared" si="811"/>
        <v>0</v>
      </c>
      <c r="G164" s="55">
        <f t="shared" si="811"/>
        <v>0</v>
      </c>
      <c r="H164" s="55">
        <f t="shared" si="811"/>
        <v>0</v>
      </c>
      <c r="I164" s="55">
        <f t="shared" si="811"/>
        <v>0</v>
      </c>
      <c r="J164" s="55">
        <f t="shared" si="811"/>
        <v>0</v>
      </c>
      <c r="K164" s="55">
        <f t="shared" si="811"/>
        <v>0</v>
      </c>
      <c r="L164" s="55">
        <f t="shared" si="811"/>
        <v>0</v>
      </c>
      <c r="M164" s="55">
        <f t="shared" si="811"/>
        <v>0</v>
      </c>
      <c r="N164" s="55">
        <f t="shared" si="811"/>
        <v>0</v>
      </c>
      <c r="O164" s="55">
        <f t="shared" si="811"/>
        <v>0</v>
      </c>
      <c r="P164" s="55">
        <f t="shared" si="811"/>
        <v>0</v>
      </c>
      <c r="Q164" s="55">
        <f t="shared" si="811"/>
        <v>0</v>
      </c>
      <c r="R164" s="55">
        <f t="shared" si="811"/>
        <v>0</v>
      </c>
      <c r="S164" s="55">
        <f t="shared" si="811"/>
        <v>0</v>
      </c>
      <c r="T164" s="55">
        <f t="shared" si="811"/>
        <v>0</v>
      </c>
      <c r="U164" s="55">
        <f t="shared" si="811"/>
        <v>0</v>
      </c>
      <c r="V164" s="55">
        <f t="shared" si="811"/>
        <v>0</v>
      </c>
      <c r="W164" s="55">
        <f t="shared" si="811"/>
        <v>0</v>
      </c>
      <c r="X164" s="55">
        <f t="shared" si="811"/>
        <v>0</v>
      </c>
      <c r="Y164" s="55">
        <f t="shared" si="811"/>
        <v>0</v>
      </c>
      <c r="Z164" s="55">
        <f t="shared" si="811"/>
        <v>0</v>
      </c>
      <c r="AA164" s="55">
        <f t="shared" si="811"/>
        <v>0</v>
      </c>
      <c r="AB164" s="55">
        <f t="shared" si="811"/>
        <v>0</v>
      </c>
      <c r="AC164" s="55">
        <f t="shared" si="811"/>
        <v>0</v>
      </c>
      <c r="AD164" s="55">
        <f t="shared" si="811"/>
        <v>0</v>
      </c>
      <c r="AE164" s="55">
        <f t="shared" si="811"/>
        <v>0</v>
      </c>
      <c r="AF164" s="55">
        <f t="shared" si="811"/>
        <v>0</v>
      </c>
      <c r="AG164" s="55">
        <f t="shared" si="811"/>
        <v>0</v>
      </c>
      <c r="AH164" s="55">
        <f t="shared" si="811"/>
        <v>0</v>
      </c>
      <c r="AI164" s="55">
        <f t="shared" si="811"/>
        <v>0</v>
      </c>
      <c r="AJ164" s="55">
        <f t="shared" ref="AJ164:BO164" si="812">AJ96/30*$B$160</f>
        <v>0</v>
      </c>
      <c r="AK164" s="55">
        <f t="shared" si="812"/>
        <v>0</v>
      </c>
      <c r="AL164" s="55">
        <f t="shared" si="812"/>
        <v>0</v>
      </c>
      <c r="AM164" s="55">
        <f t="shared" si="812"/>
        <v>0</v>
      </c>
      <c r="AN164" s="55">
        <f t="shared" si="812"/>
        <v>0</v>
      </c>
      <c r="AO164" s="55">
        <f t="shared" si="812"/>
        <v>0</v>
      </c>
      <c r="AP164" s="55">
        <f t="shared" si="812"/>
        <v>0</v>
      </c>
      <c r="AQ164" s="55">
        <f t="shared" si="812"/>
        <v>0</v>
      </c>
      <c r="AR164" s="55">
        <f t="shared" si="812"/>
        <v>0</v>
      </c>
      <c r="AS164" s="55">
        <f t="shared" si="812"/>
        <v>0</v>
      </c>
      <c r="AT164" s="55">
        <f t="shared" si="812"/>
        <v>0</v>
      </c>
      <c r="AU164" s="55">
        <f t="shared" si="812"/>
        <v>0</v>
      </c>
      <c r="AV164" s="55">
        <f t="shared" si="812"/>
        <v>0</v>
      </c>
      <c r="AW164" s="55">
        <f t="shared" si="812"/>
        <v>0</v>
      </c>
      <c r="AX164" s="55">
        <f t="shared" si="812"/>
        <v>0</v>
      </c>
      <c r="AY164" s="55">
        <f t="shared" si="812"/>
        <v>0</v>
      </c>
      <c r="AZ164" s="55">
        <f t="shared" si="812"/>
        <v>0</v>
      </c>
      <c r="BA164" s="55">
        <f t="shared" si="812"/>
        <v>0</v>
      </c>
      <c r="BB164" s="55">
        <f t="shared" si="812"/>
        <v>0</v>
      </c>
      <c r="BC164" s="55">
        <f t="shared" si="812"/>
        <v>0</v>
      </c>
      <c r="BD164" s="55">
        <f t="shared" si="812"/>
        <v>0</v>
      </c>
      <c r="BE164" s="55">
        <f t="shared" si="812"/>
        <v>0</v>
      </c>
      <c r="BF164" s="55">
        <f t="shared" si="812"/>
        <v>0</v>
      </c>
      <c r="BG164" s="55">
        <f t="shared" si="812"/>
        <v>0</v>
      </c>
      <c r="BH164" s="55">
        <f t="shared" si="812"/>
        <v>0</v>
      </c>
      <c r="BI164" s="55">
        <f t="shared" si="812"/>
        <v>0</v>
      </c>
      <c r="BJ164" s="55">
        <f t="shared" si="812"/>
        <v>0</v>
      </c>
      <c r="BK164" s="55">
        <f t="shared" si="812"/>
        <v>0</v>
      </c>
      <c r="BL164" s="55">
        <f t="shared" si="812"/>
        <v>0</v>
      </c>
      <c r="BM164" s="55">
        <f t="shared" si="812"/>
        <v>0</v>
      </c>
      <c r="BN164" s="55">
        <f t="shared" si="812"/>
        <v>0</v>
      </c>
      <c r="BO164" s="55">
        <f t="shared" si="812"/>
        <v>0</v>
      </c>
      <c r="BP164" s="55">
        <f t="shared" ref="BP164:CU164" si="813">BP96/30*$B$160</f>
        <v>0</v>
      </c>
      <c r="BQ164" s="55">
        <f t="shared" si="813"/>
        <v>0</v>
      </c>
      <c r="BR164" s="55">
        <f t="shared" si="813"/>
        <v>0</v>
      </c>
      <c r="BS164" s="55">
        <f t="shared" si="813"/>
        <v>0</v>
      </c>
      <c r="BT164" s="55">
        <f t="shared" si="813"/>
        <v>0</v>
      </c>
      <c r="BU164" s="55">
        <f t="shared" si="813"/>
        <v>0</v>
      </c>
      <c r="BV164" s="55">
        <f t="shared" si="813"/>
        <v>0</v>
      </c>
      <c r="BW164" s="55">
        <f t="shared" si="813"/>
        <v>0</v>
      </c>
      <c r="BX164" s="55">
        <f t="shared" si="813"/>
        <v>0</v>
      </c>
      <c r="BY164" s="55">
        <f t="shared" si="813"/>
        <v>0</v>
      </c>
      <c r="BZ164" s="55">
        <f t="shared" si="813"/>
        <v>0</v>
      </c>
      <c r="CA164" s="55">
        <f t="shared" si="813"/>
        <v>0</v>
      </c>
      <c r="CB164" s="55">
        <f t="shared" si="813"/>
        <v>0</v>
      </c>
      <c r="CC164" s="55">
        <f t="shared" si="813"/>
        <v>0</v>
      </c>
      <c r="CD164" s="55">
        <f t="shared" si="813"/>
        <v>0</v>
      </c>
      <c r="CE164" s="55">
        <f t="shared" si="813"/>
        <v>0</v>
      </c>
      <c r="CF164" s="55">
        <f t="shared" si="813"/>
        <v>0</v>
      </c>
      <c r="CG164" s="55">
        <f t="shared" si="813"/>
        <v>0</v>
      </c>
      <c r="CH164" s="55">
        <f t="shared" si="813"/>
        <v>0</v>
      </c>
      <c r="CI164" s="55">
        <f t="shared" si="813"/>
        <v>0</v>
      </c>
      <c r="CJ164" s="55">
        <f t="shared" si="813"/>
        <v>0</v>
      </c>
      <c r="CK164" s="55">
        <f t="shared" si="813"/>
        <v>0</v>
      </c>
      <c r="CL164" s="55">
        <f t="shared" si="813"/>
        <v>0</v>
      </c>
      <c r="CM164" s="55">
        <f t="shared" si="813"/>
        <v>0</v>
      </c>
      <c r="CN164" s="55">
        <f t="shared" si="813"/>
        <v>0</v>
      </c>
      <c r="CO164" s="55">
        <f t="shared" si="813"/>
        <v>0</v>
      </c>
      <c r="CP164" s="55">
        <f t="shared" si="813"/>
        <v>0</v>
      </c>
      <c r="CQ164" s="55">
        <f t="shared" si="813"/>
        <v>0</v>
      </c>
      <c r="CR164" s="55">
        <f t="shared" si="813"/>
        <v>0</v>
      </c>
      <c r="CS164" s="55">
        <f t="shared" si="813"/>
        <v>0</v>
      </c>
      <c r="CT164" s="55">
        <f t="shared" si="813"/>
        <v>0</v>
      </c>
      <c r="CU164" s="55">
        <f t="shared" si="813"/>
        <v>0</v>
      </c>
      <c r="CV164" s="55">
        <f t="shared" ref="CV164:DU164" si="814">CV96/30*$B$160</f>
        <v>0</v>
      </c>
      <c r="CW164" s="55">
        <f t="shared" si="814"/>
        <v>0</v>
      </c>
      <c r="CX164" s="55">
        <f t="shared" si="814"/>
        <v>0</v>
      </c>
      <c r="CY164" s="55">
        <f t="shared" si="814"/>
        <v>0</v>
      </c>
      <c r="CZ164" s="55">
        <f t="shared" si="814"/>
        <v>0</v>
      </c>
      <c r="DA164" s="55">
        <f t="shared" si="814"/>
        <v>0</v>
      </c>
      <c r="DB164" s="55">
        <f t="shared" si="814"/>
        <v>0</v>
      </c>
      <c r="DC164" s="55">
        <f t="shared" si="814"/>
        <v>0</v>
      </c>
      <c r="DD164" s="55">
        <f t="shared" si="814"/>
        <v>0</v>
      </c>
      <c r="DE164" s="55">
        <f t="shared" si="814"/>
        <v>0</v>
      </c>
      <c r="DF164" s="55">
        <f t="shared" si="814"/>
        <v>0</v>
      </c>
      <c r="DG164" s="55">
        <f t="shared" si="814"/>
        <v>0</v>
      </c>
      <c r="DH164" s="55">
        <f t="shared" si="814"/>
        <v>0</v>
      </c>
      <c r="DI164" s="55">
        <f t="shared" si="814"/>
        <v>0</v>
      </c>
      <c r="DJ164" s="55">
        <f t="shared" si="814"/>
        <v>0</v>
      </c>
      <c r="DK164" s="55">
        <f t="shared" si="814"/>
        <v>0</v>
      </c>
      <c r="DL164" s="55">
        <f t="shared" si="814"/>
        <v>0</v>
      </c>
      <c r="DM164" s="55">
        <f t="shared" si="814"/>
        <v>0</v>
      </c>
      <c r="DN164" s="55">
        <f t="shared" si="814"/>
        <v>0</v>
      </c>
      <c r="DO164" s="55">
        <f t="shared" si="814"/>
        <v>0</v>
      </c>
      <c r="DP164" s="55">
        <f t="shared" si="814"/>
        <v>0</v>
      </c>
      <c r="DQ164" s="55">
        <f t="shared" si="814"/>
        <v>0</v>
      </c>
      <c r="DR164" s="55">
        <f t="shared" si="814"/>
        <v>0</v>
      </c>
      <c r="DS164" s="55">
        <f t="shared" si="814"/>
        <v>0</v>
      </c>
      <c r="DT164" s="55">
        <f t="shared" si="814"/>
        <v>0</v>
      </c>
      <c r="DU164" s="55">
        <f t="shared" si="814"/>
        <v>0</v>
      </c>
    </row>
    <row r="165" spans="1:125" s="51" customFormat="1" ht="13.8" x14ac:dyDescent="0.3">
      <c r="A165" s="53" t="s">
        <v>122</v>
      </c>
      <c r="C165" s="56"/>
      <c r="D165" s="55">
        <f t="shared" ref="D165:AI165" si="815">D118/30*$B$160</f>
        <v>0</v>
      </c>
      <c r="E165" s="55">
        <f t="shared" si="815"/>
        <v>0</v>
      </c>
      <c r="F165" s="55">
        <f t="shared" si="815"/>
        <v>0</v>
      </c>
      <c r="G165" s="55">
        <f t="shared" si="815"/>
        <v>0</v>
      </c>
      <c r="H165" s="55">
        <f t="shared" si="815"/>
        <v>0</v>
      </c>
      <c r="I165" s="55">
        <f t="shared" si="815"/>
        <v>0</v>
      </c>
      <c r="J165" s="55">
        <f t="shared" si="815"/>
        <v>0</v>
      </c>
      <c r="K165" s="55">
        <f t="shared" si="815"/>
        <v>0</v>
      </c>
      <c r="L165" s="55">
        <f t="shared" si="815"/>
        <v>0</v>
      </c>
      <c r="M165" s="55">
        <f t="shared" si="815"/>
        <v>0</v>
      </c>
      <c r="N165" s="55">
        <f t="shared" si="815"/>
        <v>0</v>
      </c>
      <c r="O165" s="55">
        <f t="shared" si="815"/>
        <v>0</v>
      </c>
      <c r="P165" s="55">
        <f t="shared" si="815"/>
        <v>0</v>
      </c>
      <c r="Q165" s="55">
        <f t="shared" si="815"/>
        <v>0</v>
      </c>
      <c r="R165" s="55">
        <f t="shared" si="815"/>
        <v>0</v>
      </c>
      <c r="S165" s="55">
        <f t="shared" si="815"/>
        <v>0</v>
      </c>
      <c r="T165" s="55">
        <f t="shared" si="815"/>
        <v>0</v>
      </c>
      <c r="U165" s="55">
        <f t="shared" si="815"/>
        <v>0</v>
      </c>
      <c r="V165" s="55">
        <f t="shared" si="815"/>
        <v>0</v>
      </c>
      <c r="W165" s="55">
        <f t="shared" si="815"/>
        <v>0</v>
      </c>
      <c r="X165" s="55">
        <f t="shared" si="815"/>
        <v>0</v>
      </c>
      <c r="Y165" s="55">
        <f t="shared" si="815"/>
        <v>0</v>
      </c>
      <c r="Z165" s="55">
        <f t="shared" si="815"/>
        <v>0</v>
      </c>
      <c r="AA165" s="55">
        <f t="shared" si="815"/>
        <v>0</v>
      </c>
      <c r="AB165" s="55">
        <f t="shared" si="815"/>
        <v>0</v>
      </c>
      <c r="AC165" s="55">
        <f t="shared" si="815"/>
        <v>0</v>
      </c>
      <c r="AD165" s="55">
        <f t="shared" si="815"/>
        <v>0</v>
      </c>
      <c r="AE165" s="55">
        <f t="shared" si="815"/>
        <v>0</v>
      </c>
      <c r="AF165" s="55">
        <f t="shared" si="815"/>
        <v>0</v>
      </c>
      <c r="AG165" s="55">
        <f t="shared" si="815"/>
        <v>0</v>
      </c>
      <c r="AH165" s="55">
        <f t="shared" si="815"/>
        <v>0</v>
      </c>
      <c r="AI165" s="55">
        <f t="shared" si="815"/>
        <v>0</v>
      </c>
      <c r="AJ165" s="55">
        <f t="shared" ref="AJ165:BO165" si="816">AJ118/30*$B$160</f>
        <v>0</v>
      </c>
      <c r="AK165" s="55">
        <f t="shared" si="816"/>
        <v>0</v>
      </c>
      <c r="AL165" s="55">
        <f t="shared" si="816"/>
        <v>0</v>
      </c>
      <c r="AM165" s="55">
        <f t="shared" si="816"/>
        <v>0</v>
      </c>
      <c r="AN165" s="55">
        <f t="shared" si="816"/>
        <v>0</v>
      </c>
      <c r="AO165" s="55">
        <f t="shared" si="816"/>
        <v>0</v>
      </c>
      <c r="AP165" s="55">
        <f t="shared" si="816"/>
        <v>0</v>
      </c>
      <c r="AQ165" s="55">
        <f t="shared" si="816"/>
        <v>0</v>
      </c>
      <c r="AR165" s="55">
        <f t="shared" si="816"/>
        <v>0</v>
      </c>
      <c r="AS165" s="55">
        <f t="shared" si="816"/>
        <v>0</v>
      </c>
      <c r="AT165" s="55">
        <f t="shared" si="816"/>
        <v>0</v>
      </c>
      <c r="AU165" s="55">
        <f t="shared" si="816"/>
        <v>0</v>
      </c>
      <c r="AV165" s="55">
        <f t="shared" si="816"/>
        <v>0</v>
      </c>
      <c r="AW165" s="55">
        <f t="shared" si="816"/>
        <v>0</v>
      </c>
      <c r="AX165" s="55">
        <f t="shared" si="816"/>
        <v>0</v>
      </c>
      <c r="AY165" s="55">
        <f t="shared" si="816"/>
        <v>0</v>
      </c>
      <c r="AZ165" s="55">
        <f t="shared" si="816"/>
        <v>0</v>
      </c>
      <c r="BA165" s="55">
        <f t="shared" si="816"/>
        <v>0</v>
      </c>
      <c r="BB165" s="55">
        <f t="shared" si="816"/>
        <v>0</v>
      </c>
      <c r="BC165" s="55">
        <f t="shared" si="816"/>
        <v>0</v>
      </c>
      <c r="BD165" s="55">
        <f t="shared" si="816"/>
        <v>0</v>
      </c>
      <c r="BE165" s="55">
        <f t="shared" si="816"/>
        <v>0</v>
      </c>
      <c r="BF165" s="55">
        <f t="shared" si="816"/>
        <v>0</v>
      </c>
      <c r="BG165" s="55">
        <f t="shared" si="816"/>
        <v>0</v>
      </c>
      <c r="BH165" s="55">
        <f t="shared" si="816"/>
        <v>0</v>
      </c>
      <c r="BI165" s="55">
        <f t="shared" si="816"/>
        <v>0</v>
      </c>
      <c r="BJ165" s="55">
        <f t="shared" si="816"/>
        <v>0</v>
      </c>
      <c r="BK165" s="55">
        <f t="shared" si="816"/>
        <v>0</v>
      </c>
      <c r="BL165" s="55">
        <f t="shared" si="816"/>
        <v>0</v>
      </c>
      <c r="BM165" s="55">
        <f t="shared" si="816"/>
        <v>0</v>
      </c>
      <c r="BN165" s="55">
        <f t="shared" si="816"/>
        <v>0</v>
      </c>
      <c r="BO165" s="55">
        <f t="shared" si="816"/>
        <v>0</v>
      </c>
      <c r="BP165" s="55">
        <f t="shared" ref="BP165:CU165" si="817">BP118/30*$B$160</f>
        <v>0</v>
      </c>
      <c r="BQ165" s="55">
        <f t="shared" si="817"/>
        <v>0</v>
      </c>
      <c r="BR165" s="55">
        <f t="shared" si="817"/>
        <v>0</v>
      </c>
      <c r="BS165" s="55">
        <f t="shared" si="817"/>
        <v>0</v>
      </c>
      <c r="BT165" s="55">
        <f t="shared" si="817"/>
        <v>0</v>
      </c>
      <c r="BU165" s="55">
        <f t="shared" si="817"/>
        <v>0</v>
      </c>
      <c r="BV165" s="55">
        <f t="shared" si="817"/>
        <v>0</v>
      </c>
      <c r="BW165" s="55">
        <f t="shared" si="817"/>
        <v>0</v>
      </c>
      <c r="BX165" s="55">
        <f t="shared" si="817"/>
        <v>0</v>
      </c>
      <c r="BY165" s="55">
        <f t="shared" si="817"/>
        <v>0</v>
      </c>
      <c r="BZ165" s="55">
        <f t="shared" si="817"/>
        <v>0</v>
      </c>
      <c r="CA165" s="55">
        <f t="shared" si="817"/>
        <v>0</v>
      </c>
      <c r="CB165" s="55">
        <f t="shared" si="817"/>
        <v>0</v>
      </c>
      <c r="CC165" s="55">
        <f t="shared" si="817"/>
        <v>0</v>
      </c>
      <c r="CD165" s="55">
        <f t="shared" si="817"/>
        <v>0</v>
      </c>
      <c r="CE165" s="55">
        <f t="shared" si="817"/>
        <v>0</v>
      </c>
      <c r="CF165" s="55">
        <f t="shared" si="817"/>
        <v>0</v>
      </c>
      <c r="CG165" s="55">
        <f t="shared" si="817"/>
        <v>0</v>
      </c>
      <c r="CH165" s="55">
        <f t="shared" si="817"/>
        <v>0</v>
      </c>
      <c r="CI165" s="55">
        <f t="shared" si="817"/>
        <v>0</v>
      </c>
      <c r="CJ165" s="55">
        <f t="shared" si="817"/>
        <v>0</v>
      </c>
      <c r="CK165" s="55">
        <f t="shared" si="817"/>
        <v>0</v>
      </c>
      <c r="CL165" s="55">
        <f t="shared" si="817"/>
        <v>0</v>
      </c>
      <c r="CM165" s="55">
        <f t="shared" si="817"/>
        <v>0</v>
      </c>
      <c r="CN165" s="55">
        <f t="shared" si="817"/>
        <v>0</v>
      </c>
      <c r="CO165" s="55">
        <f t="shared" si="817"/>
        <v>0</v>
      </c>
      <c r="CP165" s="55">
        <f t="shared" si="817"/>
        <v>0</v>
      </c>
      <c r="CQ165" s="55">
        <f t="shared" si="817"/>
        <v>0</v>
      </c>
      <c r="CR165" s="55">
        <f t="shared" si="817"/>
        <v>0</v>
      </c>
      <c r="CS165" s="55">
        <f t="shared" si="817"/>
        <v>0</v>
      </c>
      <c r="CT165" s="55">
        <f t="shared" si="817"/>
        <v>0</v>
      </c>
      <c r="CU165" s="55">
        <f t="shared" si="817"/>
        <v>0</v>
      </c>
      <c r="CV165" s="55">
        <f t="shared" ref="CV165:DU165" si="818">CV118/30*$B$160</f>
        <v>0</v>
      </c>
      <c r="CW165" s="55">
        <f t="shared" si="818"/>
        <v>0</v>
      </c>
      <c r="CX165" s="55">
        <f t="shared" si="818"/>
        <v>0</v>
      </c>
      <c r="CY165" s="55">
        <f t="shared" si="818"/>
        <v>0</v>
      </c>
      <c r="CZ165" s="55">
        <f t="shared" si="818"/>
        <v>0</v>
      </c>
      <c r="DA165" s="55">
        <f t="shared" si="818"/>
        <v>0</v>
      </c>
      <c r="DB165" s="55">
        <f t="shared" si="818"/>
        <v>0</v>
      </c>
      <c r="DC165" s="55">
        <f t="shared" si="818"/>
        <v>0</v>
      </c>
      <c r="DD165" s="55">
        <f t="shared" si="818"/>
        <v>0</v>
      </c>
      <c r="DE165" s="55">
        <f t="shared" si="818"/>
        <v>0</v>
      </c>
      <c r="DF165" s="55">
        <f t="shared" si="818"/>
        <v>0</v>
      </c>
      <c r="DG165" s="55">
        <f t="shared" si="818"/>
        <v>0</v>
      </c>
      <c r="DH165" s="55">
        <f t="shared" si="818"/>
        <v>0</v>
      </c>
      <c r="DI165" s="55">
        <f t="shared" si="818"/>
        <v>0</v>
      </c>
      <c r="DJ165" s="55">
        <f t="shared" si="818"/>
        <v>0</v>
      </c>
      <c r="DK165" s="55">
        <f t="shared" si="818"/>
        <v>0</v>
      </c>
      <c r="DL165" s="55">
        <f t="shared" si="818"/>
        <v>0</v>
      </c>
      <c r="DM165" s="55">
        <f t="shared" si="818"/>
        <v>0</v>
      </c>
      <c r="DN165" s="55">
        <f t="shared" si="818"/>
        <v>0</v>
      </c>
      <c r="DO165" s="55">
        <f t="shared" si="818"/>
        <v>0</v>
      </c>
      <c r="DP165" s="55">
        <f t="shared" si="818"/>
        <v>0</v>
      </c>
      <c r="DQ165" s="55">
        <f t="shared" si="818"/>
        <v>0</v>
      </c>
      <c r="DR165" s="55">
        <f t="shared" si="818"/>
        <v>0</v>
      </c>
      <c r="DS165" s="55">
        <f t="shared" si="818"/>
        <v>0</v>
      </c>
      <c r="DT165" s="55">
        <f t="shared" si="818"/>
        <v>0</v>
      </c>
      <c r="DU165" s="55">
        <f t="shared" si="818"/>
        <v>0</v>
      </c>
    </row>
    <row r="166" spans="1:125" s="51" customFormat="1" ht="13.8" x14ac:dyDescent="0.3">
      <c r="A166" s="53" t="s">
        <v>10</v>
      </c>
      <c r="B166" s="68">
        <v>0</v>
      </c>
      <c r="C166" s="56"/>
      <c r="D166" s="55">
        <f>D144/30*$B$166</f>
        <v>0</v>
      </c>
      <c r="E166" s="55">
        <f>E144/30*$B$166</f>
        <v>0</v>
      </c>
      <c r="F166" s="55">
        <f>F144/30*$B$166</f>
        <v>0</v>
      </c>
      <c r="G166" s="55">
        <f t="shared" ref="G166:O166" si="819">G144/30*$B$166</f>
        <v>0</v>
      </c>
      <c r="H166" s="55">
        <f t="shared" si="819"/>
        <v>0</v>
      </c>
      <c r="I166" s="55">
        <f t="shared" si="819"/>
        <v>0</v>
      </c>
      <c r="J166" s="55">
        <f t="shared" si="819"/>
        <v>0</v>
      </c>
      <c r="K166" s="55">
        <f t="shared" si="819"/>
        <v>0</v>
      </c>
      <c r="L166" s="55">
        <f t="shared" si="819"/>
        <v>0</v>
      </c>
      <c r="M166" s="55">
        <f t="shared" si="819"/>
        <v>0</v>
      </c>
      <c r="N166" s="55">
        <f t="shared" si="819"/>
        <v>0</v>
      </c>
      <c r="O166" s="55">
        <f t="shared" si="819"/>
        <v>0</v>
      </c>
      <c r="P166" s="55">
        <f t="shared" ref="P166:CA166" si="820">P144/30*$B$166</f>
        <v>0</v>
      </c>
      <c r="Q166" s="55">
        <f t="shared" si="820"/>
        <v>0</v>
      </c>
      <c r="R166" s="55">
        <f t="shared" si="820"/>
        <v>0</v>
      </c>
      <c r="S166" s="55">
        <f t="shared" si="820"/>
        <v>0</v>
      </c>
      <c r="T166" s="55">
        <f t="shared" si="820"/>
        <v>0</v>
      </c>
      <c r="U166" s="55">
        <f t="shared" si="820"/>
        <v>0</v>
      </c>
      <c r="V166" s="55">
        <f t="shared" si="820"/>
        <v>0</v>
      </c>
      <c r="W166" s="55">
        <f t="shared" si="820"/>
        <v>0</v>
      </c>
      <c r="X166" s="55">
        <f t="shared" si="820"/>
        <v>0</v>
      </c>
      <c r="Y166" s="55">
        <f t="shared" si="820"/>
        <v>0</v>
      </c>
      <c r="Z166" s="55">
        <f t="shared" si="820"/>
        <v>0</v>
      </c>
      <c r="AA166" s="55">
        <f t="shared" si="820"/>
        <v>0</v>
      </c>
      <c r="AB166" s="55">
        <f t="shared" si="820"/>
        <v>0</v>
      </c>
      <c r="AC166" s="55">
        <f t="shared" si="820"/>
        <v>0</v>
      </c>
      <c r="AD166" s="55">
        <f t="shared" si="820"/>
        <v>0</v>
      </c>
      <c r="AE166" s="55">
        <f t="shared" si="820"/>
        <v>0</v>
      </c>
      <c r="AF166" s="55">
        <f t="shared" si="820"/>
        <v>0</v>
      </c>
      <c r="AG166" s="55">
        <f t="shared" si="820"/>
        <v>0</v>
      </c>
      <c r="AH166" s="55">
        <f t="shared" si="820"/>
        <v>0</v>
      </c>
      <c r="AI166" s="55">
        <f t="shared" si="820"/>
        <v>0</v>
      </c>
      <c r="AJ166" s="55">
        <f t="shared" si="820"/>
        <v>0</v>
      </c>
      <c r="AK166" s="55">
        <f t="shared" si="820"/>
        <v>0</v>
      </c>
      <c r="AL166" s="55">
        <f t="shared" si="820"/>
        <v>0</v>
      </c>
      <c r="AM166" s="55">
        <f t="shared" si="820"/>
        <v>0</v>
      </c>
      <c r="AN166" s="55">
        <f t="shared" si="820"/>
        <v>0</v>
      </c>
      <c r="AO166" s="55">
        <f t="shared" si="820"/>
        <v>0</v>
      </c>
      <c r="AP166" s="55">
        <f t="shared" si="820"/>
        <v>0</v>
      </c>
      <c r="AQ166" s="55">
        <f t="shared" si="820"/>
        <v>0</v>
      </c>
      <c r="AR166" s="55">
        <f t="shared" si="820"/>
        <v>0</v>
      </c>
      <c r="AS166" s="55">
        <f t="shared" si="820"/>
        <v>0</v>
      </c>
      <c r="AT166" s="55">
        <f t="shared" si="820"/>
        <v>0</v>
      </c>
      <c r="AU166" s="55">
        <f t="shared" si="820"/>
        <v>0</v>
      </c>
      <c r="AV166" s="55">
        <f t="shared" si="820"/>
        <v>0</v>
      </c>
      <c r="AW166" s="55">
        <f t="shared" si="820"/>
        <v>0</v>
      </c>
      <c r="AX166" s="55">
        <f t="shared" si="820"/>
        <v>0</v>
      </c>
      <c r="AY166" s="55">
        <f t="shared" si="820"/>
        <v>0</v>
      </c>
      <c r="AZ166" s="55">
        <f t="shared" si="820"/>
        <v>0</v>
      </c>
      <c r="BA166" s="55">
        <f t="shared" si="820"/>
        <v>0</v>
      </c>
      <c r="BB166" s="55">
        <f t="shared" si="820"/>
        <v>0</v>
      </c>
      <c r="BC166" s="55">
        <f t="shared" si="820"/>
        <v>0</v>
      </c>
      <c r="BD166" s="55">
        <f t="shared" si="820"/>
        <v>0</v>
      </c>
      <c r="BE166" s="55">
        <f t="shared" si="820"/>
        <v>0</v>
      </c>
      <c r="BF166" s="55">
        <f t="shared" si="820"/>
        <v>0</v>
      </c>
      <c r="BG166" s="55">
        <f t="shared" si="820"/>
        <v>0</v>
      </c>
      <c r="BH166" s="55">
        <f t="shared" si="820"/>
        <v>0</v>
      </c>
      <c r="BI166" s="55">
        <f t="shared" si="820"/>
        <v>0</v>
      </c>
      <c r="BJ166" s="55">
        <f t="shared" si="820"/>
        <v>0</v>
      </c>
      <c r="BK166" s="55">
        <f t="shared" si="820"/>
        <v>0</v>
      </c>
      <c r="BL166" s="55">
        <f t="shared" si="820"/>
        <v>0</v>
      </c>
      <c r="BM166" s="55">
        <f t="shared" si="820"/>
        <v>0</v>
      </c>
      <c r="BN166" s="55">
        <f t="shared" si="820"/>
        <v>0</v>
      </c>
      <c r="BO166" s="55">
        <f t="shared" si="820"/>
        <v>0</v>
      </c>
      <c r="BP166" s="55">
        <f t="shared" si="820"/>
        <v>0</v>
      </c>
      <c r="BQ166" s="55">
        <f t="shared" si="820"/>
        <v>0</v>
      </c>
      <c r="BR166" s="55">
        <f t="shared" si="820"/>
        <v>0</v>
      </c>
      <c r="BS166" s="55">
        <f t="shared" si="820"/>
        <v>0</v>
      </c>
      <c r="BT166" s="55">
        <f t="shared" si="820"/>
        <v>0</v>
      </c>
      <c r="BU166" s="55">
        <f t="shared" si="820"/>
        <v>0</v>
      </c>
      <c r="BV166" s="55">
        <f t="shared" si="820"/>
        <v>0</v>
      </c>
      <c r="BW166" s="55">
        <f t="shared" si="820"/>
        <v>0</v>
      </c>
      <c r="BX166" s="55">
        <f t="shared" si="820"/>
        <v>0</v>
      </c>
      <c r="BY166" s="55">
        <f t="shared" si="820"/>
        <v>0</v>
      </c>
      <c r="BZ166" s="55">
        <f t="shared" si="820"/>
        <v>0</v>
      </c>
      <c r="CA166" s="55">
        <f t="shared" si="820"/>
        <v>0</v>
      </c>
      <c r="CB166" s="55">
        <f t="shared" ref="CB166:DU166" si="821">CB144/30*$B$166</f>
        <v>0</v>
      </c>
      <c r="CC166" s="55">
        <f t="shared" si="821"/>
        <v>0</v>
      </c>
      <c r="CD166" s="55">
        <f t="shared" si="821"/>
        <v>0</v>
      </c>
      <c r="CE166" s="55">
        <f t="shared" si="821"/>
        <v>0</v>
      </c>
      <c r="CF166" s="55">
        <f t="shared" si="821"/>
        <v>0</v>
      </c>
      <c r="CG166" s="55">
        <f t="shared" si="821"/>
        <v>0</v>
      </c>
      <c r="CH166" s="55">
        <f t="shared" si="821"/>
        <v>0</v>
      </c>
      <c r="CI166" s="55">
        <f t="shared" si="821"/>
        <v>0</v>
      </c>
      <c r="CJ166" s="55">
        <f t="shared" si="821"/>
        <v>0</v>
      </c>
      <c r="CK166" s="55">
        <f t="shared" si="821"/>
        <v>0</v>
      </c>
      <c r="CL166" s="55">
        <f t="shared" si="821"/>
        <v>0</v>
      </c>
      <c r="CM166" s="55">
        <f t="shared" si="821"/>
        <v>0</v>
      </c>
      <c r="CN166" s="55">
        <f t="shared" si="821"/>
        <v>0</v>
      </c>
      <c r="CO166" s="55">
        <f t="shared" si="821"/>
        <v>0</v>
      </c>
      <c r="CP166" s="55">
        <f t="shared" si="821"/>
        <v>0</v>
      </c>
      <c r="CQ166" s="55">
        <f t="shared" si="821"/>
        <v>0</v>
      </c>
      <c r="CR166" s="55">
        <f t="shared" si="821"/>
        <v>0</v>
      </c>
      <c r="CS166" s="55">
        <f t="shared" si="821"/>
        <v>0</v>
      </c>
      <c r="CT166" s="55">
        <f t="shared" si="821"/>
        <v>0</v>
      </c>
      <c r="CU166" s="55">
        <f t="shared" si="821"/>
        <v>0</v>
      </c>
      <c r="CV166" s="55">
        <f t="shared" si="821"/>
        <v>0</v>
      </c>
      <c r="CW166" s="55">
        <f t="shared" si="821"/>
        <v>0</v>
      </c>
      <c r="CX166" s="55">
        <f t="shared" si="821"/>
        <v>0</v>
      </c>
      <c r="CY166" s="55">
        <f t="shared" si="821"/>
        <v>0</v>
      </c>
      <c r="CZ166" s="55">
        <f t="shared" si="821"/>
        <v>0</v>
      </c>
      <c r="DA166" s="55">
        <f t="shared" si="821"/>
        <v>0</v>
      </c>
      <c r="DB166" s="55">
        <f t="shared" si="821"/>
        <v>0</v>
      </c>
      <c r="DC166" s="55">
        <f t="shared" si="821"/>
        <v>0</v>
      </c>
      <c r="DD166" s="55">
        <f t="shared" si="821"/>
        <v>0</v>
      </c>
      <c r="DE166" s="55">
        <f t="shared" si="821"/>
        <v>0</v>
      </c>
      <c r="DF166" s="55">
        <f t="shared" si="821"/>
        <v>0</v>
      </c>
      <c r="DG166" s="55">
        <f t="shared" si="821"/>
        <v>0</v>
      </c>
      <c r="DH166" s="55">
        <f t="shared" si="821"/>
        <v>0</v>
      </c>
      <c r="DI166" s="55">
        <f t="shared" si="821"/>
        <v>0</v>
      </c>
      <c r="DJ166" s="55">
        <f t="shared" si="821"/>
        <v>0</v>
      </c>
      <c r="DK166" s="55">
        <f t="shared" si="821"/>
        <v>0</v>
      </c>
      <c r="DL166" s="55">
        <f t="shared" si="821"/>
        <v>0</v>
      </c>
      <c r="DM166" s="55">
        <f t="shared" si="821"/>
        <v>0</v>
      </c>
      <c r="DN166" s="55">
        <f t="shared" si="821"/>
        <v>0</v>
      </c>
      <c r="DO166" s="55">
        <f t="shared" si="821"/>
        <v>0</v>
      </c>
      <c r="DP166" s="55">
        <f t="shared" si="821"/>
        <v>0</v>
      </c>
      <c r="DQ166" s="55">
        <f t="shared" si="821"/>
        <v>0</v>
      </c>
      <c r="DR166" s="55">
        <f t="shared" si="821"/>
        <v>0</v>
      </c>
      <c r="DS166" s="55">
        <f t="shared" si="821"/>
        <v>0</v>
      </c>
      <c r="DT166" s="55">
        <f t="shared" si="821"/>
        <v>0</v>
      </c>
      <c r="DU166" s="55">
        <f t="shared" si="821"/>
        <v>0</v>
      </c>
    </row>
    <row r="167" spans="1:125" s="51" customFormat="1" ht="13.8" x14ac:dyDescent="0.3">
      <c r="A167" s="53" t="s">
        <v>127</v>
      </c>
      <c r="B167" s="68">
        <v>0</v>
      </c>
      <c r="C167" s="56"/>
      <c r="D167" s="55">
        <f>(PL!D18)/30*$B$167</f>
        <v>0</v>
      </c>
      <c r="E167" s="55">
        <f>(PL!E18)/30*$B$167</f>
        <v>0</v>
      </c>
      <c r="F167" s="55">
        <f>(PL!F18)/30*$B$167</f>
        <v>0</v>
      </c>
      <c r="G167" s="55">
        <f>(PL!G18)/30*$B$167</f>
        <v>0</v>
      </c>
      <c r="H167" s="55">
        <f>(PL!H18)/30*$B$167</f>
        <v>0</v>
      </c>
      <c r="I167" s="55">
        <f>(PL!I18)/30*$B$167</f>
        <v>0</v>
      </c>
      <c r="J167" s="55">
        <f>(PL!J18)/30*$B$167</f>
        <v>0</v>
      </c>
      <c r="K167" s="55">
        <f>(PL!K18)/30*$B$167</f>
        <v>0</v>
      </c>
      <c r="L167" s="55">
        <f>(PL!L18)/30*$B$167</f>
        <v>0</v>
      </c>
      <c r="M167" s="55">
        <f>(PL!M18)/30*$B$167</f>
        <v>0</v>
      </c>
      <c r="N167" s="55">
        <f>(PL!N18)/30*$B$167</f>
        <v>0</v>
      </c>
      <c r="O167" s="55">
        <f>(PL!O18)/30*$B$167</f>
        <v>0</v>
      </c>
      <c r="P167" s="55">
        <f>(PL!P18)/30*$B$167</f>
        <v>0</v>
      </c>
      <c r="Q167" s="55">
        <f>(PL!Q18)/30*$B$167</f>
        <v>0</v>
      </c>
      <c r="R167" s="55">
        <f>(PL!R18)/30*$B$167</f>
        <v>0</v>
      </c>
      <c r="S167" s="55">
        <f>(PL!S18)/30*$B$167</f>
        <v>0</v>
      </c>
      <c r="T167" s="55">
        <f>(PL!T18)/30*$B$167</f>
        <v>0</v>
      </c>
      <c r="U167" s="55">
        <f>(PL!U18)/30*$B$167</f>
        <v>0</v>
      </c>
      <c r="V167" s="55">
        <f>(PL!V18)/30*$B$167</f>
        <v>0</v>
      </c>
      <c r="W167" s="55">
        <f>(PL!W18)/30*$B$167</f>
        <v>0</v>
      </c>
      <c r="X167" s="55">
        <f>(PL!X18)/30*$B$167</f>
        <v>0</v>
      </c>
      <c r="Y167" s="55">
        <f>(PL!Y18)/30*$B$167</f>
        <v>0</v>
      </c>
      <c r="Z167" s="55">
        <f>(PL!Z18)/30*$B$167</f>
        <v>0</v>
      </c>
      <c r="AA167" s="55">
        <f>(PL!AA18)/30*$B$167</f>
        <v>0</v>
      </c>
      <c r="AB167" s="55">
        <f>(PL!AB18)/30*$B$167</f>
        <v>0</v>
      </c>
      <c r="AC167" s="55">
        <f>(PL!AC18)/30*$B$167</f>
        <v>0</v>
      </c>
      <c r="AD167" s="55">
        <f>(PL!AD18)/30*$B$167</f>
        <v>0</v>
      </c>
      <c r="AE167" s="55">
        <f>(PL!AE18)/30*$B$167</f>
        <v>0</v>
      </c>
      <c r="AF167" s="55">
        <f>(PL!AF18)/30*$B$167</f>
        <v>0</v>
      </c>
      <c r="AG167" s="55">
        <f>(PL!AG18)/30*$B$167</f>
        <v>0</v>
      </c>
      <c r="AH167" s="55">
        <f>(PL!AH18)/30*$B$167</f>
        <v>0</v>
      </c>
      <c r="AI167" s="55">
        <f>(PL!AI18)/30*$B$167</f>
        <v>0</v>
      </c>
      <c r="AJ167" s="55">
        <f>(PL!AJ18)/30*$B$167</f>
        <v>0</v>
      </c>
      <c r="AK167" s="55">
        <f>(PL!AK18)/30*$B$167</f>
        <v>0</v>
      </c>
      <c r="AL167" s="55">
        <f>(PL!AL18)/30*$B$167</f>
        <v>0</v>
      </c>
      <c r="AM167" s="55">
        <f>(PL!AM18)/30*$B$167</f>
        <v>0</v>
      </c>
      <c r="AN167" s="55">
        <f>(PL!AN18)/30*$B$167</f>
        <v>0</v>
      </c>
      <c r="AO167" s="55">
        <f>(PL!AO18)/30*$B$167</f>
        <v>0</v>
      </c>
      <c r="AP167" s="55">
        <f>(PL!AP18)/30*$B$167</f>
        <v>0</v>
      </c>
      <c r="AQ167" s="55">
        <f>(PL!AQ18)/30*$B$167</f>
        <v>0</v>
      </c>
      <c r="AR167" s="55">
        <f>(PL!AR18)/30*$B$167</f>
        <v>0</v>
      </c>
      <c r="AS167" s="55">
        <f>(PL!AS18)/30*$B$167</f>
        <v>0</v>
      </c>
      <c r="AT167" s="55">
        <f>(PL!AT18)/30*$B$167</f>
        <v>0</v>
      </c>
      <c r="AU167" s="55">
        <f>(PL!AU18)/30*$B$167</f>
        <v>0</v>
      </c>
      <c r="AV167" s="55">
        <f>(PL!AV18)/30*$B$167</f>
        <v>0</v>
      </c>
      <c r="AW167" s="55">
        <f>(PL!AW18)/30*$B$167</f>
        <v>0</v>
      </c>
      <c r="AX167" s="55">
        <f>(PL!AX18)/30*$B$167</f>
        <v>0</v>
      </c>
      <c r="AY167" s="55">
        <f>(PL!AY18)/30*$B$167</f>
        <v>0</v>
      </c>
      <c r="AZ167" s="55">
        <f>(PL!AZ18)/30*$B$167</f>
        <v>0</v>
      </c>
      <c r="BA167" s="55">
        <f>(PL!BA18)/30*$B$167</f>
        <v>0</v>
      </c>
      <c r="BB167" s="55">
        <f>(PL!BB18)/30*$B$167</f>
        <v>0</v>
      </c>
      <c r="BC167" s="55">
        <f>(PL!BC18)/30*$B$167</f>
        <v>0</v>
      </c>
      <c r="BD167" s="55">
        <f>(PL!BD18)/30*$B$167</f>
        <v>0</v>
      </c>
      <c r="BE167" s="55">
        <f>(PL!BE18)/30*$B$167</f>
        <v>0</v>
      </c>
      <c r="BF167" s="55">
        <f>(PL!BF18)/30*$B$167</f>
        <v>0</v>
      </c>
      <c r="BG167" s="55">
        <f>(PL!BG18)/30*$B$167</f>
        <v>0</v>
      </c>
      <c r="BH167" s="55">
        <f>(PL!BH18)/30*$B$167</f>
        <v>0</v>
      </c>
      <c r="BI167" s="55">
        <f>(PL!BI18)/30*$B$167</f>
        <v>0</v>
      </c>
      <c r="BJ167" s="55">
        <f>(PL!BJ18)/30*$B$167</f>
        <v>0</v>
      </c>
      <c r="BK167" s="55">
        <f>(PL!BK18)/30*$B$167</f>
        <v>0</v>
      </c>
      <c r="BL167" s="55">
        <f>(PL!BL18)/30*$B$167</f>
        <v>0</v>
      </c>
      <c r="BM167" s="55">
        <f>(PL!BM18)/30*$B$167</f>
        <v>0</v>
      </c>
      <c r="BN167" s="55">
        <f>(PL!BN18)/30*$B$167</f>
        <v>0</v>
      </c>
      <c r="BO167" s="55">
        <f>(PL!BO18)/30*$B$167</f>
        <v>0</v>
      </c>
      <c r="BP167" s="55">
        <f>(PL!BP18)/30*$B$167</f>
        <v>0</v>
      </c>
      <c r="BQ167" s="55">
        <f>(PL!BQ18)/30*$B$167</f>
        <v>0</v>
      </c>
      <c r="BR167" s="55">
        <f>(PL!BR18)/30*$B$167</f>
        <v>0</v>
      </c>
      <c r="BS167" s="55">
        <f>(PL!BS18)/30*$B$167</f>
        <v>0</v>
      </c>
      <c r="BT167" s="55">
        <f>(PL!BT18)/30*$B$167</f>
        <v>0</v>
      </c>
      <c r="BU167" s="55">
        <f>(PL!BU18)/30*$B$167</f>
        <v>0</v>
      </c>
      <c r="BV167" s="55">
        <f>(PL!BV18)/30*$B$167</f>
        <v>0</v>
      </c>
      <c r="BW167" s="55">
        <f>(PL!BW18)/30*$B$167</f>
        <v>0</v>
      </c>
      <c r="BX167" s="55">
        <f>(PL!BX18)/30*$B$167</f>
        <v>0</v>
      </c>
      <c r="BY167" s="55">
        <f>(PL!BY18)/30*$B$167</f>
        <v>0</v>
      </c>
      <c r="BZ167" s="55">
        <f>(PL!BZ18)/30*$B$167</f>
        <v>0</v>
      </c>
      <c r="CA167" s="55">
        <f>(PL!CA18)/30*$B$167</f>
        <v>0</v>
      </c>
      <c r="CB167" s="55">
        <f>(PL!CB18)/30*$B$167</f>
        <v>0</v>
      </c>
      <c r="CC167" s="55">
        <f>(PL!CC18)/30*$B$167</f>
        <v>0</v>
      </c>
      <c r="CD167" s="55">
        <f>(PL!CD18)/30*$B$167</f>
        <v>0</v>
      </c>
      <c r="CE167" s="55">
        <f>(PL!CE18)/30*$B$167</f>
        <v>0</v>
      </c>
      <c r="CF167" s="55">
        <f>(PL!CF18)/30*$B$167</f>
        <v>0</v>
      </c>
      <c r="CG167" s="55">
        <f>(PL!CG18)/30*$B$167</f>
        <v>0</v>
      </c>
      <c r="CH167" s="55">
        <f>(PL!CH18)/30*$B$167</f>
        <v>0</v>
      </c>
      <c r="CI167" s="55">
        <f>(PL!CI18)/30*$B$167</f>
        <v>0</v>
      </c>
      <c r="CJ167" s="55">
        <f>(PL!CJ18)/30*$B$167</f>
        <v>0</v>
      </c>
      <c r="CK167" s="55">
        <f>(PL!CK18)/30*$B$167</f>
        <v>0</v>
      </c>
      <c r="CL167" s="55">
        <f>(PL!CL18)/30*$B$167</f>
        <v>0</v>
      </c>
      <c r="CM167" s="55">
        <f>(PL!CM18)/30*$B$167</f>
        <v>0</v>
      </c>
      <c r="CN167" s="55">
        <f>(PL!CN18)/30*$B$167</f>
        <v>0</v>
      </c>
      <c r="CO167" s="55">
        <f>(PL!CO18)/30*$B$167</f>
        <v>0</v>
      </c>
      <c r="CP167" s="55">
        <f>(PL!CP18)/30*$B$167</f>
        <v>0</v>
      </c>
      <c r="CQ167" s="55">
        <f>(PL!CQ18)/30*$B$167</f>
        <v>0</v>
      </c>
      <c r="CR167" s="55">
        <f>(PL!CR18)/30*$B$167</f>
        <v>0</v>
      </c>
      <c r="CS167" s="55">
        <f>(PL!CS18)/30*$B$167</f>
        <v>0</v>
      </c>
      <c r="CT167" s="55">
        <f>(PL!CT18)/30*$B$167</f>
        <v>0</v>
      </c>
      <c r="CU167" s="55">
        <f>(PL!CU18)/30*$B$167</f>
        <v>0</v>
      </c>
      <c r="CV167" s="55">
        <f>(PL!CV18)/30*$B$167</f>
        <v>0</v>
      </c>
      <c r="CW167" s="55">
        <f>(PL!CW18)/30*$B$167</f>
        <v>0</v>
      </c>
      <c r="CX167" s="55">
        <f>(PL!CX18)/30*$B$167</f>
        <v>0</v>
      </c>
      <c r="CY167" s="55">
        <f>(PL!CY18)/30*$B$167</f>
        <v>0</v>
      </c>
      <c r="CZ167" s="55">
        <f>(PL!CZ18)/30*$B$167</f>
        <v>0</v>
      </c>
      <c r="DA167" s="55">
        <f>(PL!DA18)/30*$B$167</f>
        <v>0</v>
      </c>
      <c r="DB167" s="55">
        <f>(PL!DB18)/30*$B$167</f>
        <v>0</v>
      </c>
      <c r="DC167" s="55">
        <f>(PL!DC18)/30*$B$167</f>
        <v>0</v>
      </c>
      <c r="DD167" s="55">
        <f>(PL!DD18)/30*$B$167</f>
        <v>0</v>
      </c>
      <c r="DE167" s="55">
        <f>(PL!DE18)/30*$B$167</f>
        <v>0</v>
      </c>
      <c r="DF167" s="55">
        <f>(PL!DF18)/30*$B$167</f>
        <v>0</v>
      </c>
      <c r="DG167" s="55">
        <f>(PL!DG18)/30*$B$167</f>
        <v>0</v>
      </c>
      <c r="DH167" s="55">
        <f>(PL!DH18)/30*$B$167</f>
        <v>0</v>
      </c>
      <c r="DI167" s="55">
        <f>(PL!DI18)/30*$B$167</f>
        <v>0</v>
      </c>
      <c r="DJ167" s="55">
        <f>(PL!DJ18)/30*$B$167</f>
        <v>0</v>
      </c>
      <c r="DK167" s="55">
        <f>(PL!DK18)/30*$B$167</f>
        <v>0</v>
      </c>
      <c r="DL167" s="55">
        <f>(PL!DL18)/30*$B$167</f>
        <v>0</v>
      </c>
      <c r="DM167" s="55">
        <f>(PL!DM18)/30*$B$167</f>
        <v>0</v>
      </c>
      <c r="DN167" s="55">
        <f>(PL!DN18)/30*$B$167</f>
        <v>0</v>
      </c>
      <c r="DO167" s="55">
        <f>(PL!DO18)/30*$B$167</f>
        <v>0</v>
      </c>
      <c r="DP167" s="55">
        <f>(PL!DP18)/30*$B$167</f>
        <v>0</v>
      </c>
      <c r="DQ167" s="55">
        <f>(PL!DQ18)/30*$B$167</f>
        <v>0</v>
      </c>
      <c r="DR167" s="55">
        <f>(PL!DR18)/30*$B$167</f>
        <v>0</v>
      </c>
      <c r="DS167" s="55">
        <f>(PL!DS18)/30*$B$167</f>
        <v>0</v>
      </c>
      <c r="DT167" s="55">
        <f>(PL!DT18)/30*$B$167</f>
        <v>0</v>
      </c>
      <c r="DU167" s="55">
        <f>(PL!DU18)/30*$B$167</f>
        <v>0</v>
      </c>
    </row>
    <row r="168" spans="1:125" ht="15.75" customHeight="1" x14ac:dyDescent="0.3">
      <c r="A168" s="4" t="s">
        <v>54</v>
      </c>
      <c r="B168" s="5"/>
      <c r="C168" s="30"/>
      <c r="D168" s="33">
        <f>D162-C162</f>
        <v>0</v>
      </c>
      <c r="E168" s="33">
        <f>E162-D162</f>
        <v>0</v>
      </c>
      <c r="F168" s="33">
        <f t="shared" ref="F168" si="822">F162-E162</f>
        <v>0</v>
      </c>
      <c r="G168" s="33">
        <f t="shared" ref="G168" si="823">G162-F162</f>
        <v>0</v>
      </c>
      <c r="H168" s="33">
        <f t="shared" ref="H168" si="824">H162-G162</f>
        <v>0</v>
      </c>
      <c r="I168" s="33">
        <f t="shared" ref="I168" si="825">I162-H162</f>
        <v>0</v>
      </c>
      <c r="J168" s="33">
        <f t="shared" ref="J168" si="826">J162-I162</f>
        <v>0</v>
      </c>
      <c r="K168" s="33">
        <f t="shared" ref="K168" si="827">K162-J162</f>
        <v>0</v>
      </c>
      <c r="L168" s="33">
        <f t="shared" ref="L168" si="828">L162-K162</f>
        <v>0</v>
      </c>
      <c r="M168" s="33">
        <f t="shared" ref="M168" si="829">M162-L162</f>
        <v>0</v>
      </c>
      <c r="N168" s="33">
        <f t="shared" ref="N168" si="830">N162-M162</f>
        <v>0</v>
      </c>
      <c r="O168" s="33">
        <f t="shared" ref="O168" si="831">O162-N162</f>
        <v>0</v>
      </c>
      <c r="P168" s="33">
        <f t="shared" ref="P168" si="832">P162-O162</f>
        <v>0</v>
      </c>
      <c r="Q168" s="33">
        <f t="shared" ref="Q168" si="833">Q162-P162</f>
        <v>0</v>
      </c>
      <c r="R168" s="33">
        <f t="shared" ref="R168" si="834">R162-Q162</f>
        <v>0</v>
      </c>
      <c r="S168" s="33">
        <f t="shared" ref="S168" si="835">S162-R162</f>
        <v>0</v>
      </c>
      <c r="T168" s="33">
        <f t="shared" ref="T168" si="836">T162-S162</f>
        <v>0</v>
      </c>
      <c r="U168" s="33">
        <f t="shared" ref="U168" si="837">U162-T162</f>
        <v>0</v>
      </c>
      <c r="V168" s="33">
        <f t="shared" ref="V168" si="838">V162-U162</f>
        <v>0</v>
      </c>
      <c r="W168" s="33">
        <f t="shared" ref="W168" si="839">W162-V162</f>
        <v>0</v>
      </c>
      <c r="X168" s="33">
        <f t="shared" ref="X168" si="840">X162-W162</f>
        <v>0</v>
      </c>
      <c r="Y168" s="33">
        <f t="shared" ref="Y168" si="841">Y162-X162</f>
        <v>0</v>
      </c>
      <c r="Z168" s="33">
        <f t="shared" ref="Z168" si="842">Z162-Y162</f>
        <v>0</v>
      </c>
      <c r="AA168" s="33">
        <f t="shared" ref="AA168" si="843">AA162-Z162</f>
        <v>0</v>
      </c>
      <c r="AB168" s="33">
        <f t="shared" ref="AB168" si="844">AB162-AA162</f>
        <v>0</v>
      </c>
      <c r="AC168" s="33">
        <f t="shared" ref="AC168" si="845">AC162-AB162</f>
        <v>0</v>
      </c>
      <c r="AD168" s="33">
        <f t="shared" ref="AD168" si="846">AD162-AC162</f>
        <v>0</v>
      </c>
      <c r="AE168" s="33">
        <f t="shared" ref="AE168" si="847">AE162-AD162</f>
        <v>0</v>
      </c>
      <c r="AF168" s="33">
        <f t="shared" ref="AF168" si="848">AF162-AE162</f>
        <v>0</v>
      </c>
      <c r="AG168" s="33">
        <f t="shared" ref="AG168" si="849">AG162-AF162</f>
        <v>0</v>
      </c>
      <c r="AH168" s="33">
        <f t="shared" ref="AH168" si="850">AH162-AG162</f>
        <v>0</v>
      </c>
      <c r="AI168" s="33">
        <f t="shared" ref="AI168" si="851">AI162-AH162</f>
        <v>0</v>
      </c>
      <c r="AJ168" s="33">
        <f t="shared" ref="AJ168" si="852">AJ162-AI162</f>
        <v>0</v>
      </c>
      <c r="AK168" s="33">
        <f t="shared" ref="AK168" si="853">AK162-AJ162</f>
        <v>0</v>
      </c>
      <c r="AL168" s="33">
        <f t="shared" ref="AL168" si="854">AL162-AK162</f>
        <v>0</v>
      </c>
      <c r="AM168" s="33">
        <f t="shared" ref="AM168" si="855">AM162-AL162</f>
        <v>0</v>
      </c>
      <c r="AN168" s="33">
        <f t="shared" ref="AN168" si="856">AN162-AM162</f>
        <v>0</v>
      </c>
      <c r="AO168" s="33">
        <f t="shared" ref="AO168" si="857">AO162-AN162</f>
        <v>0</v>
      </c>
      <c r="AP168" s="33">
        <f t="shared" ref="AP168" si="858">AP162-AO162</f>
        <v>0</v>
      </c>
      <c r="AQ168" s="33">
        <f t="shared" ref="AQ168" si="859">AQ162-AP162</f>
        <v>0</v>
      </c>
      <c r="AR168" s="33">
        <f t="shared" ref="AR168" si="860">AR162-AQ162</f>
        <v>0</v>
      </c>
      <c r="AS168" s="33">
        <f t="shared" ref="AS168" si="861">AS162-AR162</f>
        <v>0</v>
      </c>
      <c r="AT168" s="33">
        <f t="shared" ref="AT168" si="862">AT162-AS162</f>
        <v>0</v>
      </c>
      <c r="AU168" s="33">
        <f t="shared" ref="AU168" si="863">AU162-AT162</f>
        <v>0</v>
      </c>
      <c r="AV168" s="33">
        <f t="shared" ref="AV168" si="864">AV162-AU162</f>
        <v>0</v>
      </c>
      <c r="AW168" s="33">
        <f t="shared" ref="AW168" si="865">AW162-AV162</f>
        <v>0</v>
      </c>
      <c r="AX168" s="33">
        <f t="shared" ref="AX168" si="866">AX162-AW162</f>
        <v>0</v>
      </c>
      <c r="AY168" s="33">
        <f t="shared" ref="AY168" si="867">AY162-AX162</f>
        <v>0</v>
      </c>
      <c r="AZ168" s="33">
        <f t="shared" ref="AZ168" si="868">AZ162-AY162</f>
        <v>0</v>
      </c>
      <c r="BA168" s="33">
        <f t="shared" ref="BA168" si="869">BA162-AZ162</f>
        <v>0</v>
      </c>
      <c r="BB168" s="33">
        <f t="shared" ref="BB168" si="870">BB162-BA162</f>
        <v>0</v>
      </c>
      <c r="BC168" s="33">
        <f t="shared" ref="BC168" si="871">BC162-BB162</f>
        <v>0</v>
      </c>
      <c r="BD168" s="33">
        <f t="shared" ref="BD168" si="872">BD162-BC162</f>
        <v>0</v>
      </c>
      <c r="BE168" s="33">
        <f t="shared" ref="BE168" si="873">BE162-BD162</f>
        <v>0</v>
      </c>
      <c r="BF168" s="33">
        <f t="shared" ref="BF168" si="874">BF162-BE162</f>
        <v>0</v>
      </c>
      <c r="BG168" s="33">
        <f t="shared" ref="BG168" si="875">BG162-BF162</f>
        <v>0</v>
      </c>
      <c r="BH168" s="33">
        <f t="shared" ref="BH168" si="876">BH162-BG162</f>
        <v>0</v>
      </c>
      <c r="BI168" s="33">
        <f t="shared" ref="BI168" si="877">BI162-BH162</f>
        <v>0</v>
      </c>
      <c r="BJ168" s="33">
        <f t="shared" ref="BJ168" si="878">BJ162-BI162</f>
        <v>0</v>
      </c>
      <c r="BK168" s="33">
        <f t="shared" ref="BK168" si="879">BK162-BJ162</f>
        <v>0</v>
      </c>
      <c r="BL168" s="33">
        <f t="shared" ref="BL168" si="880">BL162-BK162</f>
        <v>0</v>
      </c>
      <c r="BM168" s="33">
        <f t="shared" ref="BM168" si="881">BM162-BL162</f>
        <v>0</v>
      </c>
      <c r="BN168" s="33">
        <f t="shared" ref="BN168" si="882">BN162-BM162</f>
        <v>0</v>
      </c>
      <c r="BO168" s="33">
        <f t="shared" ref="BO168" si="883">BO162-BN162</f>
        <v>0</v>
      </c>
      <c r="BP168" s="33">
        <f t="shared" ref="BP168" si="884">BP162-BO162</f>
        <v>0</v>
      </c>
      <c r="BQ168" s="33">
        <f t="shared" ref="BQ168" si="885">BQ162-BP162</f>
        <v>0</v>
      </c>
      <c r="BR168" s="33">
        <f t="shared" ref="BR168" si="886">BR162-BQ162</f>
        <v>0</v>
      </c>
      <c r="BS168" s="33">
        <f t="shared" ref="BS168" si="887">BS162-BR162</f>
        <v>0</v>
      </c>
      <c r="BT168" s="33">
        <f t="shared" ref="BT168" si="888">BT162-BS162</f>
        <v>0</v>
      </c>
      <c r="BU168" s="33">
        <f t="shared" ref="BU168" si="889">BU162-BT162</f>
        <v>0</v>
      </c>
      <c r="BV168" s="33">
        <f t="shared" ref="BV168" si="890">BV162-BU162</f>
        <v>0</v>
      </c>
      <c r="BW168" s="33">
        <f t="shared" ref="BW168" si="891">BW162-BV162</f>
        <v>0</v>
      </c>
      <c r="BX168" s="33">
        <f t="shared" ref="BX168" si="892">BX162-BW162</f>
        <v>0</v>
      </c>
      <c r="BY168" s="33">
        <f t="shared" ref="BY168" si="893">BY162-BX162</f>
        <v>0</v>
      </c>
      <c r="BZ168" s="33">
        <f t="shared" ref="BZ168" si="894">BZ162-BY162</f>
        <v>0</v>
      </c>
      <c r="CA168" s="33">
        <f t="shared" ref="CA168" si="895">CA162-BZ162</f>
        <v>0</v>
      </c>
      <c r="CB168" s="33">
        <f t="shared" ref="CB168" si="896">CB162-CA162</f>
        <v>0</v>
      </c>
      <c r="CC168" s="33">
        <f t="shared" ref="CC168" si="897">CC162-CB162</f>
        <v>0</v>
      </c>
      <c r="CD168" s="33">
        <f t="shared" ref="CD168" si="898">CD162-CC162</f>
        <v>0</v>
      </c>
      <c r="CE168" s="33">
        <f t="shared" ref="CE168" si="899">CE162-CD162</f>
        <v>0</v>
      </c>
      <c r="CF168" s="33">
        <f t="shared" ref="CF168" si="900">CF162-CE162</f>
        <v>0</v>
      </c>
      <c r="CG168" s="33">
        <f t="shared" ref="CG168" si="901">CG162-CF162</f>
        <v>0</v>
      </c>
      <c r="CH168" s="33">
        <f t="shared" ref="CH168" si="902">CH162-CG162</f>
        <v>0</v>
      </c>
      <c r="CI168" s="33">
        <f t="shared" ref="CI168" si="903">CI162-CH162</f>
        <v>0</v>
      </c>
      <c r="CJ168" s="33">
        <f t="shared" ref="CJ168" si="904">CJ162-CI162</f>
        <v>0</v>
      </c>
      <c r="CK168" s="33">
        <f t="shared" ref="CK168" si="905">CK162-CJ162</f>
        <v>0</v>
      </c>
      <c r="CL168" s="33">
        <f t="shared" ref="CL168" si="906">CL162-CK162</f>
        <v>0</v>
      </c>
      <c r="CM168" s="33">
        <f t="shared" ref="CM168" si="907">CM162-CL162</f>
        <v>0</v>
      </c>
      <c r="CN168" s="33">
        <f t="shared" ref="CN168" si="908">CN162-CM162</f>
        <v>0</v>
      </c>
      <c r="CO168" s="33">
        <f t="shared" ref="CO168" si="909">CO162-CN162</f>
        <v>0</v>
      </c>
      <c r="CP168" s="33">
        <f t="shared" ref="CP168" si="910">CP162-CO162</f>
        <v>0</v>
      </c>
      <c r="CQ168" s="33">
        <f t="shared" ref="CQ168" si="911">CQ162-CP162</f>
        <v>0</v>
      </c>
      <c r="CR168" s="33">
        <f t="shared" ref="CR168" si="912">CR162-CQ162</f>
        <v>0</v>
      </c>
      <c r="CS168" s="33">
        <f t="shared" ref="CS168" si="913">CS162-CR162</f>
        <v>0</v>
      </c>
      <c r="CT168" s="33">
        <f t="shared" ref="CT168" si="914">CT162-CS162</f>
        <v>0</v>
      </c>
      <c r="CU168" s="33">
        <f t="shared" ref="CU168" si="915">CU162-CT162</f>
        <v>0</v>
      </c>
      <c r="CV168" s="33">
        <f t="shared" ref="CV168" si="916">CV162-CU162</f>
        <v>0</v>
      </c>
      <c r="CW168" s="33">
        <f t="shared" ref="CW168" si="917">CW162-CV162</f>
        <v>0</v>
      </c>
      <c r="CX168" s="33">
        <f t="shared" ref="CX168" si="918">CX162-CW162</f>
        <v>0</v>
      </c>
      <c r="CY168" s="33">
        <f t="shared" ref="CY168" si="919">CY162-CX162</f>
        <v>0</v>
      </c>
      <c r="CZ168" s="33">
        <f t="shared" ref="CZ168" si="920">CZ162-CY162</f>
        <v>0</v>
      </c>
      <c r="DA168" s="33">
        <f t="shared" ref="DA168" si="921">DA162-CZ162</f>
        <v>0</v>
      </c>
      <c r="DB168" s="33">
        <f t="shared" ref="DB168" si="922">DB162-DA162</f>
        <v>0</v>
      </c>
      <c r="DC168" s="33">
        <f t="shared" ref="DC168" si="923">DC162-DB162</f>
        <v>0</v>
      </c>
      <c r="DD168" s="33">
        <f t="shared" ref="DD168" si="924">DD162-DC162</f>
        <v>0</v>
      </c>
      <c r="DE168" s="33">
        <f t="shared" ref="DE168" si="925">DE162-DD162</f>
        <v>0</v>
      </c>
      <c r="DF168" s="33">
        <f t="shared" ref="DF168" si="926">DF162-DE162</f>
        <v>0</v>
      </c>
      <c r="DG168" s="33">
        <f t="shared" ref="DG168" si="927">DG162-DF162</f>
        <v>0</v>
      </c>
      <c r="DH168" s="33">
        <f t="shared" ref="DH168" si="928">DH162-DG162</f>
        <v>0</v>
      </c>
      <c r="DI168" s="33">
        <f t="shared" ref="DI168" si="929">DI162-DH162</f>
        <v>0</v>
      </c>
      <c r="DJ168" s="33">
        <f t="shared" ref="DJ168" si="930">DJ162-DI162</f>
        <v>0</v>
      </c>
      <c r="DK168" s="33">
        <f t="shared" ref="DK168" si="931">DK162-DJ162</f>
        <v>0</v>
      </c>
      <c r="DL168" s="33">
        <f t="shared" ref="DL168" si="932">DL162-DK162</f>
        <v>0</v>
      </c>
      <c r="DM168" s="33">
        <f t="shared" ref="DM168" si="933">DM162-DL162</f>
        <v>0</v>
      </c>
      <c r="DN168" s="33">
        <f t="shared" ref="DN168" si="934">DN162-DM162</f>
        <v>0</v>
      </c>
      <c r="DO168" s="33">
        <f t="shared" ref="DO168" si="935">DO162-DN162</f>
        <v>0</v>
      </c>
      <c r="DP168" s="33">
        <f t="shared" ref="DP168" si="936">DP162-DO162</f>
        <v>0</v>
      </c>
      <c r="DQ168" s="33">
        <f t="shared" ref="DQ168" si="937">DQ162-DP162</f>
        <v>0</v>
      </c>
      <c r="DR168" s="33">
        <f t="shared" ref="DR168" si="938">DR162-DQ162</f>
        <v>0</v>
      </c>
      <c r="DS168" s="33">
        <f t="shared" ref="DS168" si="939">DS162-DR162</f>
        <v>0</v>
      </c>
      <c r="DT168" s="33">
        <f t="shared" ref="DT168" si="940">DT162-DS162</f>
        <v>0</v>
      </c>
      <c r="DU168" s="33">
        <f t="shared" ref="DU168" si="941">DU162-DT162</f>
        <v>0</v>
      </c>
    </row>
    <row r="169" spans="1:125" x14ac:dyDescent="0.3">
      <c r="C169" s="12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</row>
    <row r="170" spans="1:125" x14ac:dyDescent="0.3">
      <c r="C170" s="12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</row>
    <row r="171" spans="1:125" x14ac:dyDescent="0.3">
      <c r="C171" s="12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</row>
    <row r="172" spans="1:125" x14ac:dyDescent="0.3">
      <c r="C172" s="12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</row>
    <row r="173" spans="1:125" x14ac:dyDescent="0.3">
      <c r="C173" s="12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</row>
    <row r="174" spans="1:125" x14ac:dyDescent="0.3">
      <c r="C174" s="12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</row>
    <row r="175" spans="1:125" x14ac:dyDescent="0.3">
      <c r="C175" s="12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</row>
    <row r="176" spans="1:125" x14ac:dyDescent="0.3">
      <c r="C176" s="12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</row>
    <row r="177" spans="3:63" x14ac:dyDescent="0.3">
      <c r="C177" s="12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</row>
    <row r="178" spans="3:63" x14ac:dyDescent="0.3">
      <c r="C178" s="12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</row>
    <row r="179" spans="3:63" x14ac:dyDescent="0.3">
      <c r="C179" s="12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</row>
    <row r="180" spans="3:63" x14ac:dyDescent="0.3">
      <c r="C180" s="12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</row>
    <row r="181" spans="3:63" x14ac:dyDescent="0.3">
      <c r="C181" s="12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</row>
    <row r="182" spans="3:63" x14ac:dyDescent="0.3">
      <c r="C182" s="12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</row>
    <row r="183" spans="3:63" x14ac:dyDescent="0.3">
      <c r="C183" s="12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</row>
    <row r="184" spans="3:63" x14ac:dyDescent="0.3">
      <c r="C184" s="12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</row>
    <row r="185" spans="3:63" x14ac:dyDescent="0.3">
      <c r="C185" s="12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</row>
    <row r="186" spans="3:63" x14ac:dyDescent="0.3">
      <c r="C186" s="12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</row>
    <row r="187" spans="3:63" x14ac:dyDescent="0.3">
      <c r="C187" s="12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</row>
    <row r="188" spans="3:63" x14ac:dyDescent="0.3">
      <c r="C188" s="12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</row>
    <row r="189" spans="3:63" x14ac:dyDescent="0.3">
      <c r="C189" s="12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</row>
    <row r="190" spans="3:63" x14ac:dyDescent="0.3">
      <c r="C190" s="12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</row>
    <row r="191" spans="3:63" x14ac:dyDescent="0.3">
      <c r="C191" s="12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</row>
    <row r="192" spans="3:63" x14ac:dyDescent="0.3">
      <c r="C192" s="12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</row>
    <row r="193" spans="3:63" x14ac:dyDescent="0.3">
      <c r="C193" s="12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</row>
    <row r="194" spans="3:63" x14ac:dyDescent="0.3">
      <c r="C194" s="12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</row>
    <row r="195" spans="3:63" x14ac:dyDescent="0.3">
      <c r="C195" s="12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</row>
    <row r="196" spans="3:63" x14ac:dyDescent="0.3">
      <c r="C196" s="12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</row>
    <row r="197" spans="3:63" x14ac:dyDescent="0.3">
      <c r="C197" s="12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</row>
    <row r="198" spans="3:63" x14ac:dyDescent="0.3">
      <c r="C198" s="12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</row>
    <row r="199" spans="3:63" x14ac:dyDescent="0.3">
      <c r="C199" s="12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</row>
    <row r="200" spans="3:63" x14ac:dyDescent="0.3">
      <c r="C200" s="12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</row>
    <row r="201" spans="3:63" x14ac:dyDescent="0.3">
      <c r="C201" s="12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</row>
    <row r="202" spans="3:63" x14ac:dyDescent="0.3">
      <c r="C202" s="12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</row>
    <row r="203" spans="3:63" x14ac:dyDescent="0.3">
      <c r="C203" s="12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</row>
    <row r="204" spans="3:63" x14ac:dyDescent="0.3">
      <c r="C204" s="12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</row>
    <row r="205" spans="3:63" x14ac:dyDescent="0.3">
      <c r="C205" s="12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</row>
    <row r="206" spans="3:63" x14ac:dyDescent="0.3">
      <c r="C206" s="12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</row>
    <row r="207" spans="3:63" x14ac:dyDescent="0.3">
      <c r="C207" s="12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</row>
    <row r="208" spans="3:63" x14ac:dyDescent="0.3">
      <c r="C208" s="12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</row>
    <row r="209" spans="3:63" x14ac:dyDescent="0.3">
      <c r="C209" s="12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</row>
    <row r="210" spans="3:63" x14ac:dyDescent="0.3">
      <c r="C210" s="12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</row>
    <row r="211" spans="3:63" x14ac:dyDescent="0.3">
      <c r="C211" s="12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</row>
    <row r="212" spans="3:63" x14ac:dyDescent="0.3">
      <c r="C212" s="12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</row>
    <row r="213" spans="3:63" x14ac:dyDescent="0.3">
      <c r="C213" s="12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</row>
    <row r="214" spans="3:63" x14ac:dyDescent="0.3">
      <c r="C214" s="12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</row>
    <row r="215" spans="3:63" x14ac:dyDescent="0.3">
      <c r="C215" s="12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</row>
    <row r="216" spans="3:63" x14ac:dyDescent="0.3">
      <c r="C216" s="12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</row>
    <row r="217" spans="3:63" x14ac:dyDescent="0.3">
      <c r="C217" s="12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</row>
    <row r="218" spans="3:63" x14ac:dyDescent="0.3">
      <c r="C218" s="12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</row>
    <row r="219" spans="3:63" x14ac:dyDescent="0.3">
      <c r="C219" s="12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</row>
    <row r="220" spans="3:63" x14ac:dyDescent="0.3">
      <c r="C220" s="12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</row>
    <row r="221" spans="3:63" x14ac:dyDescent="0.3">
      <c r="C221" s="12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</row>
    <row r="222" spans="3:63" x14ac:dyDescent="0.3">
      <c r="C222" s="12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</row>
    <row r="223" spans="3:63" x14ac:dyDescent="0.3">
      <c r="C223" s="12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</row>
    <row r="224" spans="3:63" x14ac:dyDescent="0.3">
      <c r="C224" s="12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</row>
    <row r="225" spans="3:63" x14ac:dyDescent="0.3">
      <c r="C225" s="12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</row>
    <row r="226" spans="3:63" x14ac:dyDescent="0.3">
      <c r="C226" s="12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</row>
    <row r="227" spans="3:63" x14ac:dyDescent="0.3">
      <c r="C227" s="12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</row>
    <row r="228" spans="3:63" x14ac:dyDescent="0.3">
      <c r="C228" s="12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</row>
    <row r="229" spans="3:63" x14ac:dyDescent="0.3">
      <c r="C229" s="12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</row>
    <row r="230" spans="3:63" x14ac:dyDescent="0.3">
      <c r="C230" s="12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</row>
    <row r="231" spans="3:63" x14ac:dyDescent="0.3">
      <c r="C231" s="12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</row>
    <row r="232" spans="3:63" x14ac:dyDescent="0.3">
      <c r="C232" s="12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</row>
    <row r="233" spans="3:63" x14ac:dyDescent="0.3">
      <c r="C233" s="12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</row>
    <row r="234" spans="3:63" x14ac:dyDescent="0.3">
      <c r="C234" s="12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</row>
    <row r="235" spans="3:63" x14ac:dyDescent="0.3">
      <c r="C235" s="12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</row>
    <row r="236" spans="3:63" x14ac:dyDescent="0.3">
      <c r="C236" s="12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</row>
    <row r="237" spans="3:63" x14ac:dyDescent="0.3">
      <c r="C237" s="12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</row>
    <row r="238" spans="3:63" x14ac:dyDescent="0.3">
      <c r="C238" s="12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</row>
    <row r="239" spans="3:63" x14ac:dyDescent="0.3">
      <c r="C239" s="12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</row>
    <row r="240" spans="3:63" x14ac:dyDescent="0.3">
      <c r="C240" s="12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</row>
    <row r="241" spans="3:63" x14ac:dyDescent="0.3">
      <c r="C241" s="12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</row>
    <row r="242" spans="3:63" x14ac:dyDescent="0.3">
      <c r="C242" s="12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</row>
    <row r="243" spans="3:63" x14ac:dyDescent="0.3">
      <c r="C243" s="12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</row>
    <row r="244" spans="3:63" x14ac:dyDescent="0.3">
      <c r="C244" s="12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</row>
    <row r="245" spans="3:63" x14ac:dyDescent="0.3">
      <c r="C245" s="12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</row>
    <row r="246" spans="3:63" x14ac:dyDescent="0.3">
      <c r="C246" s="12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</row>
    <row r="247" spans="3:63" x14ac:dyDescent="0.3">
      <c r="C247" s="12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</row>
    <row r="248" spans="3:63" x14ac:dyDescent="0.3">
      <c r="C248" s="12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</row>
    <row r="249" spans="3:63" x14ac:dyDescent="0.3">
      <c r="C249" s="12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</row>
    <row r="250" spans="3:63" x14ac:dyDescent="0.3">
      <c r="C250" s="12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</row>
    <row r="251" spans="3:63" x14ac:dyDescent="0.3">
      <c r="C251" s="12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</row>
    <row r="252" spans="3:63" x14ac:dyDescent="0.3">
      <c r="C252" s="12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</row>
    <row r="253" spans="3:63" x14ac:dyDescent="0.3">
      <c r="C253" s="12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</row>
    <row r="254" spans="3:63" x14ac:dyDescent="0.3">
      <c r="C254" s="12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</row>
    <row r="255" spans="3:63" x14ac:dyDescent="0.3">
      <c r="C255" s="12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</row>
    <row r="256" spans="3:63" x14ac:dyDescent="0.3">
      <c r="C256" s="12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</row>
    <row r="257" spans="3:63" x14ac:dyDescent="0.3">
      <c r="C257" s="12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</row>
    <row r="258" spans="3:63" x14ac:dyDescent="0.3">
      <c r="C258" s="12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</row>
    <row r="259" spans="3:63" x14ac:dyDescent="0.3">
      <c r="C259" s="12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</row>
    <row r="260" spans="3:63" x14ac:dyDescent="0.3">
      <c r="C260" s="12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</row>
    <row r="261" spans="3:63" x14ac:dyDescent="0.3">
      <c r="C261" s="12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</row>
    <row r="262" spans="3:63" x14ac:dyDescent="0.3">
      <c r="C262" s="12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</row>
    <row r="263" spans="3:63" x14ac:dyDescent="0.3">
      <c r="C263" s="12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</row>
    <row r="264" spans="3:63" x14ac:dyDescent="0.3">
      <c r="C264" s="12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</row>
    <row r="265" spans="3:63" x14ac:dyDescent="0.3">
      <c r="C265" s="12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</row>
    <row r="266" spans="3:63" x14ac:dyDescent="0.3">
      <c r="C266" s="12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</row>
    <row r="267" spans="3:63" x14ac:dyDescent="0.3">
      <c r="C267" s="12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</row>
    <row r="268" spans="3:63" x14ac:dyDescent="0.3">
      <c r="C268" s="12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</row>
    <row r="269" spans="3:63" x14ac:dyDescent="0.3">
      <c r="C269" s="12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</row>
    <row r="270" spans="3:63" x14ac:dyDescent="0.3">
      <c r="C270" s="12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</row>
    <row r="271" spans="3:63" x14ac:dyDescent="0.3">
      <c r="C271" s="12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</row>
    <row r="272" spans="3:63" x14ac:dyDescent="0.3">
      <c r="C272" s="12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</row>
    <row r="273" spans="3:63" x14ac:dyDescent="0.3">
      <c r="C273" s="12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</row>
    <row r="274" spans="3:63" x14ac:dyDescent="0.3">
      <c r="C274" s="12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</row>
    <row r="275" spans="3:63" x14ac:dyDescent="0.3">
      <c r="C275" s="12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</row>
    <row r="276" spans="3:63" x14ac:dyDescent="0.3">
      <c r="C276" s="12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</row>
    <row r="277" spans="3:63" x14ac:dyDescent="0.3">
      <c r="C277" s="12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</row>
    <row r="278" spans="3:63" x14ac:dyDescent="0.3">
      <c r="C278" s="12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</row>
    <row r="279" spans="3:63" x14ac:dyDescent="0.3">
      <c r="C279" s="12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</row>
    <row r="280" spans="3:63" x14ac:dyDescent="0.3">
      <c r="C280" s="12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</row>
    <row r="281" spans="3:63" x14ac:dyDescent="0.3">
      <c r="C281" s="12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</row>
    <row r="282" spans="3:63" x14ac:dyDescent="0.3">
      <c r="C282" s="12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</row>
    <row r="283" spans="3:63" x14ac:dyDescent="0.3">
      <c r="C283" s="12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</row>
    <row r="284" spans="3:63" x14ac:dyDescent="0.3">
      <c r="C284" s="12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</row>
    <row r="285" spans="3:63" x14ac:dyDescent="0.3">
      <c r="C285" s="12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</row>
    <row r="286" spans="3:63" x14ac:dyDescent="0.3">
      <c r="C286" s="12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</row>
    <row r="287" spans="3:63" x14ac:dyDescent="0.3">
      <c r="C287" s="12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</row>
    <row r="288" spans="3:63" x14ac:dyDescent="0.3">
      <c r="C288" s="12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</row>
    <row r="289" spans="3:63" x14ac:dyDescent="0.3">
      <c r="C289" s="12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</row>
    <row r="290" spans="3:63" x14ac:dyDescent="0.3">
      <c r="C290" s="12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</row>
    <row r="291" spans="3:63" x14ac:dyDescent="0.3">
      <c r="C291" s="12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</row>
    <row r="292" spans="3:63" x14ac:dyDescent="0.3">
      <c r="C292" s="12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</row>
    <row r="293" spans="3:63" x14ac:dyDescent="0.3">
      <c r="C293" s="12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</row>
    <row r="294" spans="3:63" x14ac:dyDescent="0.3">
      <c r="C294" s="12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</row>
    <row r="295" spans="3:63" x14ac:dyDescent="0.3">
      <c r="C295" s="12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</row>
    <row r="296" spans="3:63" x14ac:dyDescent="0.3">
      <c r="C296" s="12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</row>
    <row r="297" spans="3:63" x14ac:dyDescent="0.3">
      <c r="C297" s="12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</row>
    <row r="298" spans="3:63" x14ac:dyDescent="0.3">
      <c r="C298" s="12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</row>
    <row r="299" spans="3:63" x14ac:dyDescent="0.3">
      <c r="C299" s="12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</row>
    <row r="300" spans="3:63" x14ac:dyDescent="0.3">
      <c r="C300" s="12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</row>
    <row r="301" spans="3:63" x14ac:dyDescent="0.3">
      <c r="C301" s="12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</row>
    <row r="302" spans="3:63" x14ac:dyDescent="0.3">
      <c r="C302" s="12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</row>
    <row r="303" spans="3:63" x14ac:dyDescent="0.3">
      <c r="C303" s="12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</row>
    <row r="304" spans="3:63" x14ac:dyDescent="0.3">
      <c r="C304" s="12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</row>
    <row r="305" spans="3:63" x14ac:dyDescent="0.3">
      <c r="C305" s="12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</row>
    <row r="306" spans="3:63" x14ac:dyDescent="0.3">
      <c r="C306" s="12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</row>
    <row r="307" spans="3:63" x14ac:dyDescent="0.3">
      <c r="C307" s="12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</row>
    <row r="308" spans="3:63" x14ac:dyDescent="0.3">
      <c r="C308" s="12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</row>
    <row r="309" spans="3:63" x14ac:dyDescent="0.3">
      <c r="C309" s="12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</row>
    <row r="310" spans="3:63" x14ac:dyDescent="0.3">
      <c r="C310" s="12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</row>
    <row r="311" spans="3:63" x14ac:dyDescent="0.3">
      <c r="C311" s="12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</row>
    <row r="312" spans="3:63" x14ac:dyDescent="0.3">
      <c r="C312" s="12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</row>
    <row r="313" spans="3:63" x14ac:dyDescent="0.3">
      <c r="C313" s="12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</row>
    <row r="314" spans="3:63" x14ac:dyDescent="0.3">
      <c r="C314" s="12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</row>
    <row r="315" spans="3:63" x14ac:dyDescent="0.3">
      <c r="C315" s="12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</row>
    <row r="316" spans="3:63" x14ac:dyDescent="0.3">
      <c r="C316" s="12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</row>
    <row r="317" spans="3:63" x14ac:dyDescent="0.3">
      <c r="C317" s="12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</row>
    <row r="318" spans="3:63" x14ac:dyDescent="0.3">
      <c r="C318" s="12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</row>
    <row r="319" spans="3:63" x14ac:dyDescent="0.3">
      <c r="C319" s="12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</row>
    <row r="320" spans="3:63" x14ac:dyDescent="0.3">
      <c r="C320" s="12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</row>
    <row r="321" spans="3:63" x14ac:dyDescent="0.3">
      <c r="C321" s="12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</row>
    <row r="322" spans="3:63" x14ac:dyDescent="0.3">
      <c r="C322" s="12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</row>
    <row r="323" spans="3:63" x14ac:dyDescent="0.3">
      <c r="C323" s="12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</row>
    <row r="324" spans="3:63" x14ac:dyDescent="0.3">
      <c r="C324" s="12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</row>
    <row r="325" spans="3:63" x14ac:dyDescent="0.3">
      <c r="C325" s="12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</row>
    <row r="326" spans="3:63" x14ac:dyDescent="0.3">
      <c r="C326" s="12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</row>
    <row r="327" spans="3:63" x14ac:dyDescent="0.3">
      <c r="C327" s="12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</row>
    <row r="328" spans="3:63" x14ac:dyDescent="0.3">
      <c r="C328" s="12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</row>
    <row r="329" spans="3:63" x14ac:dyDescent="0.3">
      <c r="C329" s="12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</row>
    <row r="330" spans="3:63" x14ac:dyDescent="0.3">
      <c r="C330" s="12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</row>
    <row r="331" spans="3:63" x14ac:dyDescent="0.3">
      <c r="C331" s="12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</row>
    <row r="332" spans="3:63" x14ac:dyDescent="0.3">
      <c r="C332" s="12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</row>
    <row r="333" spans="3:63" x14ac:dyDescent="0.3">
      <c r="C333" s="12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</row>
    <row r="334" spans="3:63" x14ac:dyDescent="0.3">
      <c r="C334" s="12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</row>
    <row r="335" spans="3:63" x14ac:dyDescent="0.3">
      <c r="C335" s="12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</row>
    <row r="336" spans="3:63" x14ac:dyDescent="0.3">
      <c r="C336" s="12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</row>
    <row r="337" spans="3:63" x14ac:dyDescent="0.3">
      <c r="C337" s="12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</row>
    <row r="338" spans="3:63" x14ac:dyDescent="0.3">
      <c r="C338" s="12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</row>
    <row r="339" spans="3:63" x14ac:dyDescent="0.3">
      <c r="C339" s="12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</row>
    <row r="340" spans="3:63" x14ac:dyDescent="0.3">
      <c r="C340" s="12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</row>
    <row r="341" spans="3:63" x14ac:dyDescent="0.3">
      <c r="C341" s="12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</row>
    <row r="342" spans="3:63" x14ac:dyDescent="0.3">
      <c r="C342" s="12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</row>
    <row r="343" spans="3:63" x14ac:dyDescent="0.3">
      <c r="C343" s="12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</row>
    <row r="344" spans="3:63" x14ac:dyDescent="0.3">
      <c r="C344" s="12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</row>
    <row r="345" spans="3:63" x14ac:dyDescent="0.3">
      <c r="C345" s="12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</row>
    <row r="346" spans="3:63" x14ac:dyDescent="0.3">
      <c r="C346" s="12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</row>
    <row r="347" spans="3:63" x14ac:dyDescent="0.3">
      <c r="C347" s="12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</row>
    <row r="348" spans="3:63" x14ac:dyDescent="0.3">
      <c r="C348" s="12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</row>
    <row r="349" spans="3:63" x14ac:dyDescent="0.3">
      <c r="C349" s="12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</row>
    <row r="350" spans="3:63" x14ac:dyDescent="0.3">
      <c r="C350" s="12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</row>
    <row r="351" spans="3:63" x14ac:dyDescent="0.3">
      <c r="C351" s="12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</row>
    <row r="352" spans="3:63" x14ac:dyDescent="0.3">
      <c r="C352" s="12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</row>
    <row r="353" spans="3:63" x14ac:dyDescent="0.3">
      <c r="C353" s="12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</row>
    <row r="354" spans="3:63" x14ac:dyDescent="0.3">
      <c r="C354" s="12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</row>
    <row r="355" spans="3:63" x14ac:dyDescent="0.3">
      <c r="C355" s="12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</row>
    <row r="356" spans="3:63" x14ac:dyDescent="0.3">
      <c r="C356" s="12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</row>
    <row r="357" spans="3:63" x14ac:dyDescent="0.3">
      <c r="C357" s="12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</row>
    <row r="358" spans="3:63" x14ac:dyDescent="0.3">
      <c r="C358" s="12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</row>
    <row r="359" spans="3:63" x14ac:dyDescent="0.3">
      <c r="C359" s="12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</row>
    <row r="360" spans="3:63" x14ac:dyDescent="0.3">
      <c r="C360" s="12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</row>
    <row r="361" spans="3:63" x14ac:dyDescent="0.3">
      <c r="C361" s="12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</row>
    <row r="362" spans="3:63" x14ac:dyDescent="0.3">
      <c r="C362" s="12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</row>
    <row r="363" spans="3:63" x14ac:dyDescent="0.3">
      <c r="C363" s="12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</row>
    <row r="364" spans="3:63" x14ac:dyDescent="0.3">
      <c r="C364" s="12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</row>
    <row r="365" spans="3:63" x14ac:dyDescent="0.3">
      <c r="C365" s="12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</row>
    <row r="366" spans="3:63" x14ac:dyDescent="0.3">
      <c r="C366" s="12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</row>
    <row r="367" spans="3:63" x14ac:dyDescent="0.3">
      <c r="C367" s="12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</row>
    <row r="368" spans="3:63" x14ac:dyDescent="0.3">
      <c r="C368" s="12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</row>
    <row r="369" spans="3:63" x14ac:dyDescent="0.3">
      <c r="C369" s="12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</row>
    <row r="370" spans="3:63" x14ac:dyDescent="0.3">
      <c r="C370" s="12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</row>
    <row r="371" spans="3:63" x14ac:dyDescent="0.3">
      <c r="C371" s="12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</row>
    <row r="372" spans="3:63" x14ac:dyDescent="0.3">
      <c r="C372" s="12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</row>
    <row r="373" spans="3:63" x14ac:dyDescent="0.3">
      <c r="C373" s="12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</row>
    <row r="374" spans="3:63" x14ac:dyDescent="0.3">
      <c r="C374" s="12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</row>
    <row r="375" spans="3:63" x14ac:dyDescent="0.3">
      <c r="C375" s="12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</row>
    <row r="376" spans="3:63" x14ac:dyDescent="0.3">
      <c r="C376" s="12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</row>
    <row r="377" spans="3:63" x14ac:dyDescent="0.3">
      <c r="C377" s="12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</row>
    <row r="378" spans="3:63" x14ac:dyDescent="0.3">
      <c r="C378" s="12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</row>
    <row r="379" spans="3:63" x14ac:dyDescent="0.3">
      <c r="C379" s="12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</row>
    <row r="380" spans="3:63" x14ac:dyDescent="0.3">
      <c r="C380" s="12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</row>
    <row r="381" spans="3:63" x14ac:dyDescent="0.3">
      <c r="C381" s="12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</row>
    <row r="382" spans="3:63" x14ac:dyDescent="0.3">
      <c r="C382" s="12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</row>
    <row r="383" spans="3:63" x14ac:dyDescent="0.3">
      <c r="C383" s="12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</row>
    <row r="384" spans="3:63" x14ac:dyDescent="0.3">
      <c r="C384" s="12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</row>
    <row r="385" spans="3:63" x14ac:dyDescent="0.3">
      <c r="C385" s="12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</row>
    <row r="386" spans="3:63" x14ac:dyDescent="0.3">
      <c r="C386" s="12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</row>
    <row r="387" spans="3:63" x14ac:dyDescent="0.3">
      <c r="C387" s="12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</row>
    <row r="388" spans="3:63" x14ac:dyDescent="0.3">
      <c r="C388" s="12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</row>
    <row r="389" spans="3:63" x14ac:dyDescent="0.3">
      <c r="C389" s="12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</row>
    <row r="390" spans="3:63" x14ac:dyDescent="0.3">
      <c r="C390" s="12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</row>
    <row r="391" spans="3:63" x14ac:dyDescent="0.3">
      <c r="C391" s="12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</row>
    <row r="392" spans="3:63" x14ac:dyDescent="0.3">
      <c r="C392" s="12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</row>
    <row r="393" spans="3:63" x14ac:dyDescent="0.3">
      <c r="C393" s="12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</row>
    <row r="394" spans="3:63" x14ac:dyDescent="0.3">
      <c r="C394" s="12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</row>
    <row r="395" spans="3:63" x14ac:dyDescent="0.3">
      <c r="C395" s="12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</row>
    <row r="396" spans="3:63" x14ac:dyDescent="0.3">
      <c r="C396" s="12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</row>
    <row r="397" spans="3:63" x14ac:dyDescent="0.3">
      <c r="C397" s="12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</row>
    <row r="398" spans="3:63" x14ac:dyDescent="0.3">
      <c r="C398" s="12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</row>
    <row r="399" spans="3:63" x14ac:dyDescent="0.3">
      <c r="C399" s="12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</row>
    <row r="400" spans="3:63" x14ac:dyDescent="0.3">
      <c r="C400" s="12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</row>
    <row r="401" spans="3:63" x14ac:dyDescent="0.3">
      <c r="C401" s="12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</row>
    <row r="402" spans="3:63" x14ac:dyDescent="0.3">
      <c r="C402" s="12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</row>
    <row r="403" spans="3:63" x14ac:dyDescent="0.3">
      <c r="C403" s="12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</row>
    <row r="404" spans="3:63" x14ac:dyDescent="0.3">
      <c r="C404" s="12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</row>
    <row r="405" spans="3:63" x14ac:dyDescent="0.3">
      <c r="C405" s="12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</row>
    <row r="406" spans="3:63" x14ac:dyDescent="0.3">
      <c r="C406" s="12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</row>
    <row r="407" spans="3:63" x14ac:dyDescent="0.3">
      <c r="C407" s="12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</row>
    <row r="408" spans="3:63" x14ac:dyDescent="0.3">
      <c r="C408" s="12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</row>
    <row r="409" spans="3:63" x14ac:dyDescent="0.3">
      <c r="C409" s="12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</row>
    <row r="410" spans="3:63" x14ac:dyDescent="0.3">
      <c r="C410" s="12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</row>
    <row r="411" spans="3:63" x14ac:dyDescent="0.3">
      <c r="C411" s="12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</row>
    <row r="412" spans="3:63" x14ac:dyDescent="0.3">
      <c r="C412" s="12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</row>
    <row r="413" spans="3:63" x14ac:dyDescent="0.3">
      <c r="C413" s="12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</row>
    <row r="414" spans="3:63" x14ac:dyDescent="0.3">
      <c r="C414" s="12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</row>
    <row r="415" spans="3:63" x14ac:dyDescent="0.3">
      <c r="C415" s="12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</row>
    <row r="416" spans="3:63" x14ac:dyDescent="0.3">
      <c r="C416" s="12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</row>
    <row r="417" spans="3:63" x14ac:dyDescent="0.3">
      <c r="C417" s="12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</row>
    <row r="418" spans="3:63" x14ac:dyDescent="0.3">
      <c r="C418" s="12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</row>
    <row r="419" spans="3:63" x14ac:dyDescent="0.3">
      <c r="C419" s="12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</row>
    <row r="420" spans="3:63" x14ac:dyDescent="0.3">
      <c r="C420" s="12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</row>
    <row r="421" spans="3:63" x14ac:dyDescent="0.3">
      <c r="C421" s="12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</row>
    <row r="422" spans="3:63" x14ac:dyDescent="0.3">
      <c r="C422" s="12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</row>
    <row r="423" spans="3:63" x14ac:dyDescent="0.3">
      <c r="C423" s="12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</row>
    <row r="424" spans="3:63" x14ac:dyDescent="0.3">
      <c r="C424" s="12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</row>
    <row r="425" spans="3:63" x14ac:dyDescent="0.3">
      <c r="C425" s="12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</row>
    <row r="426" spans="3:63" x14ac:dyDescent="0.3">
      <c r="C426" s="12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</row>
    <row r="427" spans="3:63" x14ac:dyDescent="0.3">
      <c r="C427" s="12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</row>
    <row r="428" spans="3:63" x14ac:dyDescent="0.3">
      <c r="C428" s="12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</row>
    <row r="429" spans="3:63" x14ac:dyDescent="0.3">
      <c r="C429" s="12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</row>
    <row r="430" spans="3:63" x14ac:dyDescent="0.3">
      <c r="C430" s="12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</row>
    <row r="431" spans="3:63" x14ac:dyDescent="0.3">
      <c r="C431" s="12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</row>
    <row r="432" spans="3:63" x14ac:dyDescent="0.3">
      <c r="C432" s="12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</row>
    <row r="433" spans="3:63" x14ac:dyDescent="0.3">
      <c r="C433" s="12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</row>
    <row r="434" spans="3:63" x14ac:dyDescent="0.3">
      <c r="C434" s="12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</row>
    <row r="435" spans="3:63" x14ac:dyDescent="0.3">
      <c r="C435" s="12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</row>
    <row r="436" spans="3:63" x14ac:dyDescent="0.3">
      <c r="C436" s="12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</row>
    <row r="437" spans="3:63" x14ac:dyDescent="0.3">
      <c r="C437" s="12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</row>
    <row r="438" spans="3:63" x14ac:dyDescent="0.3">
      <c r="C438" s="12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</row>
    <row r="439" spans="3:63" x14ac:dyDescent="0.3">
      <c r="C439" s="12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</row>
    <row r="440" spans="3:63" x14ac:dyDescent="0.3">
      <c r="C440" s="12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</row>
    <row r="441" spans="3:63" x14ac:dyDescent="0.3">
      <c r="C441" s="12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</row>
    <row r="442" spans="3:63" x14ac:dyDescent="0.3">
      <c r="C442" s="12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</row>
    <row r="443" spans="3:63" x14ac:dyDescent="0.3">
      <c r="C443" s="12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</row>
    <row r="444" spans="3:63" x14ac:dyDescent="0.3">
      <c r="C444" s="12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</row>
    <row r="445" spans="3:63" x14ac:dyDescent="0.3">
      <c r="C445" s="12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</row>
    <row r="446" spans="3:63" x14ac:dyDescent="0.3">
      <c r="C446" s="12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</row>
    <row r="447" spans="3:63" x14ac:dyDescent="0.3">
      <c r="C447" s="12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</row>
    <row r="448" spans="3:63" x14ac:dyDescent="0.3">
      <c r="C448" s="12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</row>
    <row r="449" spans="3:63" x14ac:dyDescent="0.3">
      <c r="C449" s="12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</row>
    <row r="450" spans="3:63" x14ac:dyDescent="0.3">
      <c r="C450" s="12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</row>
    <row r="451" spans="3:63" x14ac:dyDescent="0.3">
      <c r="C451" s="12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</row>
    <row r="452" spans="3:63" x14ac:dyDescent="0.3">
      <c r="C452" s="12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</row>
    <row r="453" spans="3:63" x14ac:dyDescent="0.3">
      <c r="C453" s="12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</row>
    <row r="454" spans="3:63" x14ac:dyDescent="0.3">
      <c r="C454" s="12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</row>
    <row r="455" spans="3:63" x14ac:dyDescent="0.3">
      <c r="C455" s="12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</row>
    <row r="456" spans="3:63" x14ac:dyDescent="0.3">
      <c r="C456" s="12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</row>
    <row r="457" spans="3:63" x14ac:dyDescent="0.3">
      <c r="C457" s="12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</row>
    <row r="458" spans="3:63" x14ac:dyDescent="0.3">
      <c r="C458" s="12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</row>
    <row r="459" spans="3:63" x14ac:dyDescent="0.3">
      <c r="C459" s="12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</row>
    <row r="460" spans="3:63" x14ac:dyDescent="0.3">
      <c r="C460" s="12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</row>
    <row r="461" spans="3:63" x14ac:dyDescent="0.3">
      <c r="C461" s="12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</row>
    <row r="462" spans="3:63" x14ac:dyDescent="0.3">
      <c r="C462" s="12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</row>
    <row r="463" spans="3:63" x14ac:dyDescent="0.3">
      <c r="C463" s="12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</row>
    <row r="464" spans="3:63" x14ac:dyDescent="0.3">
      <c r="C464" s="12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</row>
    <row r="465" spans="3:63" x14ac:dyDescent="0.3">
      <c r="C465" s="12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</row>
    <row r="466" spans="3:63" x14ac:dyDescent="0.3">
      <c r="C466" s="12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</row>
    <row r="467" spans="3:63" x14ac:dyDescent="0.3">
      <c r="C467" s="12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</row>
    <row r="468" spans="3:63" x14ac:dyDescent="0.3">
      <c r="C468" s="12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</row>
    <row r="469" spans="3:63" x14ac:dyDescent="0.3">
      <c r="C469" s="12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</row>
    <row r="470" spans="3:63" x14ac:dyDescent="0.3">
      <c r="C470" s="12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</row>
    <row r="471" spans="3:63" x14ac:dyDescent="0.3">
      <c r="C471" s="12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</row>
    <row r="472" spans="3:63" x14ac:dyDescent="0.3">
      <c r="C472" s="12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</row>
    <row r="473" spans="3:63" x14ac:dyDescent="0.3">
      <c r="C473" s="12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</row>
    <row r="474" spans="3:63" x14ac:dyDescent="0.3">
      <c r="C474" s="12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</row>
    <row r="475" spans="3:63" x14ac:dyDescent="0.3">
      <c r="C475" s="12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</row>
    <row r="476" spans="3:63" x14ac:dyDescent="0.3">
      <c r="C476" s="12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</row>
    <row r="477" spans="3:63" x14ac:dyDescent="0.3">
      <c r="C477" s="12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</row>
    <row r="478" spans="3:63" x14ac:dyDescent="0.3">
      <c r="C478" s="12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</row>
    <row r="479" spans="3:63" x14ac:dyDescent="0.3">
      <c r="C479" s="12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</row>
    <row r="480" spans="3:63" x14ac:dyDescent="0.3">
      <c r="C480" s="12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</row>
    <row r="481" spans="3:63" x14ac:dyDescent="0.3">
      <c r="C481" s="12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</row>
    <row r="482" spans="3:63" x14ac:dyDescent="0.3">
      <c r="C482" s="12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</row>
    <row r="483" spans="3:63" x14ac:dyDescent="0.3">
      <c r="C483" s="12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</row>
    <row r="484" spans="3:63" x14ac:dyDescent="0.3">
      <c r="C484" s="12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</row>
    <row r="485" spans="3:63" x14ac:dyDescent="0.3">
      <c r="C485" s="12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</row>
    <row r="486" spans="3:63" x14ac:dyDescent="0.3">
      <c r="C486" s="12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</row>
    <row r="487" spans="3:63" x14ac:dyDescent="0.3">
      <c r="C487" s="12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</row>
    <row r="488" spans="3:63" x14ac:dyDescent="0.3">
      <c r="C488" s="12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</row>
    <row r="489" spans="3:63" x14ac:dyDescent="0.3">
      <c r="C489" s="12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</row>
    <row r="490" spans="3:63" x14ac:dyDescent="0.3">
      <c r="C490" s="12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</row>
    <row r="491" spans="3:63" x14ac:dyDescent="0.3">
      <c r="C491" s="12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</row>
    <row r="492" spans="3:63" x14ac:dyDescent="0.3">
      <c r="C492" s="12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</row>
    <row r="493" spans="3:63" x14ac:dyDescent="0.3">
      <c r="C493" s="12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</row>
    <row r="494" spans="3:63" x14ac:dyDescent="0.3">
      <c r="C494" s="12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</row>
    <row r="495" spans="3:63" x14ac:dyDescent="0.3">
      <c r="C495" s="12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</row>
    <row r="496" spans="3:63" x14ac:dyDescent="0.3">
      <c r="C496" s="12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</row>
    <row r="497" spans="3:63" x14ac:dyDescent="0.3">
      <c r="C497" s="12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</row>
    <row r="498" spans="3:63" x14ac:dyDescent="0.3">
      <c r="C498" s="12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</row>
    <row r="499" spans="3:63" x14ac:dyDescent="0.3">
      <c r="C499" s="12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</row>
    <row r="500" spans="3:63" x14ac:dyDescent="0.3">
      <c r="C500" s="12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</row>
    <row r="501" spans="3:63" x14ac:dyDescent="0.3">
      <c r="C501" s="12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</row>
    <row r="502" spans="3:63" x14ac:dyDescent="0.3">
      <c r="C502" s="12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</row>
    <row r="503" spans="3:63" x14ac:dyDescent="0.3">
      <c r="C503" s="12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</row>
    <row r="504" spans="3:63" x14ac:dyDescent="0.3">
      <c r="C504" s="12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</row>
    <row r="505" spans="3:63" x14ac:dyDescent="0.3">
      <c r="C505" s="12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</row>
    <row r="506" spans="3:63" x14ac:dyDescent="0.3">
      <c r="C506" s="12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</row>
    <row r="507" spans="3:63" x14ac:dyDescent="0.3">
      <c r="C507" s="12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</row>
    <row r="508" spans="3:63" x14ac:dyDescent="0.3">
      <c r="C508" s="12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</row>
    <row r="509" spans="3:63" x14ac:dyDescent="0.3">
      <c r="C509" s="12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</row>
    <row r="510" spans="3:63" x14ac:dyDescent="0.3">
      <c r="C510" s="12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</row>
    <row r="511" spans="3:63" x14ac:dyDescent="0.3">
      <c r="C511" s="12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</row>
    <row r="512" spans="3:63" x14ac:dyDescent="0.3">
      <c r="C512" s="12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</row>
    <row r="513" spans="3:63" x14ac:dyDescent="0.3">
      <c r="C513" s="12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</row>
    <row r="514" spans="3:63" x14ac:dyDescent="0.3">
      <c r="C514" s="12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</row>
    <row r="515" spans="3:63" x14ac:dyDescent="0.3">
      <c r="C515" s="12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</row>
    <row r="516" spans="3:63" x14ac:dyDescent="0.3">
      <c r="C516" s="12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</row>
    <row r="517" spans="3:63" x14ac:dyDescent="0.3">
      <c r="C517" s="12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</row>
    <row r="518" spans="3:63" x14ac:dyDescent="0.3">
      <c r="C518" s="12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</row>
    <row r="519" spans="3:63" x14ac:dyDescent="0.3">
      <c r="C519" s="12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</row>
    <row r="520" spans="3:63" x14ac:dyDescent="0.3">
      <c r="C520" s="12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</row>
    <row r="521" spans="3:63" x14ac:dyDescent="0.3">
      <c r="C521" s="12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</row>
    <row r="522" spans="3:63" x14ac:dyDescent="0.3">
      <c r="C522" s="12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</row>
    <row r="523" spans="3:63" x14ac:dyDescent="0.3">
      <c r="C523" s="12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</row>
    <row r="524" spans="3:63" x14ac:dyDescent="0.3">
      <c r="C524" s="12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</row>
    <row r="525" spans="3:63" x14ac:dyDescent="0.3">
      <c r="C525" s="12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</row>
    <row r="526" spans="3:63" x14ac:dyDescent="0.3">
      <c r="C526" s="12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</row>
    <row r="527" spans="3:63" x14ac:dyDescent="0.3">
      <c r="C527" s="12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</row>
    <row r="528" spans="3:63" x14ac:dyDescent="0.3">
      <c r="C528" s="12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</row>
    <row r="529" spans="3:63" x14ac:dyDescent="0.3">
      <c r="C529" s="12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</row>
    <row r="530" spans="3:63" x14ac:dyDescent="0.3">
      <c r="C530" s="12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</row>
    <row r="531" spans="3:63" x14ac:dyDescent="0.3">
      <c r="C531" s="12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</row>
    <row r="532" spans="3:63" x14ac:dyDescent="0.3">
      <c r="C532" s="12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</row>
    <row r="533" spans="3:63" x14ac:dyDescent="0.3">
      <c r="C533" s="12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</row>
    <row r="534" spans="3:63" x14ac:dyDescent="0.3">
      <c r="C534" s="12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</row>
    <row r="535" spans="3:63" x14ac:dyDescent="0.3">
      <c r="C535" s="12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</row>
    <row r="536" spans="3:63" x14ac:dyDescent="0.3">
      <c r="C536" s="12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</row>
    <row r="537" spans="3:63" x14ac:dyDescent="0.3">
      <c r="C537" s="12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</row>
    <row r="538" spans="3:63" x14ac:dyDescent="0.3">
      <c r="C538" s="12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</row>
    <row r="539" spans="3:63" x14ac:dyDescent="0.3">
      <c r="C539" s="12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</row>
    <row r="540" spans="3:63" x14ac:dyDescent="0.3">
      <c r="C540" s="12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</row>
    <row r="541" spans="3:63" x14ac:dyDescent="0.3">
      <c r="C541" s="12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</row>
    <row r="542" spans="3:63" x14ac:dyDescent="0.3">
      <c r="C542" s="12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</row>
    <row r="543" spans="3:63" x14ac:dyDescent="0.3">
      <c r="C543" s="12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</row>
    <row r="544" spans="3:63" x14ac:dyDescent="0.3">
      <c r="C544" s="12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</row>
    <row r="545" spans="3:63" x14ac:dyDescent="0.3">
      <c r="C545" s="12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</row>
    <row r="546" spans="3:63" x14ac:dyDescent="0.3">
      <c r="C546" s="12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</row>
    <row r="547" spans="3:63" x14ac:dyDescent="0.3">
      <c r="C547" s="12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</row>
    <row r="548" spans="3:63" x14ac:dyDescent="0.3">
      <c r="C548" s="12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</row>
    <row r="549" spans="3:63" x14ac:dyDescent="0.3">
      <c r="C549" s="12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</row>
    <row r="550" spans="3:63" x14ac:dyDescent="0.3">
      <c r="C550" s="12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</row>
    <row r="551" spans="3:63" x14ac:dyDescent="0.3">
      <c r="C551" s="12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</row>
    <row r="552" spans="3:63" x14ac:dyDescent="0.3">
      <c r="C552" s="12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</row>
    <row r="553" spans="3:63" x14ac:dyDescent="0.3">
      <c r="C553" s="12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</row>
    <row r="554" spans="3:63" x14ac:dyDescent="0.3">
      <c r="C554" s="12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</row>
    <row r="555" spans="3:63" x14ac:dyDescent="0.3">
      <c r="C555" s="12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</row>
    <row r="556" spans="3:63" x14ac:dyDescent="0.3">
      <c r="C556" s="12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</row>
    <row r="557" spans="3:63" x14ac:dyDescent="0.3">
      <c r="C557" s="12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</row>
    <row r="558" spans="3:63" x14ac:dyDescent="0.3">
      <c r="C558" s="12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</row>
    <row r="559" spans="3:63" x14ac:dyDescent="0.3">
      <c r="C559" s="12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</row>
    <row r="560" spans="3:63" x14ac:dyDescent="0.3">
      <c r="C560" s="12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</row>
    <row r="561" spans="3:63" x14ac:dyDescent="0.3">
      <c r="C561" s="12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</row>
    <row r="562" spans="3:63" x14ac:dyDescent="0.3">
      <c r="C562" s="12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</row>
    <row r="563" spans="3:63" x14ac:dyDescent="0.3">
      <c r="C563" s="12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</row>
    <row r="564" spans="3:63" x14ac:dyDescent="0.3">
      <c r="C564" s="12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</row>
    <row r="565" spans="3:63" x14ac:dyDescent="0.3">
      <c r="C565" s="12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</row>
    <row r="566" spans="3:63" x14ac:dyDescent="0.3">
      <c r="C566" s="12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</row>
    <row r="567" spans="3:63" x14ac:dyDescent="0.3">
      <c r="C567" s="12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</row>
    <row r="568" spans="3:63" x14ac:dyDescent="0.3">
      <c r="C568" s="12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</row>
    <row r="569" spans="3:63" x14ac:dyDescent="0.3">
      <c r="C569" s="12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</row>
    <row r="570" spans="3:63" x14ac:dyDescent="0.3">
      <c r="C570" s="12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</row>
    <row r="571" spans="3:63" x14ac:dyDescent="0.3">
      <c r="C571" s="12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</row>
    <row r="572" spans="3:63" x14ac:dyDescent="0.3">
      <c r="C572" s="12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</row>
    <row r="573" spans="3:63" x14ac:dyDescent="0.3">
      <c r="C573" s="12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</row>
    <row r="574" spans="3:63" x14ac:dyDescent="0.3">
      <c r="C574" s="12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</row>
    <row r="575" spans="3:63" x14ac:dyDescent="0.3">
      <c r="C575" s="12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</row>
    <row r="576" spans="3:63" x14ac:dyDescent="0.3">
      <c r="C576" s="12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</row>
    <row r="577" spans="3:63" x14ac:dyDescent="0.3">
      <c r="C577" s="12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</row>
    <row r="578" spans="3:63" x14ac:dyDescent="0.3">
      <c r="C578" s="12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</row>
    <row r="579" spans="3:63" x14ac:dyDescent="0.3">
      <c r="C579" s="12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</row>
    <row r="580" spans="3:63" x14ac:dyDescent="0.3">
      <c r="C580" s="12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</row>
    <row r="581" spans="3:63" x14ac:dyDescent="0.3">
      <c r="C581" s="12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</row>
    <row r="582" spans="3:63" x14ac:dyDescent="0.3">
      <c r="C582" s="12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</row>
    <row r="583" spans="3:63" x14ac:dyDescent="0.3">
      <c r="C583" s="12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</row>
    <row r="584" spans="3:63" x14ac:dyDescent="0.3">
      <c r="C584" s="12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</row>
    <row r="585" spans="3:63" x14ac:dyDescent="0.3">
      <c r="C585" s="12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</row>
    <row r="586" spans="3:63" x14ac:dyDescent="0.3">
      <c r="C586" s="12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</row>
    <row r="587" spans="3:63" x14ac:dyDescent="0.3">
      <c r="C587" s="12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</row>
    <row r="588" spans="3:63" x14ac:dyDescent="0.3">
      <c r="C588" s="12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</row>
    <row r="589" spans="3:63" x14ac:dyDescent="0.3">
      <c r="C589" s="12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</row>
    <row r="590" spans="3:63" x14ac:dyDescent="0.3">
      <c r="C590" s="12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</row>
    <row r="591" spans="3:63" x14ac:dyDescent="0.3">
      <c r="C591" s="12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</row>
    <row r="592" spans="3:63" x14ac:dyDescent="0.3">
      <c r="C592" s="12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</row>
    <row r="593" spans="3:63" x14ac:dyDescent="0.3">
      <c r="C593" s="12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</row>
    <row r="594" spans="3:63" x14ac:dyDescent="0.3">
      <c r="C594" s="12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</row>
    <row r="595" spans="3:63" x14ac:dyDescent="0.3">
      <c r="C595" s="12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</row>
    <row r="596" spans="3:63" x14ac:dyDescent="0.3">
      <c r="C596" s="12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</row>
    <row r="597" spans="3:63" x14ac:dyDescent="0.3">
      <c r="C597" s="12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</row>
    <row r="598" spans="3:63" x14ac:dyDescent="0.3">
      <c r="C598" s="12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</row>
    <row r="599" spans="3:63" x14ac:dyDescent="0.3">
      <c r="C599" s="12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</row>
    <row r="600" spans="3:63" x14ac:dyDescent="0.3">
      <c r="C600" s="12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</row>
    <row r="601" spans="3:63" x14ac:dyDescent="0.3">
      <c r="C601" s="12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</row>
    <row r="602" spans="3:63" x14ac:dyDescent="0.3">
      <c r="C602" s="12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</row>
    <row r="603" spans="3:63" x14ac:dyDescent="0.3">
      <c r="C603" s="12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</row>
    <row r="604" spans="3:63" x14ac:dyDescent="0.3">
      <c r="C604" s="12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</row>
    <row r="605" spans="3:63" x14ac:dyDescent="0.3">
      <c r="C605" s="12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</row>
    <row r="606" spans="3:63" x14ac:dyDescent="0.3">
      <c r="C606" s="12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</row>
    <row r="607" spans="3:63" x14ac:dyDescent="0.3">
      <c r="C607" s="12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</row>
    <row r="608" spans="3:63" x14ac:dyDescent="0.3">
      <c r="C608" s="12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</row>
    <row r="609" spans="3:63" x14ac:dyDescent="0.3">
      <c r="C609" s="12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</row>
    <row r="610" spans="3:63" x14ac:dyDescent="0.3">
      <c r="C610" s="12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</row>
    <row r="611" spans="3:63" x14ac:dyDescent="0.3">
      <c r="C611" s="12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</row>
    <row r="612" spans="3:63" x14ac:dyDescent="0.3">
      <c r="C612" s="12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</row>
    <row r="613" spans="3:63" x14ac:dyDescent="0.3">
      <c r="C613" s="12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</row>
    <row r="614" spans="3:63" x14ac:dyDescent="0.3">
      <c r="C614" s="12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</row>
    <row r="615" spans="3:63" x14ac:dyDescent="0.3">
      <c r="C615" s="12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</row>
    <row r="616" spans="3:63" x14ac:dyDescent="0.3">
      <c r="C616" s="12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</row>
    <row r="617" spans="3:63" x14ac:dyDescent="0.3">
      <c r="C617" s="12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</row>
    <row r="618" spans="3:63" x14ac:dyDescent="0.3">
      <c r="C618" s="12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</row>
    <row r="619" spans="3:63" x14ac:dyDescent="0.3">
      <c r="C619" s="12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</row>
    <row r="620" spans="3:63" x14ac:dyDescent="0.3">
      <c r="C620" s="12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</row>
    <row r="621" spans="3:63" x14ac:dyDescent="0.3">
      <c r="C621" s="12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</row>
    <row r="622" spans="3:63" x14ac:dyDescent="0.3">
      <c r="C622" s="12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</row>
    <row r="623" spans="3:63" x14ac:dyDescent="0.3">
      <c r="C623" s="12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</row>
    <row r="624" spans="3:63" x14ac:dyDescent="0.3">
      <c r="C624" s="12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</row>
    <row r="625" spans="3:63" x14ac:dyDescent="0.3">
      <c r="C625" s="12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</row>
    <row r="626" spans="3:63" x14ac:dyDescent="0.3">
      <c r="C626" s="12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</row>
    <row r="627" spans="3:63" x14ac:dyDescent="0.3">
      <c r="C627" s="12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</row>
    <row r="628" spans="3:63" x14ac:dyDescent="0.3">
      <c r="C628" s="12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</row>
    <row r="629" spans="3:63" x14ac:dyDescent="0.3">
      <c r="C629" s="12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</row>
    <row r="630" spans="3:63" x14ac:dyDescent="0.3">
      <c r="C630" s="12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</row>
    <row r="631" spans="3:63" x14ac:dyDescent="0.3">
      <c r="C631" s="12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</row>
    <row r="632" spans="3:63" x14ac:dyDescent="0.3">
      <c r="C632" s="12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</row>
    <row r="633" spans="3:63" x14ac:dyDescent="0.3">
      <c r="C633" s="12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</row>
    <row r="634" spans="3:63" x14ac:dyDescent="0.3">
      <c r="C634" s="12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</row>
    <row r="635" spans="3:63" x14ac:dyDescent="0.3">
      <c r="C635" s="12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</row>
    <row r="636" spans="3:63" x14ac:dyDescent="0.3">
      <c r="C636" s="12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</row>
    <row r="637" spans="3:63" x14ac:dyDescent="0.3">
      <c r="C637" s="12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</row>
    <row r="638" spans="3:63" x14ac:dyDescent="0.3">
      <c r="C638" s="12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</row>
    <row r="639" spans="3:63" x14ac:dyDescent="0.3">
      <c r="C639" s="12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</row>
    <row r="640" spans="3:63" x14ac:dyDescent="0.3">
      <c r="C640" s="12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</row>
    <row r="641" spans="3:63" x14ac:dyDescent="0.3">
      <c r="C641" s="12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</row>
    <row r="642" spans="3:63" x14ac:dyDescent="0.3">
      <c r="C642" s="12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</row>
    <row r="643" spans="3:63" x14ac:dyDescent="0.3">
      <c r="C643" s="12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</row>
    <row r="644" spans="3:63" x14ac:dyDescent="0.3">
      <c r="C644" s="12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</row>
    <row r="645" spans="3:63" x14ac:dyDescent="0.3">
      <c r="C645" s="12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</row>
    <row r="646" spans="3:63" x14ac:dyDescent="0.3">
      <c r="C646" s="12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</row>
    <row r="647" spans="3:63" x14ac:dyDescent="0.3">
      <c r="C647" s="12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</row>
    <row r="648" spans="3:63" x14ac:dyDescent="0.3">
      <c r="C648" s="12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</row>
    <row r="649" spans="3:63" x14ac:dyDescent="0.3">
      <c r="C649" s="12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</row>
    <row r="650" spans="3:63" x14ac:dyDescent="0.3">
      <c r="C650" s="12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</row>
    <row r="651" spans="3:63" x14ac:dyDescent="0.3">
      <c r="C651" s="12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</row>
    <row r="652" spans="3:63" x14ac:dyDescent="0.3">
      <c r="C652" s="12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</row>
    <row r="653" spans="3:63" x14ac:dyDescent="0.3">
      <c r="C653" s="12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</row>
    <row r="654" spans="3:63" x14ac:dyDescent="0.3">
      <c r="C654" s="12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</row>
    <row r="655" spans="3:63" x14ac:dyDescent="0.3">
      <c r="C655" s="12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</row>
    <row r="656" spans="3:63" x14ac:dyDescent="0.3">
      <c r="C656" s="12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</row>
    <row r="657" spans="3:63" x14ac:dyDescent="0.3">
      <c r="C657" s="12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</row>
    <row r="658" spans="3:63" x14ac:dyDescent="0.3">
      <c r="C658" s="12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</row>
    <row r="659" spans="3:63" x14ac:dyDescent="0.3">
      <c r="C659" s="12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</row>
    <row r="660" spans="3:63" x14ac:dyDescent="0.3">
      <c r="C660" s="12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</row>
    <row r="661" spans="3:63" x14ac:dyDescent="0.3">
      <c r="C661" s="12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</row>
    <row r="662" spans="3:63" x14ac:dyDescent="0.3">
      <c r="C662" s="12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</row>
    <row r="663" spans="3:63" x14ac:dyDescent="0.3">
      <c r="C663" s="12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</row>
    <row r="664" spans="3:63" x14ac:dyDescent="0.3">
      <c r="C664" s="12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</row>
    <row r="665" spans="3:63" x14ac:dyDescent="0.3">
      <c r="C665" s="12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</row>
    <row r="666" spans="3:63" x14ac:dyDescent="0.3">
      <c r="C666" s="12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</row>
    <row r="667" spans="3:63" x14ac:dyDescent="0.3">
      <c r="C667" s="12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</row>
    <row r="668" spans="3:63" x14ac:dyDescent="0.3">
      <c r="C668" s="12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</row>
    <row r="669" spans="3:63" x14ac:dyDescent="0.3">
      <c r="C669" s="12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</row>
    <row r="670" spans="3:63" x14ac:dyDescent="0.3">
      <c r="C670" s="12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</row>
    <row r="671" spans="3:63" x14ac:dyDescent="0.3">
      <c r="C671" s="12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</row>
    <row r="672" spans="3:63" x14ac:dyDescent="0.3">
      <c r="C672" s="12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</row>
    <row r="673" spans="3:63" x14ac:dyDescent="0.3">
      <c r="C673" s="12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</row>
    <row r="674" spans="3:63" x14ac:dyDescent="0.3">
      <c r="C674" s="12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</row>
    <row r="675" spans="3:63" x14ac:dyDescent="0.3">
      <c r="C675" s="12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</row>
    <row r="676" spans="3:63" x14ac:dyDescent="0.3">
      <c r="C676" s="12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</row>
    <row r="677" spans="3:63" x14ac:dyDescent="0.3">
      <c r="C677" s="12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</row>
    <row r="678" spans="3:63" x14ac:dyDescent="0.3">
      <c r="C678" s="12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</row>
    <row r="679" spans="3:63" x14ac:dyDescent="0.3">
      <c r="C679" s="12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</row>
    <row r="680" spans="3:63" x14ac:dyDescent="0.3">
      <c r="C680" s="12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</row>
    <row r="681" spans="3:63" x14ac:dyDescent="0.3">
      <c r="C681" s="12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</row>
    <row r="682" spans="3:63" x14ac:dyDescent="0.3">
      <c r="C682" s="12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</row>
    <row r="683" spans="3:63" x14ac:dyDescent="0.3">
      <c r="C683" s="12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</row>
    <row r="684" spans="3:63" x14ac:dyDescent="0.3">
      <c r="C684" s="12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</row>
    <row r="685" spans="3:63" x14ac:dyDescent="0.3">
      <c r="C685" s="12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</row>
    <row r="686" spans="3:63" x14ac:dyDescent="0.3">
      <c r="C686" s="12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</row>
    <row r="687" spans="3:63" x14ac:dyDescent="0.3">
      <c r="C687" s="12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</row>
    <row r="688" spans="3:63" x14ac:dyDescent="0.3">
      <c r="C688" s="12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</row>
    <row r="689" spans="3:63" x14ac:dyDescent="0.3">
      <c r="C689" s="12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</row>
    <row r="690" spans="3:63" x14ac:dyDescent="0.3">
      <c r="C690" s="12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</row>
    <row r="691" spans="3:63" x14ac:dyDescent="0.3">
      <c r="C691" s="12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</row>
    <row r="692" spans="3:63" x14ac:dyDescent="0.3">
      <c r="C692" s="12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</row>
    <row r="693" spans="3:63" x14ac:dyDescent="0.3">
      <c r="C693" s="12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</row>
    <row r="694" spans="3:63" x14ac:dyDescent="0.3">
      <c r="C694" s="12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</row>
    <row r="695" spans="3:63" x14ac:dyDescent="0.3">
      <c r="C695" s="12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</row>
    <row r="696" spans="3:63" x14ac:dyDescent="0.3">
      <c r="C696" s="12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</row>
    <row r="697" spans="3:63" x14ac:dyDescent="0.3">
      <c r="C697" s="12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</row>
    <row r="698" spans="3:63" x14ac:dyDescent="0.3">
      <c r="C698" s="12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</row>
    <row r="699" spans="3:63" x14ac:dyDescent="0.3">
      <c r="C699" s="12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</row>
    <row r="700" spans="3:63" x14ac:dyDescent="0.3">
      <c r="C700" s="12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</row>
    <row r="701" spans="3:63" x14ac:dyDescent="0.3">
      <c r="C701" s="12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</row>
    <row r="702" spans="3:63" x14ac:dyDescent="0.3">
      <c r="C702" s="12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</row>
    <row r="703" spans="3:63" x14ac:dyDescent="0.3">
      <c r="C703" s="12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</row>
    <row r="704" spans="3:63" x14ac:dyDescent="0.3">
      <c r="C704" s="12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</row>
    <row r="705" spans="3:63" x14ac:dyDescent="0.3">
      <c r="C705" s="12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</row>
    <row r="706" spans="3:63" x14ac:dyDescent="0.3">
      <c r="C706" s="12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</row>
    <row r="707" spans="3:63" x14ac:dyDescent="0.3">
      <c r="C707" s="12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</row>
    <row r="708" spans="3:63" x14ac:dyDescent="0.3">
      <c r="C708" s="12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</row>
    <row r="709" spans="3:63" x14ac:dyDescent="0.3">
      <c r="C709" s="12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</row>
    <row r="710" spans="3:63" x14ac:dyDescent="0.3">
      <c r="C710" s="12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</row>
    <row r="711" spans="3:63" x14ac:dyDescent="0.3">
      <c r="C711" s="12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</row>
    <row r="712" spans="3:63" x14ac:dyDescent="0.3">
      <c r="C712" s="12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</row>
    <row r="713" spans="3:63" x14ac:dyDescent="0.3">
      <c r="C713" s="12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</row>
    <row r="714" spans="3:63" x14ac:dyDescent="0.3">
      <c r="C714" s="12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</row>
    <row r="715" spans="3:63" x14ac:dyDescent="0.3">
      <c r="C715" s="12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</row>
    <row r="716" spans="3:63" x14ac:dyDescent="0.3">
      <c r="C716" s="12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</row>
    <row r="717" spans="3:63" x14ac:dyDescent="0.3">
      <c r="C717" s="12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</row>
    <row r="718" spans="3:63" x14ac:dyDescent="0.3">
      <c r="C718" s="12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</row>
    <row r="719" spans="3:63" x14ac:dyDescent="0.3">
      <c r="C719" s="12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</row>
    <row r="720" spans="3:63" x14ac:dyDescent="0.3">
      <c r="C720" s="12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</row>
    <row r="721" spans="3:63" x14ac:dyDescent="0.3">
      <c r="C721" s="12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</row>
    <row r="722" spans="3:63" x14ac:dyDescent="0.3">
      <c r="C722" s="12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</row>
    <row r="723" spans="3:63" x14ac:dyDescent="0.3">
      <c r="C723" s="12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</row>
    <row r="724" spans="3:63" x14ac:dyDescent="0.3">
      <c r="C724" s="12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</row>
    <row r="725" spans="3:63" x14ac:dyDescent="0.3">
      <c r="C725" s="12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</row>
    <row r="726" spans="3:63" x14ac:dyDescent="0.3">
      <c r="C726" s="12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</row>
    <row r="727" spans="3:63" x14ac:dyDescent="0.3">
      <c r="C727" s="12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</row>
    <row r="728" spans="3:63" x14ac:dyDescent="0.3">
      <c r="C728" s="12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</row>
    <row r="729" spans="3:63" x14ac:dyDescent="0.3">
      <c r="C729" s="12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</row>
    <row r="730" spans="3:63" x14ac:dyDescent="0.3">
      <c r="C730" s="12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</row>
    <row r="731" spans="3:63" x14ac:dyDescent="0.3">
      <c r="C731" s="12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</row>
    <row r="732" spans="3:63" x14ac:dyDescent="0.3">
      <c r="C732" s="12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</row>
    <row r="733" spans="3:63" x14ac:dyDescent="0.3">
      <c r="C733" s="12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</row>
    <row r="734" spans="3:63" x14ac:dyDescent="0.3">
      <c r="C734" s="12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</row>
    <row r="735" spans="3:63" x14ac:dyDescent="0.3">
      <c r="C735" s="12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</row>
    <row r="736" spans="3:63" x14ac:dyDescent="0.3">
      <c r="C736" s="12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</row>
    <row r="737" spans="3:63" x14ac:dyDescent="0.3">
      <c r="C737" s="12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</row>
    <row r="738" spans="3:63" x14ac:dyDescent="0.3">
      <c r="C738" s="12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</row>
    <row r="739" spans="3:63" x14ac:dyDescent="0.3">
      <c r="C739" s="12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</row>
    <row r="740" spans="3:63" x14ac:dyDescent="0.3">
      <c r="C740" s="12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</row>
    <row r="741" spans="3:63" x14ac:dyDescent="0.3">
      <c r="C741" s="12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</row>
    <row r="742" spans="3:63" x14ac:dyDescent="0.3">
      <c r="C742" s="12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</row>
    <row r="743" spans="3:63" x14ac:dyDescent="0.3">
      <c r="C743" s="12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</row>
    <row r="744" spans="3:63" x14ac:dyDescent="0.3">
      <c r="C744" s="12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</row>
    <row r="745" spans="3:63" x14ac:dyDescent="0.3">
      <c r="C745" s="12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</row>
    <row r="746" spans="3:63" x14ac:dyDescent="0.3">
      <c r="C746" s="12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</row>
    <row r="747" spans="3:63" x14ac:dyDescent="0.3">
      <c r="C747" s="12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</row>
    <row r="748" spans="3:63" x14ac:dyDescent="0.3">
      <c r="C748" s="12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</row>
    <row r="749" spans="3:63" x14ac:dyDescent="0.3">
      <c r="C749" s="12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</row>
    <row r="750" spans="3:63" x14ac:dyDescent="0.3">
      <c r="C750" s="12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</row>
    <row r="751" spans="3:63" x14ac:dyDescent="0.3">
      <c r="C751" s="12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</row>
    <row r="752" spans="3:63" x14ac:dyDescent="0.3">
      <c r="C752" s="12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</row>
    <row r="753" spans="3:63" x14ac:dyDescent="0.3">
      <c r="C753" s="12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</row>
    <row r="754" spans="3:63" x14ac:dyDescent="0.3">
      <c r="C754" s="12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</row>
    <row r="755" spans="3:63" x14ac:dyDescent="0.3">
      <c r="C755" s="12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</row>
    <row r="756" spans="3:63" x14ac:dyDescent="0.3">
      <c r="C756" s="12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</row>
    <row r="757" spans="3:63" x14ac:dyDescent="0.3">
      <c r="C757" s="12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</row>
    <row r="758" spans="3:63" x14ac:dyDescent="0.3">
      <c r="C758" s="12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</row>
    <row r="759" spans="3:63" x14ac:dyDescent="0.3">
      <c r="C759" s="12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</row>
    <row r="760" spans="3:63" x14ac:dyDescent="0.3">
      <c r="C760" s="12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</row>
    <row r="761" spans="3:63" x14ac:dyDescent="0.3">
      <c r="C761" s="12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</row>
    <row r="762" spans="3:63" x14ac:dyDescent="0.3">
      <c r="C762" s="12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</row>
    <row r="763" spans="3:63" x14ac:dyDescent="0.3">
      <c r="C763" s="12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</row>
    <row r="764" spans="3:63" x14ac:dyDescent="0.3">
      <c r="C764" s="12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</row>
    <row r="765" spans="3:63" x14ac:dyDescent="0.3">
      <c r="C765" s="12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</row>
    <row r="766" spans="3:63" x14ac:dyDescent="0.3">
      <c r="C766" s="12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</row>
    <row r="767" spans="3:63" x14ac:dyDescent="0.3">
      <c r="C767" s="12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</row>
    <row r="768" spans="3:63" x14ac:dyDescent="0.3">
      <c r="C768" s="12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</row>
    <row r="769" spans="3:63" x14ac:dyDescent="0.3">
      <c r="C769" s="12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</row>
    <row r="770" spans="3:63" x14ac:dyDescent="0.3">
      <c r="C770" s="12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</row>
    <row r="771" spans="3:63" x14ac:dyDescent="0.3">
      <c r="C771" s="12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</row>
    <row r="772" spans="3:63" x14ac:dyDescent="0.3">
      <c r="C772" s="12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</row>
    <row r="773" spans="3:63" x14ac:dyDescent="0.3">
      <c r="C773" s="12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</row>
    <row r="774" spans="3:63" x14ac:dyDescent="0.3">
      <c r="C774" s="12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</row>
    <row r="775" spans="3:63" x14ac:dyDescent="0.3">
      <c r="C775" s="12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</row>
    <row r="776" spans="3:63" x14ac:dyDescent="0.3">
      <c r="C776" s="12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</row>
    <row r="777" spans="3:63" x14ac:dyDescent="0.3">
      <c r="C777" s="12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</row>
    <row r="778" spans="3:63" x14ac:dyDescent="0.3">
      <c r="C778" s="12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</row>
    <row r="779" spans="3:63" x14ac:dyDescent="0.3">
      <c r="C779" s="12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</row>
    <row r="780" spans="3:63" x14ac:dyDescent="0.3">
      <c r="C780" s="12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</row>
    <row r="781" spans="3:63" x14ac:dyDescent="0.3">
      <c r="C781" s="12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</row>
    <row r="782" spans="3:63" x14ac:dyDescent="0.3">
      <c r="C782" s="12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</row>
    <row r="783" spans="3:63" x14ac:dyDescent="0.3">
      <c r="C783" s="12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</row>
    <row r="784" spans="3:63" x14ac:dyDescent="0.3">
      <c r="C784" s="12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</row>
    <row r="785" spans="3:63" x14ac:dyDescent="0.3">
      <c r="C785" s="12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</row>
    <row r="786" spans="3:63" x14ac:dyDescent="0.3">
      <c r="C786" s="12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</row>
    <row r="787" spans="3:63" x14ac:dyDescent="0.3">
      <c r="C787" s="12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</row>
    <row r="788" spans="3:63" x14ac:dyDescent="0.3">
      <c r="C788" s="12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</row>
    <row r="789" spans="3:63" x14ac:dyDescent="0.3">
      <c r="C789" s="12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</row>
    <row r="790" spans="3:63" x14ac:dyDescent="0.3">
      <c r="C790" s="12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</row>
    <row r="791" spans="3:63" x14ac:dyDescent="0.3">
      <c r="C791" s="12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</row>
    <row r="792" spans="3:63" x14ac:dyDescent="0.3">
      <c r="C792" s="12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</row>
    <row r="793" spans="3:63" x14ac:dyDescent="0.3">
      <c r="C793" s="12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</row>
    <row r="794" spans="3:63" x14ac:dyDescent="0.3">
      <c r="C794" s="12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</row>
    <row r="795" spans="3:63" x14ac:dyDescent="0.3">
      <c r="C795" s="12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</row>
    <row r="796" spans="3:63" x14ac:dyDescent="0.3">
      <c r="C796" s="12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</row>
    <row r="797" spans="3:63" x14ac:dyDescent="0.3">
      <c r="C797" s="12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</row>
    <row r="798" spans="3:63" x14ac:dyDescent="0.3">
      <c r="C798" s="12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</row>
    <row r="799" spans="3:63" x14ac:dyDescent="0.3">
      <c r="C799" s="12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</row>
    <row r="800" spans="3:63" x14ac:dyDescent="0.3">
      <c r="C800" s="12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</row>
    <row r="801" spans="3:63" x14ac:dyDescent="0.3">
      <c r="C801" s="12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</row>
    <row r="802" spans="3:63" x14ac:dyDescent="0.3">
      <c r="C802" s="12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</row>
    <row r="803" spans="3:63" x14ac:dyDescent="0.3">
      <c r="C803" s="12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</row>
    <row r="804" spans="3:63" x14ac:dyDescent="0.3">
      <c r="C804" s="12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</row>
    <row r="805" spans="3:63" x14ac:dyDescent="0.3">
      <c r="C805" s="12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</row>
    <row r="806" spans="3:63" x14ac:dyDescent="0.3">
      <c r="C806" s="12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</row>
    <row r="807" spans="3:63" x14ac:dyDescent="0.3">
      <c r="C807" s="12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</row>
    <row r="808" spans="3:63" x14ac:dyDescent="0.3">
      <c r="C808" s="12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</row>
    <row r="809" spans="3:63" x14ac:dyDescent="0.3">
      <c r="C809" s="12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</row>
    <row r="810" spans="3:63" x14ac:dyDescent="0.3">
      <c r="C810" s="12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</row>
    <row r="811" spans="3:63" x14ac:dyDescent="0.3">
      <c r="C811" s="12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</row>
    <row r="812" spans="3:63" x14ac:dyDescent="0.3">
      <c r="C812" s="12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</row>
    <row r="813" spans="3:63" x14ac:dyDescent="0.3">
      <c r="C813" s="12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</row>
    <row r="814" spans="3:63" x14ac:dyDescent="0.3">
      <c r="C814" s="12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</row>
    <row r="815" spans="3:63" x14ac:dyDescent="0.3">
      <c r="C815" s="12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</row>
    <row r="816" spans="3:63" x14ac:dyDescent="0.3">
      <c r="C816" s="12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</row>
    <row r="817" spans="3:63" x14ac:dyDescent="0.3">
      <c r="C817" s="12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</row>
    <row r="818" spans="3:63" x14ac:dyDescent="0.3">
      <c r="C818" s="12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</row>
    <row r="819" spans="3:63" x14ac:dyDescent="0.3">
      <c r="C819" s="12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</row>
    <row r="820" spans="3:63" x14ac:dyDescent="0.3">
      <c r="C820" s="12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</row>
    <row r="821" spans="3:63" x14ac:dyDescent="0.3">
      <c r="C821" s="12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</row>
    <row r="822" spans="3:63" x14ac:dyDescent="0.3">
      <c r="C822" s="12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</row>
    <row r="823" spans="3:63" x14ac:dyDescent="0.3">
      <c r="C823" s="12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</row>
    <row r="824" spans="3:63" x14ac:dyDescent="0.3">
      <c r="C824" s="12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</row>
    <row r="825" spans="3:63" x14ac:dyDescent="0.3">
      <c r="C825" s="12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</row>
    <row r="826" spans="3:63" x14ac:dyDescent="0.3">
      <c r="C826" s="12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</row>
    <row r="827" spans="3:63" x14ac:dyDescent="0.3">
      <c r="C827" s="12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</row>
    <row r="828" spans="3:63" x14ac:dyDescent="0.3">
      <c r="C828" s="12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</row>
    <row r="829" spans="3:63" x14ac:dyDescent="0.3">
      <c r="C829" s="12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</row>
    <row r="830" spans="3:63" x14ac:dyDescent="0.3">
      <c r="C830" s="12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</row>
    <row r="831" spans="3:63" x14ac:dyDescent="0.3">
      <c r="C831" s="12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</row>
    <row r="832" spans="3:63" x14ac:dyDescent="0.3">
      <c r="C832" s="12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</row>
    <row r="833" spans="3:63" x14ac:dyDescent="0.3">
      <c r="C833" s="12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</row>
    <row r="834" spans="3:63" x14ac:dyDescent="0.3">
      <c r="C834" s="12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</row>
    <row r="835" spans="3:63" x14ac:dyDescent="0.3">
      <c r="C835" s="12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</row>
    <row r="836" spans="3:63" x14ac:dyDescent="0.3">
      <c r="C836" s="12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</row>
    <row r="837" spans="3:63" x14ac:dyDescent="0.3">
      <c r="C837" s="12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</row>
    <row r="838" spans="3:63" x14ac:dyDescent="0.3">
      <c r="C838" s="12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</row>
    <row r="839" spans="3:63" x14ac:dyDescent="0.3">
      <c r="C839" s="12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</row>
    <row r="840" spans="3:63" x14ac:dyDescent="0.3">
      <c r="C840" s="12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</row>
    <row r="841" spans="3:63" x14ac:dyDescent="0.3">
      <c r="C841" s="12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</row>
    <row r="842" spans="3:63" x14ac:dyDescent="0.3">
      <c r="C842" s="12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</row>
    <row r="843" spans="3:63" x14ac:dyDescent="0.3">
      <c r="C843" s="12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</row>
    <row r="844" spans="3:63" x14ac:dyDescent="0.3">
      <c r="C844" s="12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</row>
    <row r="845" spans="3:63" x14ac:dyDescent="0.3">
      <c r="C845" s="12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</row>
    <row r="846" spans="3:63" x14ac:dyDescent="0.3">
      <c r="C846" s="12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</row>
    <row r="847" spans="3:63" x14ac:dyDescent="0.3">
      <c r="C847" s="12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</row>
    <row r="848" spans="3:63" x14ac:dyDescent="0.3">
      <c r="C848" s="12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</row>
    <row r="849" spans="3:63" x14ac:dyDescent="0.3">
      <c r="C849" s="12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</row>
    <row r="850" spans="3:63" x14ac:dyDescent="0.3">
      <c r="C850" s="12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</row>
    <row r="851" spans="3:63" x14ac:dyDescent="0.3">
      <c r="C851" s="12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</row>
    <row r="852" spans="3:63" x14ac:dyDescent="0.3">
      <c r="C852" s="12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</row>
    <row r="853" spans="3:63" x14ac:dyDescent="0.3">
      <c r="C853" s="12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</row>
    <row r="854" spans="3:63" x14ac:dyDescent="0.3">
      <c r="C854" s="12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</row>
    <row r="855" spans="3:63" x14ac:dyDescent="0.3">
      <c r="C855" s="12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</row>
    <row r="856" spans="3:63" x14ac:dyDescent="0.3">
      <c r="C856" s="12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</row>
    <row r="857" spans="3:63" x14ac:dyDescent="0.3">
      <c r="C857" s="12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</row>
    <row r="858" spans="3:63" x14ac:dyDescent="0.3">
      <c r="C858" s="12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</row>
    <row r="859" spans="3:63" x14ac:dyDescent="0.3">
      <c r="C859" s="12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</row>
    <row r="860" spans="3:63" x14ac:dyDescent="0.3">
      <c r="C860" s="12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</row>
    <row r="861" spans="3:63" x14ac:dyDescent="0.3">
      <c r="C861" s="12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</row>
    <row r="862" spans="3:63" x14ac:dyDescent="0.3">
      <c r="C862" s="12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</row>
    <row r="863" spans="3:63" x14ac:dyDescent="0.3">
      <c r="C863" s="12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</row>
    <row r="864" spans="3:63" x14ac:dyDescent="0.3">
      <c r="C864" s="12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</row>
    <row r="865" spans="3:63" x14ac:dyDescent="0.3">
      <c r="C865" s="12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</row>
    <row r="866" spans="3:63" x14ac:dyDescent="0.3">
      <c r="C866" s="12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</row>
    <row r="867" spans="3:63" x14ac:dyDescent="0.3">
      <c r="C867" s="12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</row>
    <row r="868" spans="3:63" x14ac:dyDescent="0.3">
      <c r="C868" s="12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</row>
    <row r="869" spans="3:63" x14ac:dyDescent="0.3">
      <c r="C869" s="12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</row>
    <row r="870" spans="3:63" x14ac:dyDescent="0.3">
      <c r="C870" s="12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</row>
    <row r="871" spans="3:63" x14ac:dyDescent="0.3">
      <c r="C871" s="12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</row>
    <row r="872" spans="3:63" x14ac:dyDescent="0.3">
      <c r="C872" s="12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</row>
    <row r="873" spans="3:63" x14ac:dyDescent="0.3">
      <c r="C873" s="12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</row>
    <row r="874" spans="3:63" x14ac:dyDescent="0.3">
      <c r="C874" s="12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</row>
    <row r="875" spans="3:63" x14ac:dyDescent="0.3">
      <c r="C875" s="12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</row>
    <row r="876" spans="3:63" x14ac:dyDescent="0.3">
      <c r="C876" s="12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</row>
    <row r="877" spans="3:63" x14ac:dyDescent="0.3">
      <c r="C877" s="12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</row>
    <row r="878" spans="3:63" x14ac:dyDescent="0.3">
      <c r="C878" s="12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</row>
    <row r="879" spans="3:63" x14ac:dyDescent="0.3">
      <c r="C879" s="12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</row>
    <row r="880" spans="3:63" x14ac:dyDescent="0.3">
      <c r="C880" s="12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</row>
    <row r="881" spans="3:63" x14ac:dyDescent="0.3">
      <c r="C881" s="12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</row>
    <row r="882" spans="3:63" x14ac:dyDescent="0.3">
      <c r="C882" s="12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</row>
    <row r="883" spans="3:63" x14ac:dyDescent="0.3">
      <c r="C883" s="12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</row>
    <row r="884" spans="3:63" x14ac:dyDescent="0.3">
      <c r="C884" s="12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</row>
    <row r="885" spans="3:63" x14ac:dyDescent="0.3">
      <c r="C885" s="12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</row>
    <row r="886" spans="3:63" x14ac:dyDescent="0.3">
      <c r="C886" s="12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</row>
    <row r="887" spans="3:63" x14ac:dyDescent="0.3">
      <c r="C887" s="12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</row>
    <row r="888" spans="3:63" x14ac:dyDescent="0.3">
      <c r="C888" s="12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</row>
    <row r="889" spans="3:63" x14ac:dyDescent="0.3">
      <c r="C889" s="12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</row>
    <row r="890" spans="3:63" x14ac:dyDescent="0.3">
      <c r="C890" s="12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</row>
    <row r="891" spans="3:63" x14ac:dyDescent="0.3">
      <c r="C891" s="12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</row>
    <row r="892" spans="3:63" x14ac:dyDescent="0.3">
      <c r="C892" s="12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</row>
    <row r="893" spans="3:63" x14ac:dyDescent="0.3">
      <c r="C893" s="12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</row>
    <row r="894" spans="3:63" x14ac:dyDescent="0.3">
      <c r="C894" s="12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</row>
    <row r="895" spans="3:63" x14ac:dyDescent="0.3">
      <c r="C895" s="12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</row>
    <row r="896" spans="3:63" x14ac:dyDescent="0.3">
      <c r="C896" s="12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</row>
    <row r="897" spans="3:63" x14ac:dyDescent="0.3">
      <c r="C897" s="12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</row>
    <row r="898" spans="3:63" x14ac:dyDescent="0.3">
      <c r="C898" s="12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</row>
    <row r="899" spans="3:63" x14ac:dyDescent="0.3">
      <c r="C899" s="12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</row>
    <row r="900" spans="3:63" x14ac:dyDescent="0.3">
      <c r="C900" s="12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</row>
    <row r="901" spans="3:63" x14ac:dyDescent="0.3">
      <c r="C901" s="12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</row>
    <row r="902" spans="3:63" x14ac:dyDescent="0.3">
      <c r="C902" s="12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</row>
    <row r="903" spans="3:63" x14ac:dyDescent="0.3">
      <c r="C903" s="12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</row>
    <row r="904" spans="3:63" x14ac:dyDescent="0.3">
      <c r="C904" s="12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</row>
    <row r="905" spans="3:63" x14ac:dyDescent="0.3">
      <c r="C905" s="12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</row>
    <row r="906" spans="3:63" x14ac:dyDescent="0.3">
      <c r="C906" s="12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</row>
    <row r="907" spans="3:63" x14ac:dyDescent="0.3">
      <c r="C907" s="12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</row>
    <row r="908" spans="3:63" x14ac:dyDescent="0.3">
      <c r="C908" s="12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</row>
    <row r="909" spans="3:63" x14ac:dyDescent="0.3">
      <c r="C909" s="12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</row>
    <row r="910" spans="3:63" x14ac:dyDescent="0.3">
      <c r="C910" s="12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</row>
    <row r="911" spans="3:63" x14ac:dyDescent="0.3">
      <c r="C911" s="12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</row>
    <row r="912" spans="3:63" x14ac:dyDescent="0.3">
      <c r="C912" s="12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</row>
    <row r="913" spans="3:63" x14ac:dyDescent="0.3">
      <c r="C913" s="12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</row>
    <row r="914" spans="3:63" x14ac:dyDescent="0.3">
      <c r="C914" s="12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</row>
    <row r="915" spans="3:63" x14ac:dyDescent="0.3">
      <c r="C915" s="12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</row>
    <row r="916" spans="3:63" x14ac:dyDescent="0.3">
      <c r="C916" s="12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</row>
    <row r="917" spans="3:63" x14ac:dyDescent="0.3">
      <c r="C917" s="12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</row>
    <row r="918" spans="3:63" x14ac:dyDescent="0.3">
      <c r="C918" s="12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</row>
    <row r="919" spans="3:63" x14ac:dyDescent="0.3">
      <c r="C919" s="12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</row>
    <row r="920" spans="3:63" x14ac:dyDescent="0.3">
      <c r="C920" s="12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</row>
    <row r="921" spans="3:63" x14ac:dyDescent="0.3">
      <c r="C921" s="12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</row>
    <row r="922" spans="3:63" x14ac:dyDescent="0.3">
      <c r="C922" s="12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</row>
    <row r="923" spans="3:63" x14ac:dyDescent="0.3">
      <c r="C923" s="12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</row>
    <row r="924" spans="3:63" x14ac:dyDescent="0.3">
      <c r="C924" s="12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</row>
    <row r="925" spans="3:63" x14ac:dyDescent="0.3">
      <c r="C925" s="12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</row>
    <row r="926" spans="3:63" x14ac:dyDescent="0.3">
      <c r="C926" s="12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</row>
    <row r="927" spans="3:63" x14ac:dyDescent="0.3">
      <c r="C927" s="12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</row>
    <row r="928" spans="3:63" x14ac:dyDescent="0.3">
      <c r="C928" s="12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</row>
    <row r="929" spans="3:63" x14ac:dyDescent="0.3">
      <c r="C929" s="12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</row>
    <row r="930" spans="3:63" x14ac:dyDescent="0.3">
      <c r="C930" s="12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</row>
    <row r="931" spans="3:63" x14ac:dyDescent="0.3">
      <c r="C931" s="12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</row>
    <row r="932" spans="3:63" x14ac:dyDescent="0.3">
      <c r="C932" s="12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</row>
    <row r="933" spans="3:63" x14ac:dyDescent="0.3">
      <c r="C933" s="12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</row>
    <row r="934" spans="3:63" x14ac:dyDescent="0.3">
      <c r="C934" s="12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</row>
    <row r="935" spans="3:63" x14ac:dyDescent="0.3">
      <c r="C935" s="12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</row>
    <row r="936" spans="3:63" x14ac:dyDescent="0.3">
      <c r="C936" s="12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</row>
    <row r="937" spans="3:63" x14ac:dyDescent="0.3">
      <c r="C937" s="12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</row>
    <row r="938" spans="3:63" x14ac:dyDescent="0.3">
      <c r="C938" s="12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</row>
    <row r="939" spans="3:63" x14ac:dyDescent="0.3">
      <c r="C939" s="12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</row>
    <row r="940" spans="3:63" x14ac:dyDescent="0.3">
      <c r="C940" s="12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</row>
    <row r="941" spans="3:63" x14ac:dyDescent="0.3">
      <c r="C941" s="12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</row>
    <row r="942" spans="3:63" x14ac:dyDescent="0.3">
      <c r="C942" s="12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</row>
    <row r="943" spans="3:63" x14ac:dyDescent="0.3">
      <c r="C943" s="12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</row>
    <row r="944" spans="3:63" x14ac:dyDescent="0.3">
      <c r="C944" s="12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</row>
    <row r="945" spans="3:63" x14ac:dyDescent="0.3">
      <c r="C945" s="12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</row>
    <row r="946" spans="3:63" x14ac:dyDescent="0.3">
      <c r="C946" s="12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</row>
    <row r="947" spans="3:63" x14ac:dyDescent="0.3">
      <c r="C947" s="12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</row>
    <row r="948" spans="3:63" x14ac:dyDescent="0.3">
      <c r="C948" s="12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</row>
    <row r="949" spans="3:63" x14ac:dyDescent="0.3">
      <c r="C949" s="12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</row>
    <row r="950" spans="3:63" x14ac:dyDescent="0.3">
      <c r="C950" s="12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</row>
    <row r="951" spans="3:63" x14ac:dyDescent="0.3">
      <c r="C951" s="12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</row>
    <row r="952" spans="3:63" x14ac:dyDescent="0.3">
      <c r="C952" s="12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</row>
    <row r="953" spans="3:63" x14ac:dyDescent="0.3">
      <c r="C953" s="12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</row>
    <row r="954" spans="3:63" x14ac:dyDescent="0.3">
      <c r="C954" s="12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</row>
    <row r="955" spans="3:63" x14ac:dyDescent="0.3">
      <c r="C955" s="12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</row>
    <row r="956" spans="3:63" x14ac:dyDescent="0.3">
      <c r="C956" s="12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</row>
    <row r="957" spans="3:63" x14ac:dyDescent="0.3">
      <c r="C957" s="12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</row>
    <row r="958" spans="3:63" x14ac:dyDescent="0.3">
      <c r="C958" s="12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</row>
    <row r="959" spans="3:63" x14ac:dyDescent="0.3">
      <c r="C959" s="12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</row>
    <row r="960" spans="3:63" x14ac:dyDescent="0.3">
      <c r="C960" s="12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</row>
    <row r="961" spans="3:63" x14ac:dyDescent="0.3">
      <c r="C961" s="12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</row>
    <row r="962" spans="3:63" x14ac:dyDescent="0.3">
      <c r="C962" s="12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</row>
    <row r="963" spans="3:63" x14ac:dyDescent="0.3">
      <c r="C963" s="12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</row>
    <row r="964" spans="3:63" x14ac:dyDescent="0.3">
      <c r="C964" s="12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</row>
    <row r="965" spans="3:63" x14ac:dyDescent="0.3">
      <c r="C965" s="12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</row>
    <row r="966" spans="3:63" x14ac:dyDescent="0.3">
      <c r="C966" s="12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</row>
    <row r="967" spans="3:63" x14ac:dyDescent="0.3">
      <c r="C967" s="12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</row>
    <row r="968" spans="3:63" x14ac:dyDescent="0.3">
      <c r="C968" s="12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</row>
    <row r="969" spans="3:63" x14ac:dyDescent="0.3">
      <c r="C969" s="12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</row>
    <row r="970" spans="3:63" x14ac:dyDescent="0.3">
      <c r="C970" s="12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</row>
    <row r="971" spans="3:63" x14ac:dyDescent="0.3">
      <c r="C971" s="12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</row>
    <row r="972" spans="3:63" x14ac:dyDescent="0.3">
      <c r="C972" s="12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</row>
    <row r="973" spans="3:63" x14ac:dyDescent="0.3">
      <c r="C973" s="12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</row>
    <row r="974" spans="3:63" x14ac:dyDescent="0.3">
      <c r="C974" s="12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</row>
    <row r="975" spans="3:63" x14ac:dyDescent="0.3">
      <c r="C975" s="12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</row>
    <row r="976" spans="3:63" x14ac:dyDescent="0.3">
      <c r="C976" s="12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</row>
    <row r="977" spans="3:63" x14ac:dyDescent="0.3">
      <c r="C977" s="12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</row>
    <row r="978" spans="3:63" x14ac:dyDescent="0.3">
      <c r="C978" s="12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</row>
    <row r="979" spans="3:63" x14ac:dyDescent="0.3">
      <c r="C979" s="12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</row>
    <row r="980" spans="3:63" x14ac:dyDescent="0.3">
      <c r="C980" s="12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</row>
    <row r="981" spans="3:63" x14ac:dyDescent="0.3">
      <c r="C981" s="12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</row>
    <row r="982" spans="3:63" x14ac:dyDescent="0.3">
      <c r="C982" s="12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</row>
    <row r="983" spans="3:63" x14ac:dyDescent="0.3">
      <c r="C983" s="12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</row>
    <row r="984" spans="3:63" x14ac:dyDescent="0.3">
      <c r="C984" s="12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</row>
    <row r="985" spans="3:63" x14ac:dyDescent="0.3">
      <c r="C985" s="12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</row>
    <row r="986" spans="3:63" x14ac:dyDescent="0.3">
      <c r="C986" s="12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</row>
    <row r="987" spans="3:63" x14ac:dyDescent="0.3">
      <c r="C987" s="12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</row>
    <row r="988" spans="3:63" x14ac:dyDescent="0.3">
      <c r="C988" s="12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</row>
    <row r="989" spans="3:63" x14ac:dyDescent="0.3">
      <c r="C989" s="12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</row>
    <row r="990" spans="3:63" x14ac:dyDescent="0.3">
      <c r="C990" s="12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</row>
    <row r="991" spans="3:63" x14ac:dyDescent="0.3">
      <c r="C991" s="12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</row>
    <row r="992" spans="3:63" x14ac:dyDescent="0.3">
      <c r="C992" s="12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</row>
    <row r="993" spans="3:63" x14ac:dyDescent="0.3">
      <c r="C993" s="12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</row>
    <row r="994" spans="3:63" x14ac:dyDescent="0.3">
      <c r="C994" s="12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</row>
    <row r="995" spans="3:63" x14ac:dyDescent="0.3">
      <c r="C995" s="12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</row>
    <row r="996" spans="3:63" x14ac:dyDescent="0.3">
      <c r="C996" s="12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</row>
    <row r="997" spans="3:63" x14ac:dyDescent="0.3">
      <c r="C997" s="12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</row>
    <row r="998" spans="3:63" x14ac:dyDescent="0.3">
      <c r="C998" s="12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</row>
    <row r="999" spans="3:63" x14ac:dyDescent="0.3">
      <c r="C999" s="12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</row>
    <row r="1000" spans="3:63" x14ac:dyDescent="0.3">
      <c r="C1000" s="12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</row>
    <row r="1001" spans="3:63" x14ac:dyDescent="0.3">
      <c r="C1001" s="12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</row>
    <row r="1002" spans="3:63" x14ac:dyDescent="0.3">
      <c r="C1002" s="12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</row>
    <row r="1003" spans="3:63" x14ac:dyDescent="0.3">
      <c r="C1003" s="12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</row>
    <row r="1004" spans="3:63" x14ac:dyDescent="0.3">
      <c r="C1004" s="12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</row>
    <row r="1005" spans="3:63" x14ac:dyDescent="0.3">
      <c r="C1005" s="12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</row>
    <row r="1006" spans="3:63" x14ac:dyDescent="0.3">
      <c r="C1006" s="12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</row>
    <row r="1007" spans="3:63" x14ac:dyDescent="0.3">
      <c r="C1007" s="12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</row>
    <row r="1008" spans="3:63" x14ac:dyDescent="0.3">
      <c r="C1008" s="12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</row>
    <row r="1009" spans="3:63" x14ac:dyDescent="0.3">
      <c r="C1009" s="12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</row>
    <row r="1010" spans="3:63" x14ac:dyDescent="0.3">
      <c r="C1010" s="12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</row>
    <row r="1011" spans="3:63" x14ac:dyDescent="0.3">
      <c r="C1011" s="12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</row>
    <row r="1012" spans="3:63" x14ac:dyDescent="0.3">
      <c r="C1012" s="12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</row>
    <row r="1013" spans="3:63" x14ac:dyDescent="0.3">
      <c r="C1013" s="12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</row>
    <row r="1014" spans="3:63" x14ac:dyDescent="0.3">
      <c r="C1014" s="12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</row>
    <row r="1015" spans="3:63" x14ac:dyDescent="0.3">
      <c r="C1015" s="12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</row>
    <row r="1016" spans="3:63" x14ac:dyDescent="0.3">
      <c r="C1016" s="12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</row>
    <row r="1017" spans="3:63" x14ac:dyDescent="0.3">
      <c r="C1017" s="12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</row>
    <row r="1018" spans="3:63" x14ac:dyDescent="0.3">
      <c r="C1018" s="12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</row>
    <row r="1019" spans="3:63" x14ac:dyDescent="0.3">
      <c r="C1019" s="12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</row>
    <row r="1020" spans="3:63" x14ac:dyDescent="0.3">
      <c r="C1020" s="12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</row>
    <row r="1021" spans="3:63" x14ac:dyDescent="0.3">
      <c r="C1021" s="12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</row>
    <row r="1022" spans="3:63" x14ac:dyDescent="0.3">
      <c r="C1022" s="12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</row>
    <row r="1023" spans="3:63" x14ac:dyDescent="0.3">
      <c r="C1023" s="12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</row>
    <row r="1024" spans="3:63" x14ac:dyDescent="0.3">
      <c r="C1024" s="12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</row>
    <row r="1025" spans="3:63" x14ac:dyDescent="0.3">
      <c r="C1025" s="12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</row>
    <row r="1026" spans="3:63" x14ac:dyDescent="0.3">
      <c r="C1026" s="12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</row>
    <row r="1027" spans="3:63" x14ac:dyDescent="0.3">
      <c r="C1027" s="12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</row>
    <row r="1028" spans="3:63" x14ac:dyDescent="0.3">
      <c r="C1028" s="12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</row>
    <row r="1029" spans="3:63" x14ac:dyDescent="0.3">
      <c r="C1029" s="12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</row>
    <row r="1030" spans="3:63" x14ac:dyDescent="0.3">
      <c r="C1030" s="12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</row>
    <row r="1031" spans="3:63" x14ac:dyDescent="0.3">
      <c r="C1031" s="12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</row>
    <row r="1032" spans="3:63" x14ac:dyDescent="0.3">
      <c r="C1032" s="12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</row>
    <row r="1033" spans="3:63" x14ac:dyDescent="0.3">
      <c r="C1033" s="12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</row>
    <row r="1034" spans="3:63" x14ac:dyDescent="0.3">
      <c r="C1034" s="12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</row>
    <row r="1035" spans="3:63" x14ac:dyDescent="0.3">
      <c r="C1035" s="12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</row>
    <row r="1036" spans="3:63" x14ac:dyDescent="0.3">
      <c r="C1036" s="12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</row>
    <row r="1037" spans="3:63" x14ac:dyDescent="0.3">
      <c r="C1037" s="12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</row>
    <row r="1038" spans="3:63" x14ac:dyDescent="0.3">
      <c r="C1038" s="12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</row>
    <row r="1039" spans="3:63" x14ac:dyDescent="0.3">
      <c r="C1039" s="12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</row>
    <row r="1040" spans="3:63" x14ac:dyDescent="0.3">
      <c r="C1040" s="12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</row>
    <row r="1041" spans="3:63" x14ac:dyDescent="0.3">
      <c r="C1041" s="12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</row>
    <row r="1042" spans="3:63" x14ac:dyDescent="0.3">
      <c r="C1042" s="12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</row>
    <row r="1043" spans="3:63" x14ac:dyDescent="0.3">
      <c r="C1043" s="12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</row>
    <row r="1044" spans="3:63" x14ac:dyDescent="0.3">
      <c r="C1044" s="12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</row>
    <row r="1045" spans="3:63" x14ac:dyDescent="0.3">
      <c r="C1045" s="12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</row>
    <row r="1046" spans="3:63" x14ac:dyDescent="0.3">
      <c r="C1046" s="12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</row>
    <row r="1047" spans="3:63" x14ac:dyDescent="0.3">
      <c r="C1047" s="12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</row>
    <row r="1048" spans="3:63" x14ac:dyDescent="0.3">
      <c r="C1048" s="12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</row>
    <row r="1049" spans="3:63" x14ac:dyDescent="0.3">
      <c r="C1049" s="12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</row>
    <row r="1050" spans="3:63" x14ac:dyDescent="0.3">
      <c r="C1050" s="12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</row>
    <row r="1051" spans="3:63" x14ac:dyDescent="0.3">
      <c r="C1051" s="12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</row>
    <row r="1052" spans="3:63" x14ac:dyDescent="0.3">
      <c r="C1052" s="12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</row>
    <row r="1053" spans="3:63" x14ac:dyDescent="0.3">
      <c r="C1053" s="12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</row>
    <row r="1054" spans="3:63" x14ac:dyDescent="0.3">
      <c r="C1054" s="12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</row>
    <row r="1055" spans="3:63" x14ac:dyDescent="0.3">
      <c r="C1055" s="12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</row>
    <row r="1056" spans="3:63" x14ac:dyDescent="0.3">
      <c r="C1056" s="12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</row>
    <row r="1057" spans="3:63" x14ac:dyDescent="0.3">
      <c r="C1057" s="12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</row>
    <row r="1058" spans="3:63" x14ac:dyDescent="0.3">
      <c r="C1058" s="12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</row>
    <row r="1059" spans="3:63" x14ac:dyDescent="0.3">
      <c r="C1059" s="12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</row>
    <row r="1060" spans="3:63" x14ac:dyDescent="0.3">
      <c r="C1060" s="12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</row>
    <row r="1061" spans="3:63" x14ac:dyDescent="0.3">
      <c r="C1061" s="12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</row>
    <row r="1062" spans="3:63" x14ac:dyDescent="0.3">
      <c r="C1062" s="12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</row>
    <row r="1063" spans="3:63" x14ac:dyDescent="0.3">
      <c r="C1063" s="12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</row>
    <row r="1064" spans="3:63" x14ac:dyDescent="0.3">
      <c r="C1064" s="12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</row>
    <row r="1065" spans="3:63" x14ac:dyDescent="0.3">
      <c r="C1065" s="12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</row>
    <row r="1066" spans="3:63" x14ac:dyDescent="0.3">
      <c r="C1066" s="12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</row>
    <row r="1067" spans="3:63" x14ac:dyDescent="0.3">
      <c r="C1067" s="12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</row>
    <row r="1068" spans="3:63" x14ac:dyDescent="0.3">
      <c r="C1068" s="12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</row>
    <row r="1069" spans="3:63" x14ac:dyDescent="0.3">
      <c r="C1069" s="12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</row>
    <row r="1070" spans="3:63" x14ac:dyDescent="0.3">
      <c r="C1070" s="12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</row>
    <row r="1071" spans="3:63" x14ac:dyDescent="0.3">
      <c r="C1071" s="12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</row>
    <row r="1072" spans="3:63" x14ac:dyDescent="0.3">
      <c r="C1072" s="12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</row>
    <row r="1073" spans="3:63" x14ac:dyDescent="0.3">
      <c r="C1073" s="12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</row>
    <row r="1074" spans="3:63" x14ac:dyDescent="0.3">
      <c r="C1074" s="12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</row>
    <row r="1075" spans="3:63" x14ac:dyDescent="0.3">
      <c r="C1075" s="12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</row>
    <row r="1076" spans="3:63" x14ac:dyDescent="0.3">
      <c r="C1076" s="12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</row>
    <row r="1077" spans="3:63" x14ac:dyDescent="0.3">
      <c r="C1077" s="12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</row>
    <row r="1078" spans="3:63" x14ac:dyDescent="0.3">
      <c r="C1078" s="12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</row>
    <row r="1079" spans="3:63" x14ac:dyDescent="0.3">
      <c r="C1079" s="12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</row>
    <row r="1080" spans="3:63" x14ac:dyDescent="0.3">
      <c r="C1080" s="12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</row>
    <row r="1081" spans="3:63" x14ac:dyDescent="0.3">
      <c r="C1081" s="12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</row>
    <row r="1082" spans="3:63" x14ac:dyDescent="0.3">
      <c r="C1082" s="12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</row>
    <row r="1083" spans="3:63" x14ac:dyDescent="0.3">
      <c r="C1083" s="12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</row>
    <row r="1084" spans="3:63" x14ac:dyDescent="0.3">
      <c r="C1084" s="12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</row>
    <row r="1085" spans="3:63" x14ac:dyDescent="0.3">
      <c r="C1085" s="12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</row>
    <row r="1086" spans="3:63" x14ac:dyDescent="0.3">
      <c r="C1086" s="12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</row>
    <row r="1087" spans="3:63" x14ac:dyDescent="0.3">
      <c r="C1087" s="12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</row>
    <row r="1088" spans="3:63" x14ac:dyDescent="0.3">
      <c r="C1088" s="12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</row>
    <row r="1089" spans="3:63" x14ac:dyDescent="0.3">
      <c r="C1089" s="12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</row>
    <row r="1090" spans="3:63" x14ac:dyDescent="0.3">
      <c r="C1090" s="12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</row>
    <row r="1091" spans="3:63" x14ac:dyDescent="0.3">
      <c r="C1091" s="12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</row>
    <row r="1092" spans="3:63" x14ac:dyDescent="0.3">
      <c r="C1092" s="12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</row>
    <row r="1093" spans="3:63" x14ac:dyDescent="0.3">
      <c r="C1093" s="12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</row>
    <row r="1094" spans="3:63" x14ac:dyDescent="0.3">
      <c r="C1094" s="12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</row>
    <row r="1095" spans="3:63" x14ac:dyDescent="0.3">
      <c r="C1095" s="12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</row>
    <row r="1096" spans="3:63" x14ac:dyDescent="0.3">
      <c r="C1096" s="12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</row>
    <row r="1097" spans="3:63" x14ac:dyDescent="0.3">
      <c r="C1097" s="12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</row>
    <row r="1098" spans="3:63" x14ac:dyDescent="0.3">
      <c r="C1098" s="12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</row>
    <row r="1099" spans="3:63" x14ac:dyDescent="0.3">
      <c r="C1099" s="12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</row>
    <row r="1100" spans="3:63" x14ac:dyDescent="0.3">
      <c r="C1100" s="12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</row>
    <row r="1101" spans="3:63" x14ac:dyDescent="0.3">
      <c r="C1101" s="12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</row>
    <row r="1102" spans="3:63" x14ac:dyDescent="0.3">
      <c r="C1102" s="12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</row>
    <row r="1103" spans="3:63" x14ac:dyDescent="0.3">
      <c r="C1103" s="12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</row>
    <row r="1104" spans="3:63" x14ac:dyDescent="0.3">
      <c r="C1104" s="12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</row>
    <row r="1105" spans="3:63" x14ac:dyDescent="0.3">
      <c r="C1105" s="12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</row>
    <row r="1106" spans="3:63" x14ac:dyDescent="0.3">
      <c r="C1106" s="12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</row>
    <row r="1107" spans="3:63" x14ac:dyDescent="0.3">
      <c r="C1107" s="12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</row>
    <row r="1108" spans="3:63" x14ac:dyDescent="0.3">
      <c r="C1108" s="12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</row>
    <row r="1109" spans="3:63" x14ac:dyDescent="0.3">
      <c r="C1109" s="12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</row>
    <row r="1110" spans="3:63" x14ac:dyDescent="0.3">
      <c r="C1110" s="12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</row>
    <row r="1111" spans="3:63" x14ac:dyDescent="0.3">
      <c r="C1111" s="12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</row>
    <row r="1112" spans="3:63" x14ac:dyDescent="0.3">
      <c r="C1112" s="12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</row>
    <row r="1113" spans="3:63" x14ac:dyDescent="0.3">
      <c r="C1113" s="12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</row>
    <row r="1114" spans="3:63" x14ac:dyDescent="0.3">
      <c r="C1114" s="12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</row>
    <row r="1115" spans="3:63" x14ac:dyDescent="0.3">
      <c r="C1115" s="12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</row>
    <row r="1116" spans="3:63" x14ac:dyDescent="0.3">
      <c r="C1116" s="12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</row>
    <row r="1117" spans="3:63" x14ac:dyDescent="0.3">
      <c r="C1117" s="12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</row>
    <row r="1118" spans="3:63" x14ac:dyDescent="0.3">
      <c r="C1118" s="12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</row>
    <row r="1119" spans="3:63" x14ac:dyDescent="0.3">
      <c r="C1119" s="12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</row>
    <row r="1120" spans="3:63" x14ac:dyDescent="0.3">
      <c r="C1120" s="12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</row>
    <row r="1121" spans="3:63" x14ac:dyDescent="0.3">
      <c r="C1121" s="12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</row>
    <row r="1122" spans="3:63" x14ac:dyDescent="0.3">
      <c r="C1122" s="12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</row>
    <row r="1123" spans="3:63" x14ac:dyDescent="0.3">
      <c r="C1123" s="12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</row>
    <row r="1124" spans="3:63" x14ac:dyDescent="0.3">
      <c r="C1124" s="12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</row>
    <row r="1125" spans="3:63" x14ac:dyDescent="0.3">
      <c r="C1125" s="12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</row>
    <row r="1126" spans="3:63" x14ac:dyDescent="0.3">
      <c r="C1126" s="12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</row>
    <row r="1127" spans="3:63" x14ac:dyDescent="0.3">
      <c r="C1127" s="12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</row>
    <row r="1128" spans="3:63" x14ac:dyDescent="0.3">
      <c r="C1128" s="12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</row>
    <row r="1129" spans="3:63" x14ac:dyDescent="0.3">
      <c r="C1129" s="12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</row>
    <row r="1130" spans="3:63" x14ac:dyDescent="0.3">
      <c r="C1130" s="12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</row>
    <row r="1131" spans="3:63" x14ac:dyDescent="0.3">
      <c r="C1131" s="12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</row>
    <row r="1132" spans="3:63" x14ac:dyDescent="0.3">
      <c r="C1132" s="12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</row>
    <row r="1133" spans="3:63" x14ac:dyDescent="0.3">
      <c r="C1133" s="12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</row>
    <row r="1134" spans="3:63" x14ac:dyDescent="0.3">
      <c r="C1134" s="12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</row>
    <row r="1135" spans="3:63" x14ac:dyDescent="0.3">
      <c r="C1135" s="12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</row>
    <row r="1136" spans="3:63" x14ac:dyDescent="0.3">
      <c r="C1136" s="12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</row>
    <row r="1137" spans="3:63" x14ac:dyDescent="0.3">
      <c r="C1137" s="12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</row>
    <row r="1138" spans="3:63" x14ac:dyDescent="0.3">
      <c r="C1138" s="12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</row>
    <row r="1139" spans="3:63" x14ac:dyDescent="0.3">
      <c r="C1139" s="12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</row>
    <row r="1140" spans="3:63" x14ac:dyDescent="0.3">
      <c r="C1140" s="12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</row>
    <row r="1141" spans="3:63" x14ac:dyDescent="0.3">
      <c r="C1141" s="12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</row>
    <row r="1142" spans="3:63" x14ac:dyDescent="0.3">
      <c r="C1142" s="12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</row>
    <row r="1143" spans="3:63" x14ac:dyDescent="0.3">
      <c r="C1143" s="12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</row>
    <row r="1144" spans="3:63" x14ac:dyDescent="0.3">
      <c r="C1144" s="12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</row>
    <row r="1145" spans="3:63" x14ac:dyDescent="0.3">
      <c r="C1145" s="12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</row>
    <row r="1146" spans="3:63" x14ac:dyDescent="0.3">
      <c r="C1146" s="12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</row>
    <row r="1147" spans="3:63" x14ac:dyDescent="0.3">
      <c r="C1147" s="12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</row>
    <row r="1148" spans="3:63" x14ac:dyDescent="0.3">
      <c r="C1148" s="12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</row>
    <row r="1149" spans="3:63" x14ac:dyDescent="0.3">
      <c r="C1149" s="12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</row>
    <row r="1150" spans="3:63" x14ac:dyDescent="0.3">
      <c r="C1150" s="12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</row>
    <row r="1151" spans="3:63" x14ac:dyDescent="0.3">
      <c r="C1151" s="12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</row>
    <row r="1152" spans="3:63" x14ac:dyDescent="0.3">
      <c r="C1152" s="12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</row>
    <row r="1153" spans="3:63" x14ac:dyDescent="0.3">
      <c r="C1153" s="12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</row>
    <row r="1154" spans="3:63" x14ac:dyDescent="0.3">
      <c r="C1154" s="12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</row>
    <row r="1155" spans="3:63" x14ac:dyDescent="0.3">
      <c r="C1155" s="12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</row>
    <row r="1156" spans="3:63" x14ac:dyDescent="0.3">
      <c r="C1156" s="12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</row>
    <row r="1157" spans="3:63" x14ac:dyDescent="0.3">
      <c r="C1157" s="12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</row>
    <row r="1158" spans="3:63" x14ac:dyDescent="0.3">
      <c r="C1158" s="12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</row>
    <row r="1159" spans="3:63" x14ac:dyDescent="0.3">
      <c r="C1159" s="12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</row>
    <row r="1160" spans="3:63" x14ac:dyDescent="0.3">
      <c r="C1160" s="12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</row>
    <row r="1161" spans="3:63" x14ac:dyDescent="0.3">
      <c r="C1161" s="12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</row>
    <row r="1162" spans="3:63" x14ac:dyDescent="0.3">
      <c r="C1162" s="12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</row>
    <row r="1163" spans="3:63" x14ac:dyDescent="0.3">
      <c r="C1163" s="12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</row>
    <row r="1164" spans="3:63" x14ac:dyDescent="0.3">
      <c r="C1164" s="12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</row>
    <row r="1165" spans="3:63" x14ac:dyDescent="0.3">
      <c r="C1165" s="12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</row>
    <row r="1166" spans="3:63" x14ac:dyDescent="0.3">
      <c r="C1166" s="12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</row>
    <row r="1167" spans="3:63" x14ac:dyDescent="0.3">
      <c r="C1167" s="12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</row>
    <row r="1168" spans="3:63" x14ac:dyDescent="0.3">
      <c r="C1168" s="12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</row>
    <row r="1169" spans="3:63" x14ac:dyDescent="0.3">
      <c r="C1169" s="12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</row>
    <row r="1170" spans="3:63" x14ac:dyDescent="0.3">
      <c r="C1170" s="12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</row>
    <row r="1171" spans="3:63" x14ac:dyDescent="0.3">
      <c r="C1171" s="12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</row>
    <row r="1172" spans="3:63" x14ac:dyDescent="0.3">
      <c r="C1172" s="12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</row>
    <row r="1173" spans="3:63" x14ac:dyDescent="0.3">
      <c r="C1173" s="12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</row>
    <row r="1174" spans="3:63" x14ac:dyDescent="0.3">
      <c r="C1174" s="12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</row>
    <row r="1175" spans="3:63" x14ac:dyDescent="0.3">
      <c r="C1175" s="12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</row>
    <row r="1176" spans="3:63" x14ac:dyDescent="0.3">
      <c r="C1176" s="12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</row>
    <row r="1177" spans="3:63" x14ac:dyDescent="0.3">
      <c r="C1177" s="12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</row>
    <row r="1178" spans="3:63" x14ac:dyDescent="0.3">
      <c r="C1178" s="12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</row>
    <row r="1179" spans="3:63" x14ac:dyDescent="0.3">
      <c r="C1179" s="12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</row>
    <row r="1180" spans="3:63" x14ac:dyDescent="0.3">
      <c r="C1180" s="12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</row>
    <row r="1181" spans="3:63" x14ac:dyDescent="0.3">
      <c r="C1181" s="12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</row>
    <row r="1182" spans="3:63" x14ac:dyDescent="0.3">
      <c r="C1182" s="12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</row>
    <row r="1183" spans="3:63" x14ac:dyDescent="0.3">
      <c r="C1183" s="12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</row>
    <row r="1184" spans="3:63" x14ac:dyDescent="0.3">
      <c r="C1184" s="12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</row>
    <row r="1185" spans="3:63" x14ac:dyDescent="0.3">
      <c r="C1185" s="12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</row>
    <row r="1186" spans="3:63" x14ac:dyDescent="0.3">
      <c r="C1186" s="12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</row>
    <row r="1187" spans="3:63" x14ac:dyDescent="0.3">
      <c r="C1187" s="12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</row>
    <row r="1188" spans="3:63" x14ac:dyDescent="0.3">
      <c r="C1188" s="12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</row>
    <row r="1189" spans="3:63" x14ac:dyDescent="0.3">
      <c r="C1189" s="12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</row>
    <row r="1190" spans="3:63" x14ac:dyDescent="0.3">
      <c r="C1190" s="12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</row>
    <row r="1191" spans="3:63" x14ac:dyDescent="0.3">
      <c r="C1191" s="12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</row>
    <row r="1192" spans="3:63" x14ac:dyDescent="0.3">
      <c r="C1192" s="12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</row>
    <row r="1193" spans="3:63" x14ac:dyDescent="0.3">
      <c r="C1193" s="12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</row>
    <row r="1194" spans="3:63" x14ac:dyDescent="0.3">
      <c r="C1194" s="12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</row>
    <row r="1195" spans="3:63" x14ac:dyDescent="0.3">
      <c r="C1195" s="12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</row>
    <row r="1196" spans="3:63" x14ac:dyDescent="0.3">
      <c r="C1196" s="12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</row>
    <row r="1197" spans="3:63" x14ac:dyDescent="0.3">
      <c r="C1197" s="12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</row>
    <row r="1198" spans="3:63" x14ac:dyDescent="0.3">
      <c r="C1198" s="12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</row>
    <row r="1199" spans="3:63" x14ac:dyDescent="0.3">
      <c r="C1199" s="12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</row>
    <row r="1200" spans="3:63" x14ac:dyDescent="0.3">
      <c r="C1200" s="12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</row>
    <row r="1201" spans="3:63" x14ac:dyDescent="0.3">
      <c r="C1201" s="12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</row>
    <row r="1202" spans="3:63" x14ac:dyDescent="0.3">
      <c r="C1202" s="12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</row>
    <row r="1203" spans="3:63" x14ac:dyDescent="0.3">
      <c r="C1203" s="12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</row>
    <row r="1204" spans="3:63" x14ac:dyDescent="0.3">
      <c r="C1204" s="12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</row>
    <row r="1205" spans="3:63" x14ac:dyDescent="0.3">
      <c r="C1205" s="12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</row>
    <row r="1206" spans="3:63" x14ac:dyDescent="0.3">
      <c r="C1206" s="12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</row>
    <row r="1207" spans="3:63" x14ac:dyDescent="0.3">
      <c r="C1207" s="12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</row>
    <row r="1208" spans="3:63" x14ac:dyDescent="0.3">
      <c r="C1208" s="12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</row>
    <row r="1209" spans="3:63" x14ac:dyDescent="0.3">
      <c r="C1209" s="12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</row>
    <row r="1210" spans="3:63" x14ac:dyDescent="0.3">
      <c r="C1210" s="12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</row>
    <row r="1211" spans="3:63" x14ac:dyDescent="0.3">
      <c r="C1211" s="12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</row>
    <row r="1212" spans="3:63" x14ac:dyDescent="0.3">
      <c r="C1212" s="12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</row>
    <row r="1213" spans="3:63" x14ac:dyDescent="0.3">
      <c r="C1213" s="12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</row>
    <row r="1214" spans="3:63" x14ac:dyDescent="0.3">
      <c r="C1214" s="12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</row>
    <row r="1215" spans="3:63" x14ac:dyDescent="0.3">
      <c r="C1215" s="12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</row>
    <row r="1216" spans="3:63" x14ac:dyDescent="0.3">
      <c r="C1216" s="12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</row>
    <row r="1217" spans="3:63" x14ac:dyDescent="0.3">
      <c r="C1217" s="12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</row>
    <row r="1218" spans="3:63" x14ac:dyDescent="0.3">
      <c r="C1218" s="12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</row>
    <row r="1219" spans="3:63" x14ac:dyDescent="0.3">
      <c r="C1219" s="12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</row>
    <row r="1220" spans="3:63" x14ac:dyDescent="0.3">
      <c r="C1220" s="12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</row>
    <row r="1221" spans="3:63" x14ac:dyDescent="0.3">
      <c r="C1221" s="12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</row>
    <row r="1222" spans="3:63" x14ac:dyDescent="0.3">
      <c r="C1222" s="12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</row>
    <row r="1223" spans="3:63" x14ac:dyDescent="0.3">
      <c r="C1223" s="12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</row>
    <row r="1224" spans="3:63" x14ac:dyDescent="0.3">
      <c r="C1224" s="12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</row>
    <row r="1225" spans="3:63" x14ac:dyDescent="0.3">
      <c r="C1225" s="12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</row>
    <row r="1226" spans="3:63" x14ac:dyDescent="0.3">
      <c r="C1226" s="12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</row>
    <row r="1227" spans="3:63" x14ac:dyDescent="0.3">
      <c r="C1227" s="12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</row>
    <row r="1228" spans="3:63" x14ac:dyDescent="0.3">
      <c r="C1228" s="12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</row>
    <row r="1229" spans="3:63" x14ac:dyDescent="0.3">
      <c r="C1229" s="12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</row>
    <row r="1230" spans="3:63" x14ac:dyDescent="0.3">
      <c r="C1230" s="12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</row>
    <row r="1231" spans="3:63" x14ac:dyDescent="0.3">
      <c r="C1231" s="12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</row>
    <row r="1232" spans="3:63" x14ac:dyDescent="0.3">
      <c r="C1232" s="12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</row>
    <row r="1233" spans="3:63" x14ac:dyDescent="0.3">
      <c r="C1233" s="12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</row>
    <row r="1234" spans="3:63" x14ac:dyDescent="0.3">
      <c r="C1234" s="12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</row>
    <row r="1235" spans="3:63" x14ac:dyDescent="0.3">
      <c r="C1235" s="12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</row>
    <row r="1236" spans="3:63" x14ac:dyDescent="0.3">
      <c r="C1236" s="12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</row>
    <row r="1237" spans="3:63" x14ac:dyDescent="0.3">
      <c r="C1237" s="12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</row>
    <row r="1238" spans="3:63" x14ac:dyDescent="0.3">
      <c r="C1238" s="12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</row>
    <row r="1239" spans="3:63" x14ac:dyDescent="0.3">
      <c r="C1239" s="12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</row>
    <row r="1240" spans="3:63" x14ac:dyDescent="0.3">
      <c r="C1240" s="12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</row>
    <row r="1241" spans="3:63" x14ac:dyDescent="0.3">
      <c r="C1241" s="12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</row>
    <row r="1242" spans="3:63" x14ac:dyDescent="0.3">
      <c r="C1242" s="12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</row>
    <row r="1243" spans="3:63" x14ac:dyDescent="0.3">
      <c r="C1243" s="12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</row>
    <row r="1244" spans="3:63" x14ac:dyDescent="0.3">
      <c r="C1244" s="12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</row>
    <row r="1245" spans="3:63" x14ac:dyDescent="0.3">
      <c r="C1245" s="12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</row>
    <row r="1246" spans="3:63" x14ac:dyDescent="0.3">
      <c r="C1246" s="12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</row>
    <row r="1247" spans="3:63" x14ac:dyDescent="0.3">
      <c r="C1247" s="12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</row>
    <row r="1248" spans="3:63" x14ac:dyDescent="0.3">
      <c r="C1248" s="12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</row>
    <row r="1249" spans="3:63" x14ac:dyDescent="0.3">
      <c r="C1249" s="12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</row>
    <row r="1250" spans="3:63" x14ac:dyDescent="0.3">
      <c r="C1250" s="12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</row>
    <row r="1251" spans="3:63" x14ac:dyDescent="0.3">
      <c r="C1251" s="12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</row>
    <row r="1252" spans="3:63" x14ac:dyDescent="0.3">
      <c r="C1252" s="12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</row>
    <row r="1253" spans="3:63" x14ac:dyDescent="0.3">
      <c r="C1253" s="12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</row>
    <row r="1254" spans="3:63" x14ac:dyDescent="0.3">
      <c r="C1254" s="12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</row>
    <row r="1255" spans="3:63" x14ac:dyDescent="0.3">
      <c r="C1255" s="12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</row>
    <row r="1256" spans="3:63" x14ac:dyDescent="0.3">
      <c r="C1256" s="12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</row>
    <row r="1257" spans="3:63" x14ac:dyDescent="0.3">
      <c r="C1257" s="12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</row>
    <row r="1258" spans="3:63" x14ac:dyDescent="0.3">
      <c r="C1258" s="12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</row>
    <row r="1259" spans="3:63" x14ac:dyDescent="0.3">
      <c r="C1259" s="12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</row>
    <row r="1260" spans="3:63" x14ac:dyDescent="0.3">
      <c r="C1260" s="12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</row>
    <row r="1261" spans="3:63" x14ac:dyDescent="0.3">
      <c r="C1261" s="12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</row>
    <row r="1262" spans="3:63" x14ac:dyDescent="0.3">
      <c r="C1262" s="12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</row>
    <row r="1263" spans="3:63" x14ac:dyDescent="0.3">
      <c r="C1263" s="12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</row>
    <row r="1264" spans="3:63" x14ac:dyDescent="0.3">
      <c r="C1264" s="12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</row>
    <row r="1265" spans="3:63" x14ac:dyDescent="0.3">
      <c r="C1265" s="12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</row>
    <row r="1266" spans="3:63" x14ac:dyDescent="0.3">
      <c r="C1266" s="12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</row>
    <row r="1267" spans="3:63" x14ac:dyDescent="0.3">
      <c r="C1267" s="12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</row>
    <row r="1268" spans="3:63" x14ac:dyDescent="0.3">
      <c r="C1268" s="12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</row>
    <row r="1269" spans="3:63" x14ac:dyDescent="0.3">
      <c r="C1269" s="12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</row>
    <row r="1270" spans="3:63" x14ac:dyDescent="0.3">
      <c r="C1270" s="12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</row>
    <row r="1271" spans="3:63" x14ac:dyDescent="0.3">
      <c r="C1271" s="12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</row>
    <row r="1272" spans="3:63" x14ac:dyDescent="0.3">
      <c r="C1272" s="12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</row>
    <row r="1273" spans="3:63" x14ac:dyDescent="0.3">
      <c r="C1273" s="12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</row>
    <row r="1274" spans="3:63" x14ac:dyDescent="0.3">
      <c r="C1274" s="12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</row>
    <row r="1275" spans="3:63" x14ac:dyDescent="0.3">
      <c r="C1275" s="12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</row>
    <row r="1276" spans="3:63" x14ac:dyDescent="0.3">
      <c r="C1276" s="12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</row>
    <row r="1277" spans="3:63" x14ac:dyDescent="0.3">
      <c r="C1277" s="12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</row>
    <row r="1278" spans="3:63" x14ac:dyDescent="0.3">
      <c r="C1278" s="12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</row>
    <row r="1279" spans="3:63" x14ac:dyDescent="0.3">
      <c r="C1279" s="12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</row>
    <row r="1280" spans="3:63" x14ac:dyDescent="0.3">
      <c r="C1280" s="12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</row>
    <row r="1281" spans="3:63" x14ac:dyDescent="0.3">
      <c r="C1281" s="12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</row>
    <row r="1282" spans="3:63" x14ac:dyDescent="0.3">
      <c r="C1282" s="12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</row>
    <row r="1283" spans="3:63" x14ac:dyDescent="0.3">
      <c r="C1283" s="12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</row>
    <row r="1284" spans="3:63" x14ac:dyDescent="0.3">
      <c r="C1284" s="12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</row>
    <row r="1285" spans="3:63" x14ac:dyDescent="0.3">
      <c r="C1285" s="12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</row>
    <row r="1286" spans="3:63" x14ac:dyDescent="0.3">
      <c r="C1286" s="12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</row>
    <row r="1287" spans="3:63" x14ac:dyDescent="0.3">
      <c r="C1287" s="12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</row>
    <row r="1288" spans="3:63" x14ac:dyDescent="0.3">
      <c r="C1288" s="12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</row>
    <row r="1289" spans="3:63" x14ac:dyDescent="0.3">
      <c r="C1289" s="12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</row>
    <row r="1290" spans="3:63" x14ac:dyDescent="0.3">
      <c r="C1290" s="12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</row>
    <row r="1291" spans="3:63" x14ac:dyDescent="0.3">
      <c r="C1291" s="12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</row>
    <row r="1292" spans="3:63" x14ac:dyDescent="0.3">
      <c r="C1292" s="12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</row>
    <row r="1293" spans="3:63" x14ac:dyDescent="0.3">
      <c r="C1293" s="12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</row>
    <row r="1294" spans="3:63" x14ac:dyDescent="0.3">
      <c r="C1294" s="12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</row>
    <row r="1295" spans="3:63" x14ac:dyDescent="0.3">
      <c r="C1295" s="12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</row>
    <row r="1296" spans="3:63" x14ac:dyDescent="0.3">
      <c r="C1296" s="12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</row>
    <row r="1297" spans="3:63" x14ac:dyDescent="0.3">
      <c r="C1297" s="12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</row>
    <row r="1298" spans="3:63" x14ac:dyDescent="0.3">
      <c r="C1298" s="12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</row>
    <row r="1299" spans="3:63" x14ac:dyDescent="0.3">
      <c r="C1299" s="12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</row>
    <row r="1300" spans="3:63" x14ac:dyDescent="0.3">
      <c r="C1300" s="12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</row>
    <row r="1301" spans="3:63" x14ac:dyDescent="0.3">
      <c r="C1301" s="12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</row>
    <row r="1302" spans="3:63" x14ac:dyDescent="0.3">
      <c r="C1302" s="12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</row>
    <row r="1303" spans="3:63" x14ac:dyDescent="0.3">
      <c r="C1303" s="12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</row>
    <row r="1304" spans="3:63" x14ac:dyDescent="0.3">
      <c r="C1304" s="12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</row>
    <row r="1305" spans="3:63" x14ac:dyDescent="0.3">
      <c r="C1305" s="12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</row>
    <row r="1306" spans="3:63" x14ac:dyDescent="0.3">
      <c r="C1306" s="12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</row>
    <row r="1307" spans="3:63" x14ac:dyDescent="0.3">
      <c r="C1307" s="12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</row>
    <row r="1308" spans="3:63" x14ac:dyDescent="0.3">
      <c r="C1308" s="12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</row>
    <row r="1309" spans="3:63" x14ac:dyDescent="0.3">
      <c r="C1309" s="12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</row>
    <row r="1310" spans="3:63" x14ac:dyDescent="0.3">
      <c r="C1310" s="12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</row>
    <row r="1311" spans="3:63" x14ac:dyDescent="0.3">
      <c r="C1311" s="12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</row>
    <row r="1312" spans="3:63" x14ac:dyDescent="0.3">
      <c r="C1312" s="12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</row>
    <row r="1313" spans="3:63" x14ac:dyDescent="0.3">
      <c r="C1313" s="12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</row>
    <row r="1314" spans="3:63" x14ac:dyDescent="0.3">
      <c r="C1314" s="12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</row>
    <row r="1315" spans="3:63" x14ac:dyDescent="0.3">
      <c r="C1315" s="12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</row>
    <row r="1316" spans="3:63" x14ac:dyDescent="0.3">
      <c r="C1316" s="12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</row>
    <row r="1317" spans="3:63" x14ac:dyDescent="0.3">
      <c r="C1317" s="12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</row>
    <row r="1318" spans="3:63" x14ac:dyDescent="0.3">
      <c r="C1318" s="12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</row>
    <row r="1319" spans="3:63" x14ac:dyDescent="0.3">
      <c r="C1319" s="12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</row>
    <row r="1320" spans="3:63" x14ac:dyDescent="0.3">
      <c r="C1320" s="12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</row>
    <row r="1321" spans="3:63" x14ac:dyDescent="0.3">
      <c r="C1321" s="12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</row>
    <row r="1322" spans="3:63" x14ac:dyDescent="0.3">
      <c r="C1322" s="12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</row>
    <row r="1323" spans="3:63" x14ac:dyDescent="0.3">
      <c r="C1323" s="12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</row>
    <row r="1324" spans="3:63" x14ac:dyDescent="0.3">
      <c r="C1324" s="12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</row>
    <row r="1325" spans="3:63" x14ac:dyDescent="0.3">
      <c r="C1325" s="12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</row>
    <row r="1326" spans="3:63" x14ac:dyDescent="0.3">
      <c r="C1326" s="12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</row>
    <row r="1327" spans="3:63" x14ac:dyDescent="0.3">
      <c r="C1327" s="12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</row>
    <row r="1328" spans="3:63" x14ac:dyDescent="0.3">
      <c r="C1328" s="12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</row>
    <row r="1329" spans="3:63" x14ac:dyDescent="0.3">
      <c r="C1329" s="12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</row>
    <row r="1330" spans="3:63" x14ac:dyDescent="0.3">
      <c r="C1330" s="12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</row>
    <row r="1331" spans="3:63" x14ac:dyDescent="0.3">
      <c r="C1331" s="12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</row>
    <row r="1332" spans="3:63" x14ac:dyDescent="0.3">
      <c r="C1332" s="12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</row>
    <row r="1333" spans="3:63" x14ac:dyDescent="0.3">
      <c r="C1333" s="12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</row>
    <row r="1334" spans="3:63" x14ac:dyDescent="0.3">
      <c r="C1334" s="12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</row>
    <row r="1335" spans="3:63" x14ac:dyDescent="0.3">
      <c r="C1335" s="12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</row>
    <row r="1336" spans="3:63" x14ac:dyDescent="0.3">
      <c r="C1336" s="12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/>
      <c r="BI1336" s="13"/>
      <c r="BJ1336" s="13"/>
      <c r="BK1336" s="13"/>
    </row>
    <row r="1337" spans="3:63" x14ac:dyDescent="0.3">
      <c r="C1337" s="12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</row>
    <row r="1338" spans="3:63" x14ac:dyDescent="0.3">
      <c r="C1338" s="12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</row>
    <row r="1339" spans="3:63" x14ac:dyDescent="0.3">
      <c r="C1339" s="12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</row>
    <row r="1340" spans="3:63" x14ac:dyDescent="0.3">
      <c r="C1340" s="12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</row>
    <row r="1341" spans="3:63" x14ac:dyDescent="0.3">
      <c r="C1341" s="12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</row>
    <row r="1342" spans="3:63" x14ac:dyDescent="0.3">
      <c r="C1342" s="12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</row>
    <row r="1343" spans="3:63" x14ac:dyDescent="0.3">
      <c r="C1343" s="12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</row>
    <row r="1344" spans="3:63" x14ac:dyDescent="0.3">
      <c r="C1344" s="12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</row>
    <row r="1345" spans="3:63" x14ac:dyDescent="0.3">
      <c r="C1345" s="12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</row>
    <row r="1346" spans="3:63" x14ac:dyDescent="0.3">
      <c r="C1346" s="12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</row>
    <row r="1347" spans="3:63" x14ac:dyDescent="0.3">
      <c r="C1347" s="12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</row>
    <row r="1348" spans="3:63" x14ac:dyDescent="0.3">
      <c r="C1348" s="12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/>
      <c r="BI1348" s="13"/>
      <c r="BJ1348" s="13"/>
      <c r="BK1348" s="13"/>
    </row>
    <row r="1349" spans="3:63" x14ac:dyDescent="0.3">
      <c r="C1349" s="12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</row>
    <row r="1350" spans="3:63" x14ac:dyDescent="0.3">
      <c r="C1350" s="12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</row>
    <row r="1351" spans="3:63" x14ac:dyDescent="0.3">
      <c r="C1351" s="12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</row>
    <row r="1352" spans="3:63" x14ac:dyDescent="0.3">
      <c r="C1352" s="12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</row>
    <row r="1353" spans="3:63" x14ac:dyDescent="0.3">
      <c r="C1353" s="12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</row>
    <row r="1354" spans="3:63" x14ac:dyDescent="0.3">
      <c r="C1354" s="12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</row>
    <row r="1355" spans="3:63" x14ac:dyDescent="0.3">
      <c r="C1355" s="12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</row>
    <row r="1356" spans="3:63" x14ac:dyDescent="0.3">
      <c r="C1356" s="12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</row>
    <row r="1357" spans="3:63" x14ac:dyDescent="0.3">
      <c r="C1357" s="12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</row>
    <row r="1358" spans="3:63" x14ac:dyDescent="0.3">
      <c r="C1358" s="12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</row>
    <row r="1359" spans="3:63" x14ac:dyDescent="0.3">
      <c r="C1359" s="12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</row>
    <row r="1360" spans="3:63" x14ac:dyDescent="0.3">
      <c r="C1360" s="12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</row>
    <row r="1361" spans="3:63" x14ac:dyDescent="0.3">
      <c r="C1361" s="12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</row>
    <row r="1362" spans="3:63" x14ac:dyDescent="0.3">
      <c r="C1362" s="12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</row>
    <row r="1363" spans="3:63" x14ac:dyDescent="0.3">
      <c r="C1363" s="12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</row>
    <row r="1364" spans="3:63" x14ac:dyDescent="0.3">
      <c r="C1364" s="12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</row>
    <row r="1365" spans="3:63" x14ac:dyDescent="0.3">
      <c r="C1365" s="12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</row>
    <row r="1366" spans="3:63" x14ac:dyDescent="0.3">
      <c r="C1366" s="12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</row>
    <row r="1367" spans="3:63" x14ac:dyDescent="0.3">
      <c r="C1367" s="12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</row>
    <row r="1368" spans="3:63" x14ac:dyDescent="0.3">
      <c r="C1368" s="12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</row>
    <row r="1369" spans="3:63" x14ac:dyDescent="0.3">
      <c r="C1369" s="12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</row>
    <row r="1370" spans="3:63" x14ac:dyDescent="0.3">
      <c r="C1370" s="12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</row>
    <row r="1371" spans="3:63" x14ac:dyDescent="0.3">
      <c r="C1371" s="12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</row>
    <row r="1372" spans="3:63" x14ac:dyDescent="0.3">
      <c r="C1372" s="12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</row>
    <row r="1373" spans="3:63" x14ac:dyDescent="0.3">
      <c r="C1373" s="12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</row>
    <row r="1374" spans="3:63" x14ac:dyDescent="0.3">
      <c r="C1374" s="12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</row>
    <row r="1375" spans="3:63" x14ac:dyDescent="0.3">
      <c r="C1375" s="12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</row>
    <row r="1376" spans="3:63" x14ac:dyDescent="0.3">
      <c r="C1376" s="12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</row>
    <row r="1377" spans="3:63" x14ac:dyDescent="0.3">
      <c r="C1377" s="12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</row>
    <row r="1378" spans="3:63" x14ac:dyDescent="0.3">
      <c r="C1378" s="12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</row>
    <row r="1379" spans="3:63" x14ac:dyDescent="0.3">
      <c r="C1379" s="12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</row>
    <row r="1380" spans="3:63" x14ac:dyDescent="0.3">
      <c r="C1380" s="12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</row>
    <row r="1381" spans="3:63" x14ac:dyDescent="0.3">
      <c r="C1381" s="12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</row>
    <row r="1382" spans="3:63" x14ac:dyDescent="0.3">
      <c r="C1382" s="12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</row>
    <row r="1383" spans="3:63" x14ac:dyDescent="0.3">
      <c r="C1383" s="12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</row>
    <row r="1384" spans="3:63" x14ac:dyDescent="0.3">
      <c r="C1384" s="12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</row>
    <row r="1385" spans="3:63" x14ac:dyDescent="0.3">
      <c r="C1385" s="12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</row>
    <row r="1386" spans="3:63" x14ac:dyDescent="0.3">
      <c r="C1386" s="12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</row>
    <row r="1387" spans="3:63" x14ac:dyDescent="0.3">
      <c r="C1387" s="12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</row>
    <row r="1388" spans="3:63" x14ac:dyDescent="0.3">
      <c r="C1388" s="12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</row>
    <row r="1389" spans="3:63" x14ac:dyDescent="0.3">
      <c r="C1389" s="12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</row>
    <row r="1390" spans="3:63" x14ac:dyDescent="0.3">
      <c r="C1390" s="12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</row>
    <row r="1391" spans="3:63" x14ac:dyDescent="0.3">
      <c r="C1391" s="12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</row>
    <row r="1392" spans="3:63" x14ac:dyDescent="0.3">
      <c r="C1392" s="12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/>
      <c r="BF1392" s="13"/>
      <c r="BG1392" s="13"/>
      <c r="BH1392" s="13"/>
      <c r="BI1392" s="13"/>
      <c r="BJ1392" s="13"/>
      <c r="BK1392" s="13"/>
    </row>
    <row r="1393" spans="3:63" x14ac:dyDescent="0.3">
      <c r="C1393" s="12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</row>
    <row r="1394" spans="3:63" x14ac:dyDescent="0.3">
      <c r="C1394" s="12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</row>
    <row r="1395" spans="3:63" x14ac:dyDescent="0.3">
      <c r="C1395" s="12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</row>
    <row r="1396" spans="3:63" x14ac:dyDescent="0.3">
      <c r="C1396" s="12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</row>
    <row r="1397" spans="3:63" x14ac:dyDescent="0.3">
      <c r="C1397" s="12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</row>
    <row r="1398" spans="3:63" x14ac:dyDescent="0.3">
      <c r="C1398" s="12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</row>
    <row r="1399" spans="3:63" x14ac:dyDescent="0.3">
      <c r="C1399" s="12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</row>
    <row r="1400" spans="3:63" x14ac:dyDescent="0.3">
      <c r="C1400" s="12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</row>
    <row r="1401" spans="3:63" x14ac:dyDescent="0.3">
      <c r="C1401" s="12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</row>
    <row r="1402" spans="3:63" x14ac:dyDescent="0.3">
      <c r="C1402" s="12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</row>
    <row r="1403" spans="3:63" x14ac:dyDescent="0.3">
      <c r="C1403" s="12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</row>
    <row r="1404" spans="3:63" x14ac:dyDescent="0.3">
      <c r="C1404" s="12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</row>
    <row r="1405" spans="3:63" x14ac:dyDescent="0.3">
      <c r="C1405" s="12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</row>
    <row r="1406" spans="3:63" x14ac:dyDescent="0.3">
      <c r="C1406" s="12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</row>
    <row r="1407" spans="3:63" x14ac:dyDescent="0.3">
      <c r="C1407" s="12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</row>
    <row r="1408" spans="3:63" x14ac:dyDescent="0.3">
      <c r="C1408" s="12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</row>
    <row r="1409" spans="3:63" x14ac:dyDescent="0.3">
      <c r="C1409" s="12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</row>
    <row r="1410" spans="3:63" x14ac:dyDescent="0.3">
      <c r="C1410" s="12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</row>
    <row r="1411" spans="3:63" x14ac:dyDescent="0.3">
      <c r="C1411" s="12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</row>
    <row r="1412" spans="3:63" x14ac:dyDescent="0.3">
      <c r="C1412" s="12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</row>
    <row r="1413" spans="3:63" x14ac:dyDescent="0.3">
      <c r="C1413" s="12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</row>
    <row r="1414" spans="3:63" x14ac:dyDescent="0.3">
      <c r="C1414" s="12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</row>
    <row r="1415" spans="3:63" x14ac:dyDescent="0.3">
      <c r="C1415" s="12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</row>
    <row r="1416" spans="3:63" x14ac:dyDescent="0.3">
      <c r="C1416" s="12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</row>
    <row r="1417" spans="3:63" x14ac:dyDescent="0.3">
      <c r="C1417" s="12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</row>
    <row r="1418" spans="3:63" x14ac:dyDescent="0.3">
      <c r="C1418" s="12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</row>
    <row r="1419" spans="3:63" x14ac:dyDescent="0.3">
      <c r="C1419" s="12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</row>
    <row r="1420" spans="3:63" x14ac:dyDescent="0.3">
      <c r="C1420" s="12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</row>
    <row r="1421" spans="3:63" x14ac:dyDescent="0.3">
      <c r="C1421" s="12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</row>
    <row r="1422" spans="3:63" x14ac:dyDescent="0.3">
      <c r="C1422" s="12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</row>
    <row r="1423" spans="3:63" x14ac:dyDescent="0.3">
      <c r="C1423" s="12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</row>
    <row r="1424" spans="3:63" x14ac:dyDescent="0.3">
      <c r="C1424" s="12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</row>
    <row r="1425" spans="3:63" x14ac:dyDescent="0.3">
      <c r="C1425" s="12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/>
      <c r="AX1425" s="13"/>
      <c r="AY1425" s="13"/>
      <c r="AZ1425" s="13"/>
      <c r="BA1425" s="13"/>
      <c r="BB1425" s="13"/>
      <c r="BC1425" s="13"/>
      <c r="BD1425" s="13"/>
      <c r="BE1425" s="13"/>
      <c r="BF1425" s="13"/>
      <c r="BG1425" s="13"/>
      <c r="BH1425" s="13"/>
      <c r="BI1425" s="13"/>
      <c r="BJ1425" s="13"/>
      <c r="BK1425" s="13"/>
    </row>
    <row r="1426" spans="3:63" x14ac:dyDescent="0.3">
      <c r="C1426" s="12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</row>
    <row r="1427" spans="3:63" x14ac:dyDescent="0.3">
      <c r="C1427" s="12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</row>
    <row r="1428" spans="3:63" x14ac:dyDescent="0.3">
      <c r="C1428" s="12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</row>
    <row r="1429" spans="3:63" x14ac:dyDescent="0.3">
      <c r="C1429" s="12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</row>
    <row r="1430" spans="3:63" x14ac:dyDescent="0.3">
      <c r="C1430" s="12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</row>
    <row r="1431" spans="3:63" x14ac:dyDescent="0.3">
      <c r="C1431" s="12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</row>
    <row r="1432" spans="3:63" x14ac:dyDescent="0.3">
      <c r="C1432" s="12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/>
      <c r="BF1432" s="13"/>
      <c r="BG1432" s="13"/>
      <c r="BH1432" s="13"/>
      <c r="BI1432" s="13"/>
      <c r="BJ1432" s="13"/>
      <c r="BK1432" s="13"/>
    </row>
    <row r="1433" spans="3:63" x14ac:dyDescent="0.3">
      <c r="C1433" s="12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</row>
    <row r="1434" spans="3:63" x14ac:dyDescent="0.3">
      <c r="C1434" s="12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</row>
    <row r="1435" spans="3:63" x14ac:dyDescent="0.3">
      <c r="C1435" s="12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</row>
    <row r="1436" spans="3:63" x14ac:dyDescent="0.3">
      <c r="C1436" s="12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</row>
    <row r="1437" spans="3:63" x14ac:dyDescent="0.3">
      <c r="C1437" s="12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</row>
    <row r="1438" spans="3:63" x14ac:dyDescent="0.3">
      <c r="C1438" s="12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</row>
    <row r="1439" spans="3:63" x14ac:dyDescent="0.3">
      <c r="C1439" s="12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</row>
    <row r="1440" spans="3:63" x14ac:dyDescent="0.3">
      <c r="C1440" s="12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 s="13"/>
      <c r="AU1440" s="13"/>
      <c r="AV1440" s="13"/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</row>
    <row r="1441" spans="3:63" x14ac:dyDescent="0.3">
      <c r="C1441" s="12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</row>
    <row r="1442" spans="3:63" x14ac:dyDescent="0.3">
      <c r="C1442" s="12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  <c r="AT1442" s="13"/>
      <c r="AU1442" s="13"/>
      <c r="AV1442" s="13"/>
      <c r="AW1442" s="13"/>
      <c r="AX1442" s="13"/>
      <c r="AY1442" s="13"/>
      <c r="AZ1442" s="13"/>
      <c r="BA1442" s="13"/>
      <c r="BB1442" s="13"/>
      <c r="BC1442" s="13"/>
      <c r="BD1442" s="13"/>
      <c r="BE1442" s="13"/>
      <c r="BF1442" s="13"/>
      <c r="BG1442" s="13"/>
      <c r="BH1442" s="13"/>
      <c r="BI1442" s="13"/>
      <c r="BJ1442" s="13"/>
      <c r="BK1442" s="13"/>
    </row>
    <row r="1443" spans="3:63" x14ac:dyDescent="0.3">
      <c r="C1443" s="12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</row>
    <row r="1444" spans="3:63" x14ac:dyDescent="0.3">
      <c r="C1444" s="12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 s="13"/>
      <c r="AU1444" s="13"/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/>
    </row>
  </sheetData>
  <dataValidations disablePrompts="1" count="1">
    <dataValidation type="whole" operator="lessThanOrEqual" allowBlank="1" showInputMessage="1" showErrorMessage="1" errorTitle="Ошибка" error="Целое число меньше или равно 30" sqref="B154 B160:B161" xr:uid="{00000000-0002-0000-0100-000000000000}">
      <formula1>30</formula1>
    </dataValidation>
  </dataValidations>
  <hyperlinks>
    <hyperlink ref="B1" r:id="rId1" xr:uid="{00000000-0004-0000-0100-000000000000}"/>
  </hyperlinks>
  <pageMargins left="0.25" right="0.25" top="0.75" bottom="0.75" header="0.3" footer="0.3"/>
  <pageSetup paperSize="9" scale="28" fitToWidth="3" orientation="portrait" r:id="rId2"/>
  <ignoredErrors>
    <ignoredError sqref="B3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U1201"/>
  <sheetViews>
    <sheetView zoomScale="80" zoomScaleNormal="80" workbookViewId="0">
      <pane xSplit="3" ySplit="2" topLeftCell="CB3" activePane="bottomRight" state="frozen"/>
      <selection pane="topRight" activeCell="D1" sqref="D1"/>
      <selection pane="bottomLeft" activeCell="A4" sqref="A4"/>
      <selection pane="bottomRight" activeCell="B1" sqref="B1"/>
    </sheetView>
  </sheetViews>
  <sheetFormatPr defaultColWidth="9.109375" defaultRowHeight="14.4" x14ac:dyDescent="0.3"/>
  <cols>
    <col min="1" max="1" width="44.6640625" style="11" customWidth="1"/>
    <col min="2" max="2" width="8.44140625" style="1" customWidth="1"/>
    <col min="3" max="3" width="12.88671875" style="2" customWidth="1"/>
    <col min="4" max="63" width="11.88671875" style="14" customWidth="1"/>
    <col min="64" max="125" width="11.88671875" style="1" customWidth="1"/>
    <col min="126" max="16384" width="9.109375" style="1"/>
  </cols>
  <sheetData>
    <row r="1" spans="1:125" s="25" customFormat="1" ht="21" x14ac:dyDescent="0.3">
      <c r="A1" s="24" t="str">
        <f>title</f>
        <v>Вариант 1</v>
      </c>
      <c r="B1" s="252" t="s">
        <v>233</v>
      </c>
      <c r="C1" s="69"/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  <c r="AH1" s="3">
        <v>31</v>
      </c>
      <c r="AI1" s="3">
        <v>32</v>
      </c>
      <c r="AJ1" s="3">
        <v>33</v>
      </c>
      <c r="AK1" s="3">
        <v>34</v>
      </c>
      <c r="AL1" s="3">
        <v>35</v>
      </c>
      <c r="AM1" s="3">
        <v>36</v>
      </c>
      <c r="AN1" s="3">
        <v>37</v>
      </c>
      <c r="AO1" s="3">
        <v>38</v>
      </c>
      <c r="AP1" s="3">
        <v>39</v>
      </c>
      <c r="AQ1" s="3">
        <v>40</v>
      </c>
      <c r="AR1" s="3">
        <v>41</v>
      </c>
      <c r="AS1" s="3">
        <v>42</v>
      </c>
      <c r="AT1" s="3">
        <v>43</v>
      </c>
      <c r="AU1" s="3">
        <v>44</v>
      </c>
      <c r="AV1" s="3">
        <v>45</v>
      </c>
      <c r="AW1" s="3">
        <v>46</v>
      </c>
      <c r="AX1" s="3">
        <v>47</v>
      </c>
      <c r="AY1" s="3">
        <v>48</v>
      </c>
      <c r="AZ1" s="3">
        <v>49</v>
      </c>
      <c r="BA1" s="3">
        <v>50</v>
      </c>
      <c r="BB1" s="3">
        <v>51</v>
      </c>
      <c r="BC1" s="3">
        <v>52</v>
      </c>
      <c r="BD1" s="3">
        <v>53</v>
      </c>
      <c r="BE1" s="3">
        <v>54</v>
      </c>
      <c r="BF1" s="3">
        <v>55</v>
      </c>
      <c r="BG1" s="3">
        <v>56</v>
      </c>
      <c r="BH1" s="3">
        <v>57</v>
      </c>
      <c r="BI1" s="3">
        <v>58</v>
      </c>
      <c r="BJ1" s="3">
        <v>59</v>
      </c>
      <c r="BK1" s="3">
        <v>60</v>
      </c>
      <c r="BL1" s="3">
        <v>61</v>
      </c>
      <c r="BM1" s="3">
        <v>62</v>
      </c>
      <c r="BN1" s="3">
        <v>63</v>
      </c>
      <c r="BO1" s="3">
        <v>64</v>
      </c>
      <c r="BP1" s="3">
        <v>65</v>
      </c>
      <c r="BQ1" s="3">
        <v>66</v>
      </c>
      <c r="BR1" s="3">
        <v>67</v>
      </c>
      <c r="BS1" s="3">
        <v>68</v>
      </c>
      <c r="BT1" s="3">
        <v>69</v>
      </c>
      <c r="BU1" s="3">
        <v>70</v>
      </c>
      <c r="BV1" s="3">
        <v>71</v>
      </c>
      <c r="BW1" s="3">
        <v>72</v>
      </c>
      <c r="BX1" s="3">
        <v>73</v>
      </c>
      <c r="BY1" s="3">
        <v>74</v>
      </c>
      <c r="BZ1" s="3">
        <v>75</v>
      </c>
      <c r="CA1" s="3">
        <v>76</v>
      </c>
      <c r="CB1" s="3">
        <v>77</v>
      </c>
      <c r="CC1" s="3">
        <v>78</v>
      </c>
      <c r="CD1" s="3">
        <v>79</v>
      </c>
      <c r="CE1" s="3">
        <v>80</v>
      </c>
      <c r="CF1" s="3">
        <v>81</v>
      </c>
      <c r="CG1" s="3">
        <v>82</v>
      </c>
      <c r="CH1" s="3">
        <v>83</v>
      </c>
      <c r="CI1" s="3">
        <v>84</v>
      </c>
      <c r="CJ1" s="3">
        <v>85</v>
      </c>
      <c r="CK1" s="3">
        <v>86</v>
      </c>
      <c r="CL1" s="3">
        <v>87</v>
      </c>
      <c r="CM1" s="3">
        <v>88</v>
      </c>
      <c r="CN1" s="3">
        <v>89</v>
      </c>
      <c r="CO1" s="3">
        <v>90</v>
      </c>
      <c r="CP1" s="3">
        <v>91</v>
      </c>
      <c r="CQ1" s="3">
        <v>92</v>
      </c>
      <c r="CR1" s="3">
        <v>93</v>
      </c>
      <c r="CS1" s="3">
        <v>94</v>
      </c>
      <c r="CT1" s="3">
        <v>95</v>
      </c>
      <c r="CU1" s="3">
        <v>96</v>
      </c>
      <c r="CV1" s="3">
        <v>97</v>
      </c>
      <c r="CW1" s="3">
        <v>98</v>
      </c>
      <c r="CX1" s="3">
        <v>99</v>
      </c>
      <c r="CY1" s="3">
        <v>100</v>
      </c>
      <c r="CZ1" s="3">
        <v>101</v>
      </c>
      <c r="DA1" s="3">
        <v>102</v>
      </c>
      <c r="DB1" s="3">
        <v>103</v>
      </c>
      <c r="DC1" s="3">
        <v>104</v>
      </c>
      <c r="DD1" s="3">
        <v>105</v>
      </c>
      <c r="DE1" s="3">
        <v>106</v>
      </c>
      <c r="DF1" s="3">
        <v>107</v>
      </c>
      <c r="DG1" s="3">
        <v>108</v>
      </c>
      <c r="DH1" s="3">
        <v>109</v>
      </c>
      <c r="DI1" s="3">
        <v>110</v>
      </c>
      <c r="DJ1" s="3">
        <v>111</v>
      </c>
      <c r="DK1" s="3">
        <v>112</v>
      </c>
      <c r="DL1" s="3">
        <v>113</v>
      </c>
      <c r="DM1" s="3">
        <v>114</v>
      </c>
      <c r="DN1" s="3">
        <v>115</v>
      </c>
      <c r="DO1" s="3">
        <v>116</v>
      </c>
      <c r="DP1" s="3">
        <v>117</v>
      </c>
      <c r="DQ1" s="3">
        <v>118</v>
      </c>
      <c r="DR1" s="3">
        <v>119</v>
      </c>
      <c r="DS1" s="3">
        <v>120</v>
      </c>
      <c r="DT1" s="3">
        <v>121</v>
      </c>
      <c r="DU1" s="3">
        <v>122</v>
      </c>
    </row>
    <row r="2" spans="1:125" x14ac:dyDescent="0.3">
      <c r="A2" s="37" t="str">
        <f>cur</f>
        <v>USD</v>
      </c>
      <c r="B2" s="5"/>
      <c r="C2" s="6"/>
      <c r="D2" s="7">
        <f>YEAR(D3)</f>
        <v>2014</v>
      </c>
      <c r="E2" s="7">
        <f t="shared" ref="E2:AY2" si="0">YEAR(E3)</f>
        <v>2014</v>
      </c>
      <c r="F2" s="7">
        <f t="shared" si="0"/>
        <v>2015</v>
      </c>
      <c r="G2" s="7">
        <f t="shared" si="0"/>
        <v>2015</v>
      </c>
      <c r="H2" s="7">
        <f t="shared" si="0"/>
        <v>2015</v>
      </c>
      <c r="I2" s="7">
        <f t="shared" si="0"/>
        <v>2015</v>
      </c>
      <c r="J2" s="7">
        <f t="shared" si="0"/>
        <v>2015</v>
      </c>
      <c r="K2" s="7">
        <f t="shared" si="0"/>
        <v>2015</v>
      </c>
      <c r="L2" s="7">
        <f t="shared" si="0"/>
        <v>2015</v>
      </c>
      <c r="M2" s="7">
        <f t="shared" si="0"/>
        <v>2015</v>
      </c>
      <c r="N2" s="7">
        <f t="shared" si="0"/>
        <v>2015</v>
      </c>
      <c r="O2" s="7">
        <f t="shared" si="0"/>
        <v>2015</v>
      </c>
      <c r="P2" s="7">
        <f t="shared" si="0"/>
        <v>2015</v>
      </c>
      <c r="Q2" s="7">
        <f t="shared" si="0"/>
        <v>2015</v>
      </c>
      <c r="R2" s="7">
        <f t="shared" si="0"/>
        <v>2016</v>
      </c>
      <c r="S2" s="7">
        <f t="shared" si="0"/>
        <v>2016</v>
      </c>
      <c r="T2" s="7">
        <f t="shared" si="0"/>
        <v>2016</v>
      </c>
      <c r="U2" s="7">
        <f t="shared" si="0"/>
        <v>2016</v>
      </c>
      <c r="V2" s="7">
        <f t="shared" si="0"/>
        <v>2016</v>
      </c>
      <c r="W2" s="7">
        <f t="shared" si="0"/>
        <v>2016</v>
      </c>
      <c r="X2" s="7">
        <f t="shared" si="0"/>
        <v>2016</v>
      </c>
      <c r="Y2" s="7">
        <f t="shared" si="0"/>
        <v>2016</v>
      </c>
      <c r="Z2" s="7">
        <f t="shared" si="0"/>
        <v>2016</v>
      </c>
      <c r="AA2" s="7">
        <f t="shared" si="0"/>
        <v>2016</v>
      </c>
      <c r="AB2" s="7">
        <f t="shared" si="0"/>
        <v>2016</v>
      </c>
      <c r="AC2" s="7">
        <f t="shared" si="0"/>
        <v>2016</v>
      </c>
      <c r="AD2" s="7">
        <f t="shared" si="0"/>
        <v>2017</v>
      </c>
      <c r="AE2" s="7">
        <f t="shared" si="0"/>
        <v>2017</v>
      </c>
      <c r="AF2" s="7">
        <f t="shared" si="0"/>
        <v>2017</v>
      </c>
      <c r="AG2" s="7">
        <f t="shared" si="0"/>
        <v>2017</v>
      </c>
      <c r="AH2" s="7">
        <f t="shared" si="0"/>
        <v>2017</v>
      </c>
      <c r="AI2" s="7">
        <f t="shared" si="0"/>
        <v>2017</v>
      </c>
      <c r="AJ2" s="7">
        <f t="shared" si="0"/>
        <v>2017</v>
      </c>
      <c r="AK2" s="7">
        <f t="shared" si="0"/>
        <v>2017</v>
      </c>
      <c r="AL2" s="7">
        <f t="shared" si="0"/>
        <v>2017</v>
      </c>
      <c r="AM2" s="7">
        <f t="shared" si="0"/>
        <v>2017</v>
      </c>
      <c r="AN2" s="7">
        <f t="shared" si="0"/>
        <v>2017</v>
      </c>
      <c r="AO2" s="7">
        <f t="shared" si="0"/>
        <v>2017</v>
      </c>
      <c r="AP2" s="7">
        <f t="shared" si="0"/>
        <v>2018</v>
      </c>
      <c r="AQ2" s="7">
        <f t="shared" si="0"/>
        <v>2018</v>
      </c>
      <c r="AR2" s="7">
        <f t="shared" si="0"/>
        <v>2018</v>
      </c>
      <c r="AS2" s="7">
        <f t="shared" si="0"/>
        <v>2018</v>
      </c>
      <c r="AT2" s="7">
        <f t="shared" si="0"/>
        <v>2018</v>
      </c>
      <c r="AU2" s="7">
        <f t="shared" si="0"/>
        <v>2018</v>
      </c>
      <c r="AV2" s="7">
        <f t="shared" si="0"/>
        <v>2018</v>
      </c>
      <c r="AW2" s="7">
        <f t="shared" si="0"/>
        <v>2018</v>
      </c>
      <c r="AX2" s="7">
        <f t="shared" si="0"/>
        <v>2018</v>
      </c>
      <c r="AY2" s="7">
        <f t="shared" si="0"/>
        <v>2018</v>
      </c>
      <c r="AZ2" s="7">
        <f t="shared" ref="AZ2" si="1">YEAR(AZ3)</f>
        <v>2018</v>
      </c>
      <c r="BA2" s="7">
        <f t="shared" ref="BA2" si="2">YEAR(BA3)</f>
        <v>2018</v>
      </c>
      <c r="BB2" s="7">
        <f t="shared" ref="BB2" si="3">YEAR(BB3)</f>
        <v>2019</v>
      </c>
      <c r="BC2" s="7">
        <f t="shared" ref="BC2" si="4">YEAR(BC3)</f>
        <v>2019</v>
      </c>
      <c r="BD2" s="7">
        <f t="shared" ref="BD2" si="5">YEAR(BD3)</f>
        <v>2019</v>
      </c>
      <c r="BE2" s="7">
        <f t="shared" ref="BE2" si="6">YEAR(BE3)</f>
        <v>2019</v>
      </c>
      <c r="BF2" s="7">
        <f t="shared" ref="BF2" si="7">YEAR(BF3)</f>
        <v>2019</v>
      </c>
      <c r="BG2" s="7">
        <f t="shared" ref="BG2" si="8">YEAR(BG3)</f>
        <v>2019</v>
      </c>
      <c r="BH2" s="7">
        <f t="shared" ref="BH2" si="9">YEAR(BH3)</f>
        <v>2019</v>
      </c>
      <c r="BI2" s="7">
        <f t="shared" ref="BI2" si="10">YEAR(BI3)</f>
        <v>2019</v>
      </c>
      <c r="BJ2" s="7">
        <f t="shared" ref="BJ2" si="11">YEAR(BJ3)</f>
        <v>2019</v>
      </c>
      <c r="BK2" s="7">
        <f t="shared" ref="BK2" si="12">YEAR(BK3)</f>
        <v>2019</v>
      </c>
      <c r="BL2" s="7">
        <f t="shared" ref="BL2" si="13">YEAR(BL3)</f>
        <v>2019</v>
      </c>
      <c r="BM2" s="7">
        <f t="shared" ref="BM2" si="14">YEAR(BM3)</f>
        <v>2019</v>
      </c>
      <c r="BN2" s="7">
        <f t="shared" ref="BN2" si="15">YEAR(BN3)</f>
        <v>2020</v>
      </c>
      <c r="BO2" s="7">
        <f t="shared" ref="BO2" si="16">YEAR(BO3)</f>
        <v>2020</v>
      </c>
      <c r="BP2" s="7">
        <f t="shared" ref="BP2" si="17">YEAR(BP3)</f>
        <v>2020</v>
      </c>
      <c r="BQ2" s="7">
        <f t="shared" ref="BQ2" si="18">YEAR(BQ3)</f>
        <v>2020</v>
      </c>
      <c r="BR2" s="7">
        <f t="shared" ref="BR2" si="19">YEAR(BR3)</f>
        <v>2020</v>
      </c>
      <c r="BS2" s="7">
        <f t="shared" ref="BS2" si="20">YEAR(BS3)</f>
        <v>2020</v>
      </c>
      <c r="BT2" s="7">
        <f t="shared" ref="BT2" si="21">YEAR(BT3)</f>
        <v>2020</v>
      </c>
      <c r="BU2" s="7">
        <f t="shared" ref="BU2" si="22">YEAR(BU3)</f>
        <v>2020</v>
      </c>
      <c r="BV2" s="7">
        <f t="shared" ref="BV2" si="23">YEAR(BV3)</f>
        <v>2020</v>
      </c>
      <c r="BW2" s="7">
        <f t="shared" ref="BW2" si="24">YEAR(BW3)</f>
        <v>2020</v>
      </c>
      <c r="BX2" s="7">
        <f t="shared" ref="BX2" si="25">YEAR(BX3)</f>
        <v>2020</v>
      </c>
      <c r="BY2" s="7">
        <f t="shared" ref="BY2" si="26">YEAR(BY3)</f>
        <v>2020</v>
      </c>
      <c r="BZ2" s="7">
        <f t="shared" ref="BZ2" si="27">YEAR(BZ3)</f>
        <v>2021</v>
      </c>
      <c r="CA2" s="7">
        <f t="shared" ref="CA2" si="28">YEAR(CA3)</f>
        <v>2021</v>
      </c>
      <c r="CB2" s="7">
        <f t="shared" ref="CB2" si="29">YEAR(CB3)</f>
        <v>2021</v>
      </c>
      <c r="CC2" s="7">
        <f t="shared" ref="CC2" si="30">YEAR(CC3)</f>
        <v>2021</v>
      </c>
      <c r="CD2" s="7">
        <f t="shared" ref="CD2" si="31">YEAR(CD3)</f>
        <v>2021</v>
      </c>
      <c r="CE2" s="7">
        <f t="shared" ref="CE2" si="32">YEAR(CE3)</f>
        <v>2021</v>
      </c>
      <c r="CF2" s="7">
        <f t="shared" ref="CF2" si="33">YEAR(CF3)</f>
        <v>2021</v>
      </c>
      <c r="CG2" s="7">
        <f t="shared" ref="CG2" si="34">YEAR(CG3)</f>
        <v>2021</v>
      </c>
      <c r="CH2" s="7">
        <f t="shared" ref="CH2" si="35">YEAR(CH3)</f>
        <v>2021</v>
      </c>
      <c r="CI2" s="7">
        <f t="shared" ref="CI2" si="36">YEAR(CI3)</f>
        <v>2021</v>
      </c>
      <c r="CJ2" s="7">
        <f t="shared" ref="CJ2" si="37">YEAR(CJ3)</f>
        <v>2021</v>
      </c>
      <c r="CK2" s="7">
        <f t="shared" ref="CK2" si="38">YEAR(CK3)</f>
        <v>2021</v>
      </c>
      <c r="CL2" s="7">
        <f t="shared" ref="CL2" si="39">YEAR(CL3)</f>
        <v>2022</v>
      </c>
      <c r="CM2" s="7">
        <f t="shared" ref="CM2" si="40">YEAR(CM3)</f>
        <v>2022</v>
      </c>
      <c r="CN2" s="7">
        <f t="shared" ref="CN2" si="41">YEAR(CN3)</f>
        <v>2022</v>
      </c>
      <c r="CO2" s="7">
        <f t="shared" ref="CO2" si="42">YEAR(CO3)</f>
        <v>2022</v>
      </c>
      <c r="CP2" s="7">
        <f t="shared" ref="CP2" si="43">YEAR(CP3)</f>
        <v>2022</v>
      </c>
      <c r="CQ2" s="7">
        <f t="shared" ref="CQ2" si="44">YEAR(CQ3)</f>
        <v>2022</v>
      </c>
      <c r="CR2" s="7">
        <f t="shared" ref="CR2" si="45">YEAR(CR3)</f>
        <v>2022</v>
      </c>
      <c r="CS2" s="7">
        <f t="shared" ref="CS2" si="46">YEAR(CS3)</f>
        <v>2022</v>
      </c>
      <c r="CT2" s="7">
        <f t="shared" ref="CT2" si="47">YEAR(CT3)</f>
        <v>2022</v>
      </c>
      <c r="CU2" s="7">
        <f t="shared" ref="CU2" si="48">YEAR(CU3)</f>
        <v>2022</v>
      </c>
      <c r="CV2" s="7">
        <f t="shared" ref="CV2" si="49">YEAR(CV3)</f>
        <v>2022</v>
      </c>
      <c r="CW2" s="7">
        <f t="shared" ref="CW2" si="50">YEAR(CW3)</f>
        <v>2022</v>
      </c>
      <c r="CX2" s="7">
        <f t="shared" ref="CX2" si="51">YEAR(CX3)</f>
        <v>2023</v>
      </c>
      <c r="CY2" s="7">
        <f t="shared" ref="CY2" si="52">YEAR(CY3)</f>
        <v>2023</v>
      </c>
      <c r="CZ2" s="7">
        <f t="shared" ref="CZ2" si="53">YEAR(CZ3)</f>
        <v>2023</v>
      </c>
      <c r="DA2" s="7">
        <f t="shared" ref="DA2" si="54">YEAR(DA3)</f>
        <v>2023</v>
      </c>
      <c r="DB2" s="7">
        <f t="shared" ref="DB2" si="55">YEAR(DB3)</f>
        <v>2023</v>
      </c>
      <c r="DC2" s="7">
        <f t="shared" ref="DC2" si="56">YEAR(DC3)</f>
        <v>2023</v>
      </c>
      <c r="DD2" s="7">
        <f t="shared" ref="DD2" si="57">YEAR(DD3)</f>
        <v>2023</v>
      </c>
      <c r="DE2" s="7">
        <f t="shared" ref="DE2" si="58">YEAR(DE3)</f>
        <v>2023</v>
      </c>
      <c r="DF2" s="7">
        <f t="shared" ref="DF2" si="59">YEAR(DF3)</f>
        <v>2023</v>
      </c>
      <c r="DG2" s="7">
        <f t="shared" ref="DG2" si="60">YEAR(DG3)</f>
        <v>2023</v>
      </c>
      <c r="DH2" s="7">
        <f t="shared" ref="DH2" si="61">YEAR(DH3)</f>
        <v>2023</v>
      </c>
      <c r="DI2" s="7">
        <f t="shared" ref="DI2" si="62">YEAR(DI3)</f>
        <v>2023</v>
      </c>
      <c r="DJ2" s="7">
        <f t="shared" ref="DJ2" si="63">YEAR(DJ3)</f>
        <v>2024</v>
      </c>
      <c r="DK2" s="7">
        <f t="shared" ref="DK2" si="64">YEAR(DK3)</f>
        <v>2024</v>
      </c>
      <c r="DL2" s="7">
        <f t="shared" ref="DL2" si="65">YEAR(DL3)</f>
        <v>2024</v>
      </c>
      <c r="DM2" s="7">
        <f t="shared" ref="DM2" si="66">YEAR(DM3)</f>
        <v>2024</v>
      </c>
      <c r="DN2" s="7">
        <f t="shared" ref="DN2" si="67">YEAR(DN3)</f>
        <v>2024</v>
      </c>
      <c r="DO2" s="7">
        <f t="shared" ref="DO2" si="68">YEAR(DO3)</f>
        <v>2024</v>
      </c>
      <c r="DP2" s="7">
        <f t="shared" ref="DP2" si="69">YEAR(DP3)</f>
        <v>2024</v>
      </c>
      <c r="DQ2" s="7">
        <f t="shared" ref="DQ2" si="70">YEAR(DQ3)</f>
        <v>2024</v>
      </c>
      <c r="DR2" s="7">
        <f t="shared" ref="DR2" si="71">YEAR(DR3)</f>
        <v>2024</v>
      </c>
      <c r="DS2" s="7">
        <f t="shared" ref="DS2" si="72">YEAR(DS3)</f>
        <v>2024</v>
      </c>
      <c r="DT2" s="7">
        <f t="shared" ref="DT2" si="73">YEAR(DT3)</f>
        <v>2024</v>
      </c>
      <c r="DU2" s="7">
        <f t="shared" ref="DU2" si="74">YEAR(DU3)</f>
        <v>2024</v>
      </c>
    </row>
    <row r="3" spans="1:125" s="9" customFormat="1" x14ac:dyDescent="0.3">
      <c r="A3" s="129" t="s">
        <v>50</v>
      </c>
      <c r="B3" s="21"/>
      <c r="C3" s="22" t="s">
        <v>1</v>
      </c>
      <c r="D3" s="23">
        <f>данные!D3</f>
        <v>41944</v>
      </c>
      <c r="E3" s="23">
        <f>данные!E3</f>
        <v>41974</v>
      </c>
      <c r="F3" s="23">
        <f>данные!F3</f>
        <v>42005</v>
      </c>
      <c r="G3" s="23">
        <f>данные!G3</f>
        <v>42036</v>
      </c>
      <c r="H3" s="23">
        <f>данные!H3</f>
        <v>42064</v>
      </c>
      <c r="I3" s="23">
        <f>данные!I3</f>
        <v>42095</v>
      </c>
      <c r="J3" s="23">
        <f>данные!J3</f>
        <v>42125</v>
      </c>
      <c r="K3" s="23">
        <f>данные!K3</f>
        <v>42156</v>
      </c>
      <c r="L3" s="23">
        <f>данные!L3</f>
        <v>42186</v>
      </c>
      <c r="M3" s="23">
        <f>данные!M3</f>
        <v>42217</v>
      </c>
      <c r="N3" s="23">
        <f>данные!N3</f>
        <v>42248</v>
      </c>
      <c r="O3" s="23">
        <f>данные!O3</f>
        <v>42278</v>
      </c>
      <c r="P3" s="23">
        <f>данные!P3</f>
        <v>42309</v>
      </c>
      <c r="Q3" s="23">
        <f>данные!Q3</f>
        <v>42339</v>
      </c>
      <c r="R3" s="23">
        <f>данные!R3</f>
        <v>42370</v>
      </c>
      <c r="S3" s="23">
        <f>данные!S3</f>
        <v>42401</v>
      </c>
      <c r="T3" s="23">
        <f>данные!T3</f>
        <v>42430</v>
      </c>
      <c r="U3" s="23">
        <f>данные!U3</f>
        <v>42461</v>
      </c>
      <c r="V3" s="23">
        <f>данные!V3</f>
        <v>42491</v>
      </c>
      <c r="W3" s="23">
        <f>данные!W3</f>
        <v>42522</v>
      </c>
      <c r="X3" s="23">
        <f>данные!X3</f>
        <v>42552</v>
      </c>
      <c r="Y3" s="23">
        <f>данные!Y3</f>
        <v>42583</v>
      </c>
      <c r="Z3" s="23">
        <f>данные!Z3</f>
        <v>42614</v>
      </c>
      <c r="AA3" s="23">
        <f>данные!AA3</f>
        <v>42644</v>
      </c>
      <c r="AB3" s="23">
        <f>данные!AB3</f>
        <v>42675</v>
      </c>
      <c r="AC3" s="23">
        <f>данные!AC3</f>
        <v>42705</v>
      </c>
      <c r="AD3" s="23">
        <f>данные!AD3</f>
        <v>42736</v>
      </c>
      <c r="AE3" s="23">
        <f>данные!AE3</f>
        <v>42767</v>
      </c>
      <c r="AF3" s="23">
        <f>данные!AF3</f>
        <v>42795</v>
      </c>
      <c r="AG3" s="23">
        <f>данные!AG3</f>
        <v>42826</v>
      </c>
      <c r="AH3" s="23">
        <f>данные!AH3</f>
        <v>42856</v>
      </c>
      <c r="AI3" s="23">
        <f>данные!AI3</f>
        <v>42887</v>
      </c>
      <c r="AJ3" s="23">
        <f>данные!AJ3</f>
        <v>42917</v>
      </c>
      <c r="AK3" s="23">
        <f>данные!AK3</f>
        <v>42948</v>
      </c>
      <c r="AL3" s="23">
        <f>данные!AL3</f>
        <v>42979</v>
      </c>
      <c r="AM3" s="23">
        <f>данные!AM3</f>
        <v>43009</v>
      </c>
      <c r="AN3" s="23">
        <f>данные!AN3</f>
        <v>43040</v>
      </c>
      <c r="AO3" s="23">
        <f>данные!AO3</f>
        <v>43070</v>
      </c>
      <c r="AP3" s="23">
        <f>данные!AP3</f>
        <v>43101</v>
      </c>
      <c r="AQ3" s="23">
        <f>данные!AQ3</f>
        <v>43132</v>
      </c>
      <c r="AR3" s="23">
        <f>данные!AR3</f>
        <v>43160</v>
      </c>
      <c r="AS3" s="23">
        <f>данные!AS3</f>
        <v>43191</v>
      </c>
      <c r="AT3" s="23">
        <f>данные!AT3</f>
        <v>43221</v>
      </c>
      <c r="AU3" s="23">
        <f>данные!AU3</f>
        <v>43252</v>
      </c>
      <c r="AV3" s="23">
        <f>данные!AV3</f>
        <v>43282</v>
      </c>
      <c r="AW3" s="23">
        <f>данные!AW3</f>
        <v>43313</v>
      </c>
      <c r="AX3" s="23">
        <f>данные!AX3</f>
        <v>43344</v>
      </c>
      <c r="AY3" s="23">
        <f>данные!AY3</f>
        <v>43374</v>
      </c>
      <c r="AZ3" s="23">
        <f>данные!AZ3</f>
        <v>43405</v>
      </c>
      <c r="BA3" s="23">
        <f>данные!BA3</f>
        <v>43435</v>
      </c>
      <c r="BB3" s="23">
        <f>данные!BB3</f>
        <v>43466</v>
      </c>
      <c r="BC3" s="23">
        <f>данные!BC3</f>
        <v>43497</v>
      </c>
      <c r="BD3" s="23">
        <f>данные!BD3</f>
        <v>43525</v>
      </c>
      <c r="BE3" s="23">
        <f>данные!BE3</f>
        <v>43556</v>
      </c>
      <c r="BF3" s="23">
        <f>данные!BF3</f>
        <v>43586</v>
      </c>
      <c r="BG3" s="23">
        <f>данные!BG3</f>
        <v>43617</v>
      </c>
      <c r="BH3" s="23">
        <f>данные!BH3</f>
        <v>43647</v>
      </c>
      <c r="BI3" s="23">
        <f>данные!BI3</f>
        <v>43678</v>
      </c>
      <c r="BJ3" s="23">
        <f>данные!BJ3</f>
        <v>43709</v>
      </c>
      <c r="BK3" s="23">
        <f>данные!BK3</f>
        <v>43739</v>
      </c>
      <c r="BL3" s="23">
        <f>данные!BL3</f>
        <v>43770</v>
      </c>
      <c r="BM3" s="23">
        <f>данные!BM3</f>
        <v>43800</v>
      </c>
      <c r="BN3" s="23">
        <f>данные!BN3</f>
        <v>43831</v>
      </c>
      <c r="BO3" s="23">
        <f>данные!BO3</f>
        <v>43862</v>
      </c>
      <c r="BP3" s="23">
        <f>данные!BP3</f>
        <v>43891</v>
      </c>
      <c r="BQ3" s="23">
        <f>данные!BQ3</f>
        <v>43922</v>
      </c>
      <c r="BR3" s="23">
        <f>данные!BR3</f>
        <v>43952</v>
      </c>
      <c r="BS3" s="23">
        <f>данные!BS3</f>
        <v>43983</v>
      </c>
      <c r="BT3" s="23">
        <f>данные!BT3</f>
        <v>44013</v>
      </c>
      <c r="BU3" s="23">
        <f>данные!BU3</f>
        <v>44044</v>
      </c>
      <c r="BV3" s="23">
        <f>данные!BV3</f>
        <v>44075</v>
      </c>
      <c r="BW3" s="23">
        <f>данные!BW3</f>
        <v>44105</v>
      </c>
      <c r="BX3" s="23">
        <f>данные!BX3</f>
        <v>44136</v>
      </c>
      <c r="BY3" s="23">
        <f>данные!BY3</f>
        <v>44166</v>
      </c>
      <c r="BZ3" s="23">
        <f>данные!BZ3</f>
        <v>44197</v>
      </c>
      <c r="CA3" s="23">
        <f>данные!CA3</f>
        <v>44228</v>
      </c>
      <c r="CB3" s="23">
        <f>данные!CB3</f>
        <v>44256</v>
      </c>
      <c r="CC3" s="23">
        <f>данные!CC3</f>
        <v>44287</v>
      </c>
      <c r="CD3" s="23">
        <f>данные!CD3</f>
        <v>44317</v>
      </c>
      <c r="CE3" s="23">
        <f>данные!CE3</f>
        <v>44348</v>
      </c>
      <c r="CF3" s="23">
        <f>данные!CF3</f>
        <v>44378</v>
      </c>
      <c r="CG3" s="23">
        <f>данные!CG3</f>
        <v>44409</v>
      </c>
      <c r="CH3" s="23">
        <f>данные!CH3</f>
        <v>44440</v>
      </c>
      <c r="CI3" s="23">
        <f>данные!CI3</f>
        <v>44470</v>
      </c>
      <c r="CJ3" s="23">
        <f>данные!CJ3</f>
        <v>44501</v>
      </c>
      <c r="CK3" s="23">
        <f>данные!CK3</f>
        <v>44531</v>
      </c>
      <c r="CL3" s="23">
        <f>данные!CL3</f>
        <v>44562</v>
      </c>
      <c r="CM3" s="23">
        <f>данные!CM3</f>
        <v>44593</v>
      </c>
      <c r="CN3" s="23">
        <f>данные!CN3</f>
        <v>44621</v>
      </c>
      <c r="CO3" s="23">
        <f>данные!CO3</f>
        <v>44652</v>
      </c>
      <c r="CP3" s="23">
        <f>данные!CP3</f>
        <v>44682</v>
      </c>
      <c r="CQ3" s="23">
        <f>данные!CQ3</f>
        <v>44713</v>
      </c>
      <c r="CR3" s="23">
        <f>данные!CR3</f>
        <v>44743</v>
      </c>
      <c r="CS3" s="23">
        <f>данные!CS3</f>
        <v>44774</v>
      </c>
      <c r="CT3" s="23">
        <f>данные!CT3</f>
        <v>44805</v>
      </c>
      <c r="CU3" s="23">
        <f>данные!CU3</f>
        <v>44835</v>
      </c>
      <c r="CV3" s="23">
        <f>данные!CV3</f>
        <v>44866</v>
      </c>
      <c r="CW3" s="23">
        <f>данные!CW3</f>
        <v>44896</v>
      </c>
      <c r="CX3" s="23">
        <f>данные!CX3</f>
        <v>44927</v>
      </c>
      <c r="CY3" s="23">
        <f>данные!CY3</f>
        <v>44958</v>
      </c>
      <c r="CZ3" s="23">
        <f>данные!CZ3</f>
        <v>44986</v>
      </c>
      <c r="DA3" s="23">
        <f>данные!DA3</f>
        <v>45017</v>
      </c>
      <c r="DB3" s="23">
        <f>данные!DB3</f>
        <v>45047</v>
      </c>
      <c r="DC3" s="23">
        <f>данные!DC3</f>
        <v>45078</v>
      </c>
      <c r="DD3" s="23">
        <f>данные!DD3</f>
        <v>45108</v>
      </c>
      <c r="DE3" s="23">
        <f>данные!DE3</f>
        <v>45139</v>
      </c>
      <c r="DF3" s="23">
        <f>данные!DF3</f>
        <v>45170</v>
      </c>
      <c r="DG3" s="23">
        <f>данные!DG3</f>
        <v>45200</v>
      </c>
      <c r="DH3" s="23">
        <f>данные!DH3</f>
        <v>45231</v>
      </c>
      <c r="DI3" s="23">
        <f>данные!DI3</f>
        <v>45261</v>
      </c>
      <c r="DJ3" s="23">
        <f>данные!DJ3</f>
        <v>45292</v>
      </c>
      <c r="DK3" s="23">
        <f>данные!DK3</f>
        <v>45323</v>
      </c>
      <c r="DL3" s="23">
        <f>данные!DL3</f>
        <v>45352</v>
      </c>
      <c r="DM3" s="23">
        <f>данные!DM3</f>
        <v>45383</v>
      </c>
      <c r="DN3" s="23">
        <f>данные!DN3</f>
        <v>45413</v>
      </c>
      <c r="DO3" s="23">
        <f>данные!DO3</f>
        <v>45444</v>
      </c>
      <c r="DP3" s="23">
        <f>данные!DP3</f>
        <v>45474</v>
      </c>
      <c r="DQ3" s="23">
        <f>данные!DQ3</f>
        <v>45505</v>
      </c>
      <c r="DR3" s="23">
        <f>данные!DR3</f>
        <v>45536</v>
      </c>
      <c r="DS3" s="23">
        <f>данные!DS3</f>
        <v>45566</v>
      </c>
      <c r="DT3" s="23">
        <f>данные!DT3</f>
        <v>45597</v>
      </c>
      <c r="DU3" s="23">
        <f>данные!DU3</f>
        <v>45627</v>
      </c>
    </row>
    <row r="4" spans="1:125" x14ac:dyDescent="0.3">
      <c r="A4" s="11" t="s">
        <v>48</v>
      </c>
      <c r="C4" s="65">
        <f>SUM(D4:DU4)</f>
        <v>87100000</v>
      </c>
      <c r="D4" s="13">
        <f>-ROUNDUP((MIN(0,'Cash Flow'!D17+'Cash Flow'!D23-'Cash Flow'!D31))/100000,0)*100000+D16</f>
        <v>52300000</v>
      </c>
      <c r="E4" s="13">
        <f>-ROUNDUP((MIN(0,'Cash Flow'!D36+'Cash Flow'!E17+'Cash Flow'!E23-'Cash Flow'!E31))/100000,0)*100000+E16</f>
        <v>900000</v>
      </c>
      <c r="F4" s="13">
        <f>-ROUNDUP((MIN(0,'Cash Flow'!E36+'Cash Flow'!F17+'Cash Flow'!F23-'Cash Flow'!F31))/100000,0)*100000+F16</f>
        <v>1100000</v>
      </c>
      <c r="G4" s="13">
        <f>-ROUNDUP((MIN(0,'Cash Flow'!F36+'Cash Flow'!G17+'Cash Flow'!G23-'Cash Flow'!G31))/100000,0)*100000+G16</f>
        <v>900000</v>
      </c>
      <c r="H4" s="13">
        <f>-ROUNDUP((MIN(0,'Cash Flow'!G36+'Cash Flow'!H17+'Cash Flow'!H23-'Cash Flow'!H31))/100000,0)*100000+H16</f>
        <v>2200000</v>
      </c>
      <c r="I4" s="13">
        <f>-ROUNDUP((MIN(0,'Cash Flow'!H36+'Cash Flow'!I17+'Cash Flow'!I23-'Cash Flow'!I31))/100000,0)*100000+I16</f>
        <v>1600000</v>
      </c>
      <c r="J4" s="13">
        <f>-ROUNDUP((MIN(0,'Cash Flow'!I36+'Cash Flow'!J17+'Cash Flow'!J23-'Cash Flow'!J31))/100000,0)*100000+J16</f>
        <v>1100000</v>
      </c>
      <c r="K4" s="13">
        <f>-ROUNDUP((MIN(0,'Cash Flow'!J36+'Cash Flow'!K17+'Cash Flow'!K23-'Cash Flow'!K31))/100000,0)*100000+K16</f>
        <v>1500000</v>
      </c>
      <c r="L4" s="13">
        <f>-ROUNDUP((MIN(0,'Cash Flow'!K36+'Cash Flow'!L17+'Cash Flow'!L23-'Cash Flow'!L31))/100000,0)*100000+L16</f>
        <v>17400000</v>
      </c>
      <c r="M4" s="13">
        <f>-ROUNDUP((MIN(0,'Cash Flow'!L36+'Cash Flow'!M17+'Cash Flow'!M23-'Cash Flow'!M31))/100000,0)*100000+M16</f>
        <v>8100000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</row>
    <row r="5" spans="1:125" x14ac:dyDescent="0.3">
      <c r="A5" s="11" t="s">
        <v>165</v>
      </c>
      <c r="B5" s="68">
        <v>12</v>
      </c>
      <c r="C5" s="65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</row>
    <row r="6" spans="1:125" x14ac:dyDescent="0.3">
      <c r="A6" s="11" t="s">
        <v>166</v>
      </c>
      <c r="B6" s="68">
        <f>IF(var=1,СВОД!B19,СВОД!C19)</f>
        <v>18</v>
      </c>
      <c r="C6" s="65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</row>
    <row r="7" spans="1:125" x14ac:dyDescent="0.3">
      <c r="A7" s="11" t="s">
        <v>171</v>
      </c>
      <c r="B7" s="68"/>
      <c r="C7" s="65">
        <f>SUM(D7:BK7)</f>
        <v>87100000.000000015</v>
      </c>
      <c r="D7" s="13"/>
      <c r="E7" s="13">
        <f>IF(AND(E1&gt;$B$5,E1&lt;=$B$6+1),$C$4/($B$6-$B$5+1),0)</f>
        <v>0</v>
      </c>
      <c r="F7" s="13">
        <f t="shared" ref="F7:O7" si="75">IF(AND(F1&gt;$B$5,F1&lt;=$B$6+1),$C$4/($B$6-$B$5+1),0)</f>
        <v>0</v>
      </c>
      <c r="G7" s="13">
        <f t="shared" si="75"/>
        <v>0</v>
      </c>
      <c r="H7" s="13">
        <f t="shared" si="75"/>
        <v>0</v>
      </c>
      <c r="I7" s="13">
        <f t="shared" si="75"/>
        <v>0</v>
      </c>
      <c r="J7" s="13">
        <f t="shared" si="75"/>
        <v>0</v>
      </c>
      <c r="K7" s="13">
        <f t="shared" si="75"/>
        <v>0</v>
      </c>
      <c r="L7" s="13">
        <f t="shared" si="75"/>
        <v>0</v>
      </c>
      <c r="M7" s="13">
        <f t="shared" si="75"/>
        <v>0</v>
      </c>
      <c r="N7" s="13">
        <f t="shared" si="75"/>
        <v>0</v>
      </c>
      <c r="O7" s="13">
        <f t="shared" si="75"/>
        <v>0</v>
      </c>
      <c r="P7" s="13">
        <f t="shared" ref="P7:V7" si="76">IF(AND(P1&gt;$B$5,P1&lt;=$B$6+1),$C$4/($B$6-$B$5+1),0)</f>
        <v>12442857.142857144</v>
      </c>
      <c r="Q7" s="13">
        <f t="shared" si="76"/>
        <v>12442857.142857144</v>
      </c>
      <c r="R7" s="13">
        <f t="shared" si="76"/>
        <v>12442857.142857144</v>
      </c>
      <c r="S7" s="13">
        <f t="shared" si="76"/>
        <v>12442857.142857144</v>
      </c>
      <c r="T7" s="13">
        <f t="shared" si="76"/>
        <v>12442857.142857144</v>
      </c>
      <c r="U7" s="13">
        <f t="shared" si="76"/>
        <v>12442857.142857144</v>
      </c>
      <c r="V7" s="13">
        <f t="shared" si="76"/>
        <v>12442857.142857144</v>
      </c>
      <c r="W7" s="13">
        <f t="shared" ref="W7:CH7" si="77">IF(AND(W1&gt;$B$5,W1&lt;=$B$6+1),$C$4/($B$6-$B$5+1),0)</f>
        <v>0</v>
      </c>
      <c r="X7" s="13">
        <f t="shared" si="77"/>
        <v>0</v>
      </c>
      <c r="Y7" s="13">
        <f t="shared" si="77"/>
        <v>0</v>
      </c>
      <c r="Z7" s="13">
        <f t="shared" si="77"/>
        <v>0</v>
      </c>
      <c r="AA7" s="13">
        <f t="shared" si="77"/>
        <v>0</v>
      </c>
      <c r="AB7" s="13">
        <f t="shared" si="77"/>
        <v>0</v>
      </c>
      <c r="AC7" s="13">
        <f t="shared" si="77"/>
        <v>0</v>
      </c>
      <c r="AD7" s="13">
        <f t="shared" si="77"/>
        <v>0</v>
      </c>
      <c r="AE7" s="13">
        <f t="shared" si="77"/>
        <v>0</v>
      </c>
      <c r="AF7" s="13">
        <f t="shared" si="77"/>
        <v>0</v>
      </c>
      <c r="AG7" s="13">
        <f t="shared" si="77"/>
        <v>0</v>
      </c>
      <c r="AH7" s="13">
        <f t="shared" si="77"/>
        <v>0</v>
      </c>
      <c r="AI7" s="13">
        <f t="shared" si="77"/>
        <v>0</v>
      </c>
      <c r="AJ7" s="13">
        <f t="shared" si="77"/>
        <v>0</v>
      </c>
      <c r="AK7" s="13">
        <f t="shared" si="77"/>
        <v>0</v>
      </c>
      <c r="AL7" s="13">
        <f t="shared" si="77"/>
        <v>0</v>
      </c>
      <c r="AM7" s="13">
        <f t="shared" si="77"/>
        <v>0</v>
      </c>
      <c r="AN7" s="13">
        <f t="shared" si="77"/>
        <v>0</v>
      </c>
      <c r="AO7" s="13">
        <f t="shared" si="77"/>
        <v>0</v>
      </c>
      <c r="AP7" s="13">
        <f t="shared" si="77"/>
        <v>0</v>
      </c>
      <c r="AQ7" s="13">
        <f t="shared" si="77"/>
        <v>0</v>
      </c>
      <c r="AR7" s="13">
        <f t="shared" si="77"/>
        <v>0</v>
      </c>
      <c r="AS7" s="13">
        <f t="shared" si="77"/>
        <v>0</v>
      </c>
      <c r="AT7" s="13">
        <f t="shared" si="77"/>
        <v>0</v>
      </c>
      <c r="AU7" s="13">
        <f t="shared" si="77"/>
        <v>0</v>
      </c>
      <c r="AV7" s="13">
        <f t="shared" si="77"/>
        <v>0</v>
      </c>
      <c r="AW7" s="13">
        <f t="shared" si="77"/>
        <v>0</v>
      </c>
      <c r="AX7" s="13">
        <f t="shared" si="77"/>
        <v>0</v>
      </c>
      <c r="AY7" s="13">
        <f t="shared" si="77"/>
        <v>0</v>
      </c>
      <c r="AZ7" s="13">
        <f t="shared" si="77"/>
        <v>0</v>
      </c>
      <c r="BA7" s="13">
        <f t="shared" si="77"/>
        <v>0</v>
      </c>
      <c r="BB7" s="13">
        <f t="shared" si="77"/>
        <v>0</v>
      </c>
      <c r="BC7" s="13">
        <f t="shared" si="77"/>
        <v>0</v>
      </c>
      <c r="BD7" s="13">
        <f t="shared" si="77"/>
        <v>0</v>
      </c>
      <c r="BE7" s="13">
        <f t="shared" si="77"/>
        <v>0</v>
      </c>
      <c r="BF7" s="13">
        <f t="shared" si="77"/>
        <v>0</v>
      </c>
      <c r="BG7" s="13">
        <f t="shared" si="77"/>
        <v>0</v>
      </c>
      <c r="BH7" s="13">
        <f t="shared" si="77"/>
        <v>0</v>
      </c>
      <c r="BI7" s="13">
        <f t="shared" si="77"/>
        <v>0</v>
      </c>
      <c r="BJ7" s="13">
        <f t="shared" si="77"/>
        <v>0</v>
      </c>
      <c r="BK7" s="13">
        <f t="shared" si="77"/>
        <v>0</v>
      </c>
      <c r="BL7" s="13">
        <f t="shared" si="77"/>
        <v>0</v>
      </c>
      <c r="BM7" s="13">
        <f t="shared" si="77"/>
        <v>0</v>
      </c>
      <c r="BN7" s="13">
        <f t="shared" si="77"/>
        <v>0</v>
      </c>
      <c r="BO7" s="13">
        <f t="shared" si="77"/>
        <v>0</v>
      </c>
      <c r="BP7" s="13">
        <f t="shared" si="77"/>
        <v>0</v>
      </c>
      <c r="BQ7" s="13">
        <f t="shared" si="77"/>
        <v>0</v>
      </c>
      <c r="BR7" s="13">
        <f t="shared" si="77"/>
        <v>0</v>
      </c>
      <c r="BS7" s="13">
        <f t="shared" si="77"/>
        <v>0</v>
      </c>
      <c r="BT7" s="13">
        <f t="shared" si="77"/>
        <v>0</v>
      </c>
      <c r="BU7" s="13">
        <f t="shared" si="77"/>
        <v>0</v>
      </c>
      <c r="BV7" s="13">
        <f t="shared" si="77"/>
        <v>0</v>
      </c>
      <c r="BW7" s="13">
        <f t="shared" si="77"/>
        <v>0</v>
      </c>
      <c r="BX7" s="13">
        <f t="shared" si="77"/>
        <v>0</v>
      </c>
      <c r="BY7" s="13">
        <f t="shared" si="77"/>
        <v>0</v>
      </c>
      <c r="BZ7" s="13">
        <f t="shared" si="77"/>
        <v>0</v>
      </c>
      <c r="CA7" s="13">
        <f t="shared" si="77"/>
        <v>0</v>
      </c>
      <c r="CB7" s="13">
        <f t="shared" si="77"/>
        <v>0</v>
      </c>
      <c r="CC7" s="13">
        <f t="shared" si="77"/>
        <v>0</v>
      </c>
      <c r="CD7" s="13">
        <f t="shared" si="77"/>
        <v>0</v>
      </c>
      <c r="CE7" s="13">
        <f t="shared" si="77"/>
        <v>0</v>
      </c>
      <c r="CF7" s="13">
        <f t="shared" si="77"/>
        <v>0</v>
      </c>
      <c r="CG7" s="13">
        <f t="shared" si="77"/>
        <v>0</v>
      </c>
      <c r="CH7" s="13">
        <f t="shared" si="77"/>
        <v>0</v>
      </c>
      <c r="CI7" s="13">
        <f t="shared" ref="CI7:DU7" si="78">IF(AND(CI1&gt;$B$5,CI1&lt;=$B$6+1),$C$4/($B$6-$B$5+1),0)</f>
        <v>0</v>
      </c>
      <c r="CJ7" s="13">
        <f t="shared" si="78"/>
        <v>0</v>
      </c>
      <c r="CK7" s="13">
        <f t="shared" si="78"/>
        <v>0</v>
      </c>
      <c r="CL7" s="13">
        <f t="shared" si="78"/>
        <v>0</v>
      </c>
      <c r="CM7" s="13">
        <f t="shared" si="78"/>
        <v>0</v>
      </c>
      <c r="CN7" s="13">
        <f t="shared" si="78"/>
        <v>0</v>
      </c>
      <c r="CO7" s="13">
        <f t="shared" si="78"/>
        <v>0</v>
      </c>
      <c r="CP7" s="13">
        <f t="shared" si="78"/>
        <v>0</v>
      </c>
      <c r="CQ7" s="13">
        <f t="shared" si="78"/>
        <v>0</v>
      </c>
      <c r="CR7" s="13">
        <f t="shared" si="78"/>
        <v>0</v>
      </c>
      <c r="CS7" s="13">
        <f t="shared" si="78"/>
        <v>0</v>
      </c>
      <c r="CT7" s="13">
        <f t="shared" si="78"/>
        <v>0</v>
      </c>
      <c r="CU7" s="13">
        <f t="shared" si="78"/>
        <v>0</v>
      </c>
      <c r="CV7" s="13">
        <f t="shared" si="78"/>
        <v>0</v>
      </c>
      <c r="CW7" s="13">
        <f t="shared" si="78"/>
        <v>0</v>
      </c>
      <c r="CX7" s="13">
        <f t="shared" si="78"/>
        <v>0</v>
      </c>
      <c r="CY7" s="13">
        <f t="shared" si="78"/>
        <v>0</v>
      </c>
      <c r="CZ7" s="13">
        <f t="shared" si="78"/>
        <v>0</v>
      </c>
      <c r="DA7" s="13">
        <f t="shared" si="78"/>
        <v>0</v>
      </c>
      <c r="DB7" s="13">
        <f t="shared" si="78"/>
        <v>0</v>
      </c>
      <c r="DC7" s="13">
        <f t="shared" si="78"/>
        <v>0</v>
      </c>
      <c r="DD7" s="13">
        <f t="shared" si="78"/>
        <v>0</v>
      </c>
      <c r="DE7" s="13">
        <f t="shared" si="78"/>
        <v>0</v>
      </c>
      <c r="DF7" s="13">
        <f t="shared" si="78"/>
        <v>0</v>
      </c>
      <c r="DG7" s="13">
        <f t="shared" si="78"/>
        <v>0</v>
      </c>
      <c r="DH7" s="13">
        <f t="shared" si="78"/>
        <v>0</v>
      </c>
      <c r="DI7" s="13">
        <f t="shared" si="78"/>
        <v>0</v>
      </c>
      <c r="DJ7" s="13">
        <f t="shared" si="78"/>
        <v>0</v>
      </c>
      <c r="DK7" s="13">
        <f t="shared" si="78"/>
        <v>0</v>
      </c>
      <c r="DL7" s="13">
        <f t="shared" si="78"/>
        <v>0</v>
      </c>
      <c r="DM7" s="13">
        <f t="shared" si="78"/>
        <v>0</v>
      </c>
      <c r="DN7" s="13">
        <f t="shared" si="78"/>
        <v>0</v>
      </c>
      <c r="DO7" s="13">
        <f t="shared" si="78"/>
        <v>0</v>
      </c>
      <c r="DP7" s="13">
        <f t="shared" si="78"/>
        <v>0</v>
      </c>
      <c r="DQ7" s="13">
        <f t="shared" si="78"/>
        <v>0</v>
      </c>
      <c r="DR7" s="13">
        <f t="shared" si="78"/>
        <v>0</v>
      </c>
      <c r="DS7" s="13">
        <f t="shared" si="78"/>
        <v>0</v>
      </c>
      <c r="DT7" s="13">
        <f t="shared" si="78"/>
        <v>0</v>
      </c>
      <c r="DU7" s="13">
        <f t="shared" si="78"/>
        <v>0</v>
      </c>
    </row>
    <row r="8" spans="1:125" x14ac:dyDescent="0.3">
      <c r="A8" s="11" t="s">
        <v>26</v>
      </c>
      <c r="B8" s="68"/>
      <c r="C8" s="65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</row>
    <row r="9" spans="1:125" s="15" customFormat="1" x14ac:dyDescent="0.3">
      <c r="A9" s="18" t="s">
        <v>172</v>
      </c>
      <c r="B9" s="68"/>
      <c r="C9" s="66">
        <f>SUM(D9:BK9)</f>
        <v>5885833.333333333</v>
      </c>
      <c r="D9" s="17"/>
      <c r="E9" s="17">
        <f>IF(E1&lt;=$B$5,D11*$B$10/12,0)</f>
        <v>435833.33333333331</v>
      </c>
      <c r="F9" s="17">
        <f t="shared" ref="F9:BQ9" si="79">IF(F1&lt;=$B$5,E11*$B$10/12,0)</f>
        <v>443333.33333333331</v>
      </c>
      <c r="G9" s="17">
        <f t="shared" si="79"/>
        <v>452500</v>
      </c>
      <c r="H9" s="17">
        <f t="shared" si="79"/>
        <v>460000</v>
      </c>
      <c r="I9" s="17">
        <f t="shared" si="79"/>
        <v>478333.33333333331</v>
      </c>
      <c r="J9" s="17">
        <f t="shared" si="79"/>
        <v>491666.66666666669</v>
      </c>
      <c r="K9" s="17">
        <f t="shared" si="79"/>
        <v>500833.33333333331</v>
      </c>
      <c r="L9" s="17">
        <f t="shared" si="79"/>
        <v>513333.33333333331</v>
      </c>
      <c r="M9" s="17">
        <f t="shared" si="79"/>
        <v>658333.33333333337</v>
      </c>
      <c r="N9" s="17">
        <f t="shared" si="79"/>
        <v>725833.33333333337</v>
      </c>
      <c r="O9" s="17">
        <f t="shared" si="79"/>
        <v>725833.33333333337</v>
      </c>
      <c r="P9" s="17">
        <f t="shared" si="79"/>
        <v>0</v>
      </c>
      <c r="Q9" s="17">
        <f t="shared" si="79"/>
        <v>0</v>
      </c>
      <c r="R9" s="17">
        <f t="shared" si="79"/>
        <v>0</v>
      </c>
      <c r="S9" s="17">
        <f t="shared" si="79"/>
        <v>0</v>
      </c>
      <c r="T9" s="17">
        <f t="shared" si="79"/>
        <v>0</v>
      </c>
      <c r="U9" s="17">
        <f t="shared" si="79"/>
        <v>0</v>
      </c>
      <c r="V9" s="17">
        <f t="shared" si="79"/>
        <v>0</v>
      </c>
      <c r="W9" s="17">
        <f t="shared" si="79"/>
        <v>0</v>
      </c>
      <c r="X9" s="17">
        <f t="shared" si="79"/>
        <v>0</v>
      </c>
      <c r="Y9" s="17">
        <f t="shared" si="79"/>
        <v>0</v>
      </c>
      <c r="Z9" s="17">
        <f t="shared" si="79"/>
        <v>0</v>
      </c>
      <c r="AA9" s="17">
        <f t="shared" si="79"/>
        <v>0</v>
      </c>
      <c r="AB9" s="17">
        <f t="shared" si="79"/>
        <v>0</v>
      </c>
      <c r="AC9" s="17">
        <f t="shared" si="79"/>
        <v>0</v>
      </c>
      <c r="AD9" s="17">
        <f t="shared" si="79"/>
        <v>0</v>
      </c>
      <c r="AE9" s="17">
        <f t="shared" si="79"/>
        <v>0</v>
      </c>
      <c r="AF9" s="17">
        <f t="shared" si="79"/>
        <v>0</v>
      </c>
      <c r="AG9" s="17">
        <f t="shared" si="79"/>
        <v>0</v>
      </c>
      <c r="AH9" s="17">
        <f t="shared" si="79"/>
        <v>0</v>
      </c>
      <c r="AI9" s="17">
        <f t="shared" si="79"/>
        <v>0</v>
      </c>
      <c r="AJ9" s="17">
        <f t="shared" si="79"/>
        <v>0</v>
      </c>
      <c r="AK9" s="17">
        <f t="shared" si="79"/>
        <v>0</v>
      </c>
      <c r="AL9" s="17">
        <f t="shared" si="79"/>
        <v>0</v>
      </c>
      <c r="AM9" s="17">
        <f t="shared" si="79"/>
        <v>0</v>
      </c>
      <c r="AN9" s="17">
        <f t="shared" si="79"/>
        <v>0</v>
      </c>
      <c r="AO9" s="17">
        <f t="shared" si="79"/>
        <v>0</v>
      </c>
      <c r="AP9" s="17">
        <f t="shared" si="79"/>
        <v>0</v>
      </c>
      <c r="AQ9" s="17">
        <f t="shared" si="79"/>
        <v>0</v>
      </c>
      <c r="AR9" s="17">
        <f t="shared" si="79"/>
        <v>0</v>
      </c>
      <c r="AS9" s="17">
        <f t="shared" si="79"/>
        <v>0</v>
      </c>
      <c r="AT9" s="17">
        <f t="shared" si="79"/>
        <v>0</v>
      </c>
      <c r="AU9" s="17">
        <f t="shared" si="79"/>
        <v>0</v>
      </c>
      <c r="AV9" s="17">
        <f t="shared" si="79"/>
        <v>0</v>
      </c>
      <c r="AW9" s="17">
        <f t="shared" si="79"/>
        <v>0</v>
      </c>
      <c r="AX9" s="17">
        <f t="shared" si="79"/>
        <v>0</v>
      </c>
      <c r="AY9" s="17">
        <f t="shared" si="79"/>
        <v>0</v>
      </c>
      <c r="AZ9" s="17">
        <f t="shared" si="79"/>
        <v>0</v>
      </c>
      <c r="BA9" s="17">
        <f t="shared" si="79"/>
        <v>0</v>
      </c>
      <c r="BB9" s="17">
        <f t="shared" si="79"/>
        <v>0</v>
      </c>
      <c r="BC9" s="17">
        <f t="shared" si="79"/>
        <v>0</v>
      </c>
      <c r="BD9" s="17">
        <f t="shared" si="79"/>
        <v>0</v>
      </c>
      <c r="BE9" s="17">
        <f t="shared" si="79"/>
        <v>0</v>
      </c>
      <c r="BF9" s="17">
        <f t="shared" si="79"/>
        <v>0</v>
      </c>
      <c r="BG9" s="17">
        <f t="shared" si="79"/>
        <v>0</v>
      </c>
      <c r="BH9" s="17">
        <f t="shared" si="79"/>
        <v>0</v>
      </c>
      <c r="BI9" s="17">
        <f t="shared" si="79"/>
        <v>0</v>
      </c>
      <c r="BJ9" s="17">
        <f t="shared" si="79"/>
        <v>0</v>
      </c>
      <c r="BK9" s="17">
        <f t="shared" si="79"/>
        <v>0</v>
      </c>
      <c r="BL9" s="17">
        <f t="shared" si="79"/>
        <v>0</v>
      </c>
      <c r="BM9" s="17">
        <f t="shared" si="79"/>
        <v>0</v>
      </c>
      <c r="BN9" s="17">
        <f t="shared" si="79"/>
        <v>0</v>
      </c>
      <c r="BO9" s="17">
        <f t="shared" si="79"/>
        <v>0</v>
      </c>
      <c r="BP9" s="17">
        <f t="shared" si="79"/>
        <v>0</v>
      </c>
      <c r="BQ9" s="17">
        <f t="shared" si="79"/>
        <v>0</v>
      </c>
      <c r="BR9" s="17">
        <f t="shared" ref="BR9:DU9" si="80">IF(BR1&lt;=$B$5,BQ11*$B$10/12,0)</f>
        <v>0</v>
      </c>
      <c r="BS9" s="17">
        <f t="shared" si="80"/>
        <v>0</v>
      </c>
      <c r="BT9" s="17">
        <f t="shared" si="80"/>
        <v>0</v>
      </c>
      <c r="BU9" s="17">
        <f t="shared" si="80"/>
        <v>0</v>
      </c>
      <c r="BV9" s="17">
        <f t="shared" si="80"/>
        <v>0</v>
      </c>
      <c r="BW9" s="17">
        <f t="shared" si="80"/>
        <v>0</v>
      </c>
      <c r="BX9" s="17">
        <f t="shared" si="80"/>
        <v>0</v>
      </c>
      <c r="BY9" s="17">
        <f t="shared" si="80"/>
        <v>0</v>
      </c>
      <c r="BZ9" s="17">
        <f t="shared" si="80"/>
        <v>0</v>
      </c>
      <c r="CA9" s="17">
        <f t="shared" si="80"/>
        <v>0</v>
      </c>
      <c r="CB9" s="17">
        <f t="shared" si="80"/>
        <v>0</v>
      </c>
      <c r="CC9" s="17">
        <f t="shared" si="80"/>
        <v>0</v>
      </c>
      <c r="CD9" s="17">
        <f t="shared" si="80"/>
        <v>0</v>
      </c>
      <c r="CE9" s="17">
        <f t="shared" si="80"/>
        <v>0</v>
      </c>
      <c r="CF9" s="17">
        <f t="shared" si="80"/>
        <v>0</v>
      </c>
      <c r="CG9" s="17">
        <f t="shared" si="80"/>
        <v>0</v>
      </c>
      <c r="CH9" s="17">
        <f t="shared" si="80"/>
        <v>0</v>
      </c>
      <c r="CI9" s="17">
        <f t="shared" si="80"/>
        <v>0</v>
      </c>
      <c r="CJ9" s="17">
        <f t="shared" si="80"/>
        <v>0</v>
      </c>
      <c r="CK9" s="17">
        <f t="shared" si="80"/>
        <v>0</v>
      </c>
      <c r="CL9" s="17">
        <f t="shared" si="80"/>
        <v>0</v>
      </c>
      <c r="CM9" s="17">
        <f t="shared" si="80"/>
        <v>0</v>
      </c>
      <c r="CN9" s="17">
        <f t="shared" si="80"/>
        <v>0</v>
      </c>
      <c r="CO9" s="17">
        <f t="shared" si="80"/>
        <v>0</v>
      </c>
      <c r="CP9" s="17">
        <f t="shared" si="80"/>
        <v>0</v>
      </c>
      <c r="CQ9" s="17">
        <f t="shared" si="80"/>
        <v>0</v>
      </c>
      <c r="CR9" s="17">
        <f t="shared" si="80"/>
        <v>0</v>
      </c>
      <c r="CS9" s="17">
        <f t="shared" si="80"/>
        <v>0</v>
      </c>
      <c r="CT9" s="17">
        <f t="shared" si="80"/>
        <v>0</v>
      </c>
      <c r="CU9" s="17">
        <f t="shared" si="80"/>
        <v>0</v>
      </c>
      <c r="CV9" s="17">
        <f t="shared" si="80"/>
        <v>0</v>
      </c>
      <c r="CW9" s="17">
        <f t="shared" si="80"/>
        <v>0</v>
      </c>
      <c r="CX9" s="17">
        <f t="shared" si="80"/>
        <v>0</v>
      </c>
      <c r="CY9" s="17">
        <f t="shared" si="80"/>
        <v>0</v>
      </c>
      <c r="CZ9" s="17">
        <f t="shared" si="80"/>
        <v>0</v>
      </c>
      <c r="DA9" s="17">
        <f t="shared" si="80"/>
        <v>0</v>
      </c>
      <c r="DB9" s="17">
        <f t="shared" si="80"/>
        <v>0</v>
      </c>
      <c r="DC9" s="17">
        <f t="shared" si="80"/>
        <v>0</v>
      </c>
      <c r="DD9" s="17">
        <f t="shared" si="80"/>
        <v>0</v>
      </c>
      <c r="DE9" s="17">
        <f t="shared" si="80"/>
        <v>0</v>
      </c>
      <c r="DF9" s="17">
        <f t="shared" si="80"/>
        <v>0</v>
      </c>
      <c r="DG9" s="17">
        <f t="shared" si="80"/>
        <v>0</v>
      </c>
      <c r="DH9" s="17">
        <f t="shared" si="80"/>
        <v>0</v>
      </c>
      <c r="DI9" s="17">
        <f t="shared" si="80"/>
        <v>0</v>
      </c>
      <c r="DJ9" s="17">
        <f t="shared" si="80"/>
        <v>0</v>
      </c>
      <c r="DK9" s="17">
        <f t="shared" si="80"/>
        <v>0</v>
      </c>
      <c r="DL9" s="17">
        <f t="shared" si="80"/>
        <v>0</v>
      </c>
      <c r="DM9" s="17">
        <f t="shared" si="80"/>
        <v>0</v>
      </c>
      <c r="DN9" s="17">
        <f t="shared" si="80"/>
        <v>0</v>
      </c>
      <c r="DO9" s="17">
        <f t="shared" si="80"/>
        <v>0</v>
      </c>
      <c r="DP9" s="17">
        <f t="shared" si="80"/>
        <v>0</v>
      </c>
      <c r="DQ9" s="17">
        <f t="shared" si="80"/>
        <v>0</v>
      </c>
      <c r="DR9" s="17">
        <f t="shared" si="80"/>
        <v>0</v>
      </c>
      <c r="DS9" s="17">
        <f t="shared" si="80"/>
        <v>0</v>
      </c>
      <c r="DT9" s="17">
        <f t="shared" si="80"/>
        <v>0</v>
      </c>
      <c r="DU9" s="17">
        <f t="shared" si="80"/>
        <v>0</v>
      </c>
    </row>
    <row r="10" spans="1:125" s="15" customFormat="1" x14ac:dyDescent="0.3">
      <c r="A10" s="18" t="s">
        <v>173</v>
      </c>
      <c r="B10" s="146">
        <v>0.1</v>
      </c>
      <c r="C10" s="66">
        <f>SUM(D10:BK10)</f>
        <v>8789166.6666666642</v>
      </c>
      <c r="D10" s="17"/>
      <c r="E10" s="17">
        <f>IF(E1&gt;$B$5,D11*$B$10/12,0)+IF(E1=$B$5+1,SUM($D$9:E9),0)</f>
        <v>0</v>
      </c>
      <c r="F10" s="17">
        <f>IF(F1&gt;$B$5,E11*$B$10/12,0)+IF(F1=$B$5+1,SUM($D$9:F9),0)</f>
        <v>0</v>
      </c>
      <c r="G10" s="17">
        <f>IF(G1&gt;$B$5,F11*$B$10/12,0)+IF(G1=$B$5+1,SUM($D$9:G9),0)</f>
        <v>0</v>
      </c>
      <c r="H10" s="17">
        <f>IF(H1&gt;$B$5,G11*$B$10/12,0)+IF(H1=$B$5+1,SUM($D$9:H9),0)</f>
        <v>0</v>
      </c>
      <c r="I10" s="17">
        <f>IF(I1&gt;$B$5,H11*$B$10/12,0)+IF(I1=$B$5+1,SUM($D$9:I9),0)</f>
        <v>0</v>
      </c>
      <c r="J10" s="17">
        <f>IF(J1&gt;$B$5,I11*$B$10/12,0)+IF(J1=$B$5+1,SUM($D$9:J9),0)</f>
        <v>0</v>
      </c>
      <c r="K10" s="17">
        <f>IF(K1&gt;$B$5,J11*$B$10/12,0)+IF(K1=$B$5+1,SUM($D$9:K9),0)</f>
        <v>0</v>
      </c>
      <c r="L10" s="17">
        <f>IF(L1&gt;$B$5,K11*$B$10/12,0)+IF(L1=$B$5+1,SUM($D$9:L9),0)</f>
        <v>0</v>
      </c>
      <c r="M10" s="17">
        <f>IF(M1&gt;$B$5,L11*$B$10/12,0)+IF(M1=$B$5+1,SUM($D$9:M9),0)</f>
        <v>0</v>
      </c>
      <c r="N10" s="17">
        <f>IF(N1&gt;$B$5,M11*$B$10/12,0)+IF(N1=$B$5+1,SUM($D$9:N9),0)</f>
        <v>0</v>
      </c>
      <c r="O10" s="17">
        <f>IF(O1&gt;$B$5,N11*$B$10/12,0)+IF(O1=$B$5+1,SUM($D$9:O9),0)</f>
        <v>0</v>
      </c>
      <c r="P10" s="17">
        <f>IF(P1&gt;$B$5,O11*$B$10/12,0)+IF(P1=$B$5+1,SUM($D$9:P9),0)</f>
        <v>6611666.666666666</v>
      </c>
      <c r="Q10" s="17">
        <f>IF(Q1&gt;$B$5,P11*$B$10/12,0)+IF(Q1=$B$5+1,SUM($D$9:Q9),0)</f>
        <v>622142.85714285716</v>
      </c>
      <c r="R10" s="17">
        <f>IF(R1&gt;$B$5,Q11*$B$10/12,0)+IF(R1=$B$5+1,SUM($D$9:R9),0)</f>
        <v>518452.38095238089</v>
      </c>
      <c r="S10" s="17">
        <f>IF(S1&gt;$B$5,R11*$B$10/12,0)+IF(S1=$B$5+1,SUM($D$9:S9),0)</f>
        <v>414761.90476190479</v>
      </c>
      <c r="T10" s="17">
        <f>IF(T1&gt;$B$5,S11*$B$10/12,0)+IF(T1=$B$5+1,SUM($D$9:T9),0)</f>
        <v>311071.42857142858</v>
      </c>
      <c r="U10" s="17">
        <f>IF(U1&gt;$B$5,T11*$B$10/12,0)+IF(U1=$B$5+1,SUM($D$9:U9),0)</f>
        <v>207380.9523809524</v>
      </c>
      <c r="V10" s="17">
        <f>IF(V1&gt;$B$5,U11*$B$10/12,0)+IF(V1=$B$5+1,SUM($D$9:V9),0)</f>
        <v>103690.47619047617</v>
      </c>
      <c r="W10" s="17">
        <f>IF(W1&gt;$B$5,V11*$B$10/12,0)+IF(W1=$B$5+1,SUM($D$9:W9),0)</f>
        <v>0</v>
      </c>
      <c r="X10" s="17">
        <f>IF(X1&gt;$B$5,W11*$B$10/12,0)+IF(X1=$B$5+1,SUM($D$9:X9),0)</f>
        <v>0</v>
      </c>
      <c r="Y10" s="17">
        <f>IF(Y1&gt;$B$5,X11*$B$10/12,0)+IF(Y1=$B$5+1,SUM($D$9:Y9),0)</f>
        <v>0</v>
      </c>
      <c r="Z10" s="17">
        <f>IF(Z1&gt;$B$5,Y11*$B$10/12,0)+IF(Z1=$B$5+1,SUM($D$9:Z9),0)</f>
        <v>0</v>
      </c>
      <c r="AA10" s="17">
        <f>IF(AA1&gt;$B$5,Z11*$B$10/12,0)+IF(AA1=$B$5+1,SUM($D$9:AA9),0)</f>
        <v>0</v>
      </c>
      <c r="AB10" s="17">
        <f>IF(AB1&gt;$B$5,AA11*$B$10/12,0)+IF(AB1=$B$5+1,SUM($D$9:AB9),0)</f>
        <v>0</v>
      </c>
      <c r="AC10" s="17">
        <f>IF(AC1&gt;$B$5,AB11*$B$10/12,0)+IF(AC1=$B$5+1,SUM($D$9:AC9),0)</f>
        <v>0</v>
      </c>
      <c r="AD10" s="17">
        <f>IF(AD1&gt;$B$5,AC11*$B$10/12,0)+IF(AD1=$B$5+1,SUM($D$9:AD9),0)</f>
        <v>0</v>
      </c>
      <c r="AE10" s="17">
        <f>IF(AE1&gt;$B$5,AD11*$B$10/12,0)+IF(AE1=$B$5+1,SUM($D$9:AE9),0)</f>
        <v>0</v>
      </c>
      <c r="AF10" s="17">
        <f>IF(AF1&gt;$B$5,AE11*$B$10/12,0)+IF(AF1=$B$5+1,SUM($D$9:AF9),0)</f>
        <v>0</v>
      </c>
      <c r="AG10" s="17">
        <f>IF(AG1&gt;$B$5,AF11*$B$10/12,0)+IF(AG1=$B$5+1,SUM($D$9:AG9),0)</f>
        <v>0</v>
      </c>
      <c r="AH10" s="17">
        <f>IF(AH1&gt;$B$5,AG11*$B$10/12,0)+IF(AH1=$B$5+1,SUM($D$9:AH9),0)</f>
        <v>0</v>
      </c>
      <c r="AI10" s="17">
        <f>IF(AI1&gt;$B$5,AH11*$B$10/12,0)+IF(AI1=$B$5+1,SUM($D$9:AI9),0)</f>
        <v>0</v>
      </c>
      <c r="AJ10" s="17">
        <f>IF(AJ1&gt;$B$5,AI11*$B$10/12,0)+IF(AJ1=$B$5+1,SUM($D$9:AJ9),0)</f>
        <v>0</v>
      </c>
      <c r="AK10" s="17">
        <f>IF(AK1&gt;$B$5,AJ11*$B$10/12,0)+IF(AK1=$B$5+1,SUM($D$9:AK9),0)</f>
        <v>0</v>
      </c>
      <c r="AL10" s="17">
        <f>IF(AL1&gt;$B$5,AK11*$B$10/12,0)+IF(AL1=$B$5+1,SUM($D$9:AL9),0)</f>
        <v>0</v>
      </c>
      <c r="AM10" s="17">
        <f>IF(AM1&gt;$B$5,AL11*$B$10/12,0)+IF(AM1=$B$5+1,SUM($D$9:AM9),0)</f>
        <v>0</v>
      </c>
      <c r="AN10" s="17">
        <f>IF(AN1&gt;$B$5,AM11*$B$10/12,0)+IF(AN1=$B$5+1,SUM($D$9:AN9),0)</f>
        <v>0</v>
      </c>
      <c r="AO10" s="17">
        <f>IF(AO1&gt;$B$5,AN11*$B$10/12,0)+IF(AO1=$B$5+1,SUM($D$9:AO9),0)</f>
        <v>0</v>
      </c>
      <c r="AP10" s="17">
        <f>IF(AP1&gt;$B$5,AO11*$B$10/12,0)+IF(AP1=$B$5+1,SUM($D$9:AP9),0)</f>
        <v>0</v>
      </c>
      <c r="AQ10" s="17">
        <f>IF(AQ1&gt;$B$5,AP11*$B$10/12,0)+IF(AQ1=$B$5+1,SUM($D$9:AQ9),0)</f>
        <v>0</v>
      </c>
      <c r="AR10" s="17">
        <f>IF(AR1&gt;$B$5,AQ11*$B$10/12,0)+IF(AR1=$B$5+1,SUM($D$9:AR9),0)</f>
        <v>0</v>
      </c>
      <c r="AS10" s="17">
        <f>IF(AS1&gt;$B$5,AR11*$B$10/12,0)+IF(AS1=$B$5+1,SUM($D$9:AS9),0)</f>
        <v>0</v>
      </c>
      <c r="AT10" s="17">
        <f>IF(AT1&gt;$B$5,AS11*$B$10/12,0)+IF(AT1=$B$5+1,SUM($D$9:AT9),0)</f>
        <v>0</v>
      </c>
      <c r="AU10" s="17">
        <f>IF(AU1&gt;$B$5,AT11*$B$10/12,0)+IF(AU1=$B$5+1,SUM($D$9:AU9),0)</f>
        <v>0</v>
      </c>
      <c r="AV10" s="17">
        <f>IF(AV1&gt;$B$5,AU11*$B$10/12,0)+IF(AV1=$B$5+1,SUM($D$9:AV9),0)</f>
        <v>0</v>
      </c>
      <c r="AW10" s="17">
        <f>IF(AW1&gt;$B$5,AV11*$B$10/12,0)+IF(AW1=$B$5+1,SUM($D$9:AW9),0)</f>
        <v>0</v>
      </c>
      <c r="AX10" s="17">
        <f>IF(AX1&gt;$B$5,AW11*$B$10/12,0)+IF(AX1=$B$5+1,SUM($D$9:AX9),0)</f>
        <v>0</v>
      </c>
      <c r="AY10" s="17">
        <f>IF(AY1&gt;$B$5,AX11*$B$10/12,0)+IF(AY1=$B$5+1,SUM($D$9:AY9),0)</f>
        <v>0</v>
      </c>
      <c r="AZ10" s="17">
        <f>IF(AZ1&gt;$B$5,AY11*$B$10/12,0)+IF(AZ1=$B$5+1,SUM($D$9:AZ9),0)</f>
        <v>0</v>
      </c>
      <c r="BA10" s="17">
        <f>IF(BA1&gt;$B$5,AZ11*$B$10/12,0)+IF(BA1=$B$5+1,SUM($D$9:BA9),0)</f>
        <v>0</v>
      </c>
      <c r="BB10" s="17">
        <f>IF(BB1&gt;$B$5,BA11*$B$10/12,0)+IF(BB1=$B$5+1,SUM($D$9:BB9),0)</f>
        <v>0</v>
      </c>
      <c r="BC10" s="17">
        <f>IF(BC1&gt;$B$5,BB11*$B$10/12,0)+IF(BC1=$B$5+1,SUM($D$9:BC9),0)</f>
        <v>0</v>
      </c>
      <c r="BD10" s="17">
        <f>IF(BD1&gt;$B$5,BC11*$B$10/12,0)+IF(BD1=$B$5+1,SUM($D$9:BD9),0)</f>
        <v>0</v>
      </c>
      <c r="BE10" s="17">
        <f>IF(BE1&gt;$B$5,BD11*$B$10/12,0)+IF(BE1=$B$5+1,SUM($D$9:BE9),0)</f>
        <v>0</v>
      </c>
      <c r="BF10" s="17">
        <f>IF(BF1&gt;$B$5,BE11*$B$10/12,0)+IF(BF1=$B$5+1,SUM($D$9:BF9),0)</f>
        <v>0</v>
      </c>
      <c r="BG10" s="17">
        <f>IF(BG1&gt;$B$5,BF11*$B$10/12,0)+IF(BG1=$B$5+1,SUM($D$9:BG9),0)</f>
        <v>0</v>
      </c>
      <c r="BH10" s="17">
        <f>IF(BH1&gt;$B$5,BG11*$B$10/12,0)+IF(BH1=$B$5+1,SUM($D$9:BH9),0)</f>
        <v>0</v>
      </c>
      <c r="BI10" s="17">
        <f>IF(BI1&gt;$B$5,BH11*$B$10/12,0)+IF(BI1=$B$5+1,SUM($D$9:BI9),0)</f>
        <v>0</v>
      </c>
      <c r="BJ10" s="17">
        <f>IF(BJ1&gt;$B$5,BI11*$B$10/12,0)+IF(BJ1=$B$5+1,SUM($D$9:BJ9),0)</f>
        <v>0</v>
      </c>
      <c r="BK10" s="17">
        <f>IF(BK1&gt;$B$5,BJ11*$B$10/12,0)+IF(BK1=$B$5+1,SUM($D$9:BK9),0)</f>
        <v>0</v>
      </c>
      <c r="BL10" s="17">
        <f>IF(BL1&gt;$B$5,BK11*$B$10/12,0)+IF(BL1=$B$5+1,SUM($D$9:BL9),0)</f>
        <v>0</v>
      </c>
      <c r="BM10" s="17">
        <f>IF(BM1&gt;$B$5,BL11*$B$10/12,0)+IF(BM1=$B$5+1,SUM($D$9:BM9),0)</f>
        <v>0</v>
      </c>
      <c r="BN10" s="17">
        <f>IF(BN1&gt;$B$5,BM11*$B$10/12,0)+IF(BN1=$B$5+1,SUM($D$9:BN9),0)</f>
        <v>0</v>
      </c>
      <c r="BO10" s="17">
        <f>IF(BO1&gt;$B$5,BN11*$B$10/12,0)+IF(BO1=$B$5+1,SUM($D$9:BO9),0)</f>
        <v>0</v>
      </c>
      <c r="BP10" s="17">
        <f>IF(BP1&gt;$B$5,BO11*$B$10/12,0)+IF(BP1=$B$5+1,SUM($D$9:BP9),0)</f>
        <v>0</v>
      </c>
      <c r="BQ10" s="17">
        <f>IF(BQ1&gt;$B$5,BP11*$B$10/12,0)+IF(BQ1=$B$5+1,SUM($D$9:BQ9),0)</f>
        <v>0</v>
      </c>
      <c r="BR10" s="17">
        <f>IF(BR1&gt;$B$5,BQ11*$B$10/12,0)+IF(BR1=$B$5+1,SUM($D$9:BR9),0)</f>
        <v>0</v>
      </c>
      <c r="BS10" s="17">
        <f>IF(BS1&gt;$B$5,BR11*$B$10/12,0)+IF(BS1=$B$5+1,SUM($D$9:BS9),0)</f>
        <v>0</v>
      </c>
      <c r="BT10" s="17">
        <f>IF(BT1&gt;$B$5,BS11*$B$10/12,0)+IF(BT1=$B$5+1,SUM($D$9:BT9),0)</f>
        <v>0</v>
      </c>
      <c r="BU10" s="17">
        <f>IF(BU1&gt;$B$5,BT11*$B$10/12,0)+IF(BU1=$B$5+1,SUM($D$9:BU9),0)</f>
        <v>0</v>
      </c>
      <c r="BV10" s="17">
        <f>IF(BV1&gt;$B$5,BU11*$B$10/12,0)+IF(BV1=$B$5+1,SUM($D$9:BV9),0)</f>
        <v>0</v>
      </c>
      <c r="BW10" s="17">
        <f>IF(BW1&gt;$B$5,BV11*$B$10/12,0)+IF(BW1=$B$5+1,SUM($D$9:BW9),0)</f>
        <v>0</v>
      </c>
      <c r="BX10" s="17">
        <f>IF(BX1&gt;$B$5,BW11*$B$10/12,0)+IF(BX1=$B$5+1,SUM($D$9:BX9),0)</f>
        <v>0</v>
      </c>
      <c r="BY10" s="17">
        <f>IF(BY1&gt;$B$5,BX11*$B$10/12,0)+IF(BY1=$B$5+1,SUM($D$9:BY9),0)</f>
        <v>0</v>
      </c>
      <c r="BZ10" s="17">
        <f>IF(BZ1&gt;$B$5,BY11*$B$10/12,0)+IF(BZ1=$B$5+1,SUM($D$9:BZ9),0)</f>
        <v>0</v>
      </c>
      <c r="CA10" s="17">
        <f>IF(CA1&gt;$B$5,BZ11*$B$10/12,0)+IF(CA1=$B$5+1,SUM($D$9:CA9),0)</f>
        <v>0</v>
      </c>
      <c r="CB10" s="17">
        <f>IF(CB1&gt;$B$5,CA11*$B$10/12,0)+IF(CB1=$B$5+1,SUM($D$9:CB9),0)</f>
        <v>0</v>
      </c>
      <c r="CC10" s="17">
        <f>IF(CC1&gt;$B$5,CB11*$B$10/12,0)+IF(CC1=$B$5+1,SUM($D$9:CC9),0)</f>
        <v>0</v>
      </c>
      <c r="CD10" s="17">
        <f>IF(CD1&gt;$B$5,CC11*$B$10/12,0)+IF(CD1=$B$5+1,SUM($D$9:CD9),0)</f>
        <v>0</v>
      </c>
      <c r="CE10" s="17">
        <f>IF(CE1&gt;$B$5,CD11*$B$10/12,0)+IF(CE1=$B$5+1,SUM($D$9:CE9),0)</f>
        <v>0</v>
      </c>
      <c r="CF10" s="17">
        <f>IF(CF1&gt;$B$5,CE11*$B$10/12,0)+IF(CF1=$B$5+1,SUM($D$9:CF9),0)</f>
        <v>0</v>
      </c>
      <c r="CG10" s="17">
        <f>IF(CG1&gt;$B$5,CF11*$B$10/12,0)+IF(CG1=$B$5+1,SUM($D$9:CG9),0)</f>
        <v>0</v>
      </c>
      <c r="CH10" s="17">
        <f>IF(CH1&gt;$B$5,CG11*$B$10/12,0)+IF(CH1=$B$5+1,SUM($D$9:CH9),0)</f>
        <v>0</v>
      </c>
      <c r="CI10" s="17">
        <f>IF(CI1&gt;$B$5,CH11*$B$10/12,0)+IF(CI1=$B$5+1,SUM($D$9:CI9),0)</f>
        <v>0</v>
      </c>
      <c r="CJ10" s="17">
        <f>IF(CJ1&gt;$B$5,CI11*$B$10/12,0)+IF(CJ1=$B$5+1,SUM($D$9:CJ9),0)</f>
        <v>0</v>
      </c>
      <c r="CK10" s="17">
        <f>IF(CK1&gt;$B$5,CJ11*$B$10/12,0)+IF(CK1=$B$5+1,SUM($D$9:CK9),0)</f>
        <v>0</v>
      </c>
      <c r="CL10" s="17">
        <f>IF(CL1&gt;$B$5,CK11*$B$10/12,0)+IF(CL1=$B$5+1,SUM($D$9:CL9),0)</f>
        <v>0</v>
      </c>
      <c r="CM10" s="17">
        <f>IF(CM1&gt;$B$5,CL11*$B$10/12,0)+IF(CM1=$B$5+1,SUM($D$9:CM9),0)</f>
        <v>0</v>
      </c>
      <c r="CN10" s="17">
        <f>IF(CN1&gt;$B$5,CM11*$B$10/12,0)+IF(CN1=$B$5+1,SUM($D$9:CN9),0)</f>
        <v>0</v>
      </c>
      <c r="CO10" s="17">
        <f>IF(CO1&gt;$B$5,CN11*$B$10/12,0)+IF(CO1=$B$5+1,SUM($D$9:CO9),0)</f>
        <v>0</v>
      </c>
      <c r="CP10" s="17">
        <f>IF(CP1&gt;$B$5,CO11*$B$10/12,0)+IF(CP1=$B$5+1,SUM($D$9:CP9),0)</f>
        <v>0</v>
      </c>
      <c r="CQ10" s="17">
        <f>IF(CQ1&gt;$B$5,CP11*$B$10/12,0)+IF(CQ1=$B$5+1,SUM($D$9:CQ9),0)</f>
        <v>0</v>
      </c>
      <c r="CR10" s="17">
        <f>IF(CR1&gt;$B$5,CQ11*$B$10/12,0)+IF(CR1=$B$5+1,SUM($D$9:CR9),0)</f>
        <v>0</v>
      </c>
      <c r="CS10" s="17">
        <f>IF(CS1&gt;$B$5,CR11*$B$10/12,0)+IF(CS1=$B$5+1,SUM($D$9:CS9),0)</f>
        <v>0</v>
      </c>
      <c r="CT10" s="17">
        <f>IF(CT1&gt;$B$5,CS11*$B$10/12,0)+IF(CT1=$B$5+1,SUM($D$9:CT9),0)</f>
        <v>0</v>
      </c>
      <c r="CU10" s="17">
        <f>IF(CU1&gt;$B$5,CT11*$B$10/12,0)+IF(CU1=$B$5+1,SUM($D$9:CU9),0)</f>
        <v>0</v>
      </c>
      <c r="CV10" s="17">
        <f>IF(CV1&gt;$B$5,CU11*$B$10/12,0)+IF(CV1=$B$5+1,SUM($D$9:CV9),0)</f>
        <v>0</v>
      </c>
      <c r="CW10" s="17">
        <f>IF(CW1&gt;$B$5,CV11*$B$10/12,0)+IF(CW1=$B$5+1,SUM($D$9:CW9),0)</f>
        <v>0</v>
      </c>
      <c r="CX10" s="17">
        <f>IF(CX1&gt;$B$5,CW11*$B$10/12,0)+IF(CX1=$B$5+1,SUM($D$9:CX9),0)</f>
        <v>0</v>
      </c>
      <c r="CY10" s="17">
        <f>IF(CY1&gt;$B$5,CX11*$B$10/12,0)+IF(CY1=$B$5+1,SUM($D$9:CY9),0)</f>
        <v>0</v>
      </c>
      <c r="CZ10" s="17">
        <f>IF(CZ1&gt;$B$5,CY11*$B$10/12,0)+IF(CZ1=$B$5+1,SUM($D$9:CZ9),0)</f>
        <v>0</v>
      </c>
      <c r="DA10" s="17">
        <f>IF(DA1&gt;$B$5,CZ11*$B$10/12,0)+IF(DA1=$B$5+1,SUM($D$9:DA9),0)</f>
        <v>0</v>
      </c>
      <c r="DB10" s="17">
        <f>IF(DB1&gt;$B$5,DA11*$B$10/12,0)+IF(DB1=$B$5+1,SUM($D$9:DB9),0)</f>
        <v>0</v>
      </c>
      <c r="DC10" s="17">
        <f>IF(DC1&gt;$B$5,DB11*$B$10/12,0)+IF(DC1=$B$5+1,SUM($D$9:DC9),0)</f>
        <v>0</v>
      </c>
      <c r="DD10" s="17">
        <f>IF(DD1&gt;$B$5,DC11*$B$10/12,0)+IF(DD1=$B$5+1,SUM($D$9:DD9),0)</f>
        <v>0</v>
      </c>
      <c r="DE10" s="17">
        <f>IF(DE1&gt;$B$5,DD11*$B$10/12,0)+IF(DE1=$B$5+1,SUM($D$9:DE9),0)</f>
        <v>0</v>
      </c>
      <c r="DF10" s="17">
        <f>IF(DF1&gt;$B$5,DE11*$B$10/12,0)+IF(DF1=$B$5+1,SUM($D$9:DF9),0)</f>
        <v>0</v>
      </c>
      <c r="DG10" s="17">
        <f>IF(DG1&gt;$B$5,DF11*$B$10/12,0)+IF(DG1=$B$5+1,SUM($D$9:DG9),0)</f>
        <v>0</v>
      </c>
      <c r="DH10" s="17">
        <f>IF(DH1&gt;$B$5,DG11*$B$10/12,0)+IF(DH1=$B$5+1,SUM($D$9:DH9),0)</f>
        <v>0</v>
      </c>
      <c r="DI10" s="17">
        <f>IF(DI1&gt;$B$5,DH11*$B$10/12,0)+IF(DI1=$B$5+1,SUM($D$9:DI9),0)</f>
        <v>0</v>
      </c>
      <c r="DJ10" s="17">
        <f>IF(DJ1&gt;$B$5,DI11*$B$10/12,0)+IF(DJ1=$B$5+1,SUM($D$9:DJ9),0)</f>
        <v>0</v>
      </c>
      <c r="DK10" s="17">
        <f>IF(DK1&gt;$B$5,DJ11*$B$10/12,0)+IF(DK1=$B$5+1,SUM($D$9:DK9),0)</f>
        <v>0</v>
      </c>
      <c r="DL10" s="17">
        <f>IF(DL1&gt;$B$5,DK11*$B$10/12,0)+IF(DL1=$B$5+1,SUM($D$9:DL9),0)</f>
        <v>0</v>
      </c>
      <c r="DM10" s="17">
        <f>IF(DM1&gt;$B$5,DL11*$B$10/12,0)+IF(DM1=$B$5+1,SUM($D$9:DM9),0)</f>
        <v>0</v>
      </c>
      <c r="DN10" s="17">
        <f>IF(DN1&gt;$B$5,DM11*$B$10/12,0)+IF(DN1=$B$5+1,SUM($D$9:DN9),0)</f>
        <v>0</v>
      </c>
      <c r="DO10" s="17">
        <f>IF(DO1&gt;$B$5,DN11*$B$10/12,0)+IF(DO1=$B$5+1,SUM($D$9:DO9),0)</f>
        <v>0</v>
      </c>
      <c r="DP10" s="17">
        <f>IF(DP1&gt;$B$5,DO11*$B$10/12,0)+IF(DP1=$B$5+1,SUM($D$9:DP9),0)</f>
        <v>0</v>
      </c>
      <c r="DQ10" s="17">
        <f>IF(DQ1&gt;$B$5,DP11*$B$10/12,0)+IF(DQ1=$B$5+1,SUM($D$9:DQ9),0)</f>
        <v>0</v>
      </c>
      <c r="DR10" s="17">
        <f>IF(DR1&gt;$B$5,DQ11*$B$10/12,0)+IF(DR1=$B$5+1,SUM($D$9:DR9),0)</f>
        <v>0</v>
      </c>
      <c r="DS10" s="17">
        <f>IF(DS1&gt;$B$5,DR11*$B$10/12,0)+IF(DS1=$B$5+1,SUM($D$9:DS9),0)</f>
        <v>0</v>
      </c>
      <c r="DT10" s="17">
        <f>IF(DT1&gt;$B$5,DS11*$B$10/12,0)+IF(DT1=$B$5+1,SUM($D$9:DT9),0)</f>
        <v>0</v>
      </c>
      <c r="DU10" s="17">
        <f>IF(DU1&gt;$B$5,DT11*$B$10/12,0)+IF(DU1=$B$5+1,SUM($D$9:DU9),0)</f>
        <v>0</v>
      </c>
    </row>
    <row r="11" spans="1:125" x14ac:dyDescent="0.3">
      <c r="A11" s="4" t="s">
        <v>49</v>
      </c>
      <c r="B11" s="5"/>
      <c r="C11" s="67">
        <f>BK11</f>
        <v>0</v>
      </c>
      <c r="D11" s="33">
        <f>D4-D7</f>
        <v>52300000</v>
      </c>
      <c r="E11" s="33">
        <f t="shared" ref="E11:AJ11" si="81">D11+E4-E7</f>
        <v>53200000</v>
      </c>
      <c r="F11" s="33">
        <f t="shared" si="81"/>
        <v>54300000</v>
      </c>
      <c r="G11" s="33">
        <f t="shared" si="81"/>
        <v>55200000</v>
      </c>
      <c r="H11" s="33">
        <f t="shared" si="81"/>
        <v>57400000</v>
      </c>
      <c r="I11" s="33">
        <f t="shared" si="81"/>
        <v>59000000</v>
      </c>
      <c r="J11" s="33">
        <f t="shared" si="81"/>
        <v>60100000</v>
      </c>
      <c r="K11" s="33">
        <f t="shared" si="81"/>
        <v>61600000</v>
      </c>
      <c r="L11" s="33">
        <f t="shared" si="81"/>
        <v>79000000</v>
      </c>
      <c r="M11" s="33">
        <f t="shared" si="81"/>
        <v>87100000</v>
      </c>
      <c r="N11" s="33">
        <f t="shared" si="81"/>
        <v>87100000</v>
      </c>
      <c r="O11" s="33">
        <f t="shared" si="81"/>
        <v>87100000</v>
      </c>
      <c r="P11" s="33">
        <f t="shared" si="81"/>
        <v>74657142.857142851</v>
      </c>
      <c r="Q11" s="33">
        <f t="shared" si="81"/>
        <v>62214285.714285709</v>
      </c>
      <c r="R11" s="33">
        <f t="shared" si="81"/>
        <v>49771428.571428567</v>
      </c>
      <c r="S11" s="33">
        <f t="shared" si="81"/>
        <v>37328571.428571425</v>
      </c>
      <c r="T11" s="33">
        <f t="shared" si="81"/>
        <v>24885714.285714284</v>
      </c>
      <c r="U11" s="33">
        <f t="shared" si="81"/>
        <v>12442857.14285714</v>
      </c>
      <c r="V11" s="33">
        <f t="shared" si="81"/>
        <v>0</v>
      </c>
      <c r="W11" s="33">
        <f t="shared" si="81"/>
        <v>0</v>
      </c>
      <c r="X11" s="33">
        <f t="shared" si="81"/>
        <v>0</v>
      </c>
      <c r="Y11" s="33">
        <f t="shared" si="81"/>
        <v>0</v>
      </c>
      <c r="Z11" s="33">
        <f t="shared" si="81"/>
        <v>0</v>
      </c>
      <c r="AA11" s="33">
        <f t="shared" si="81"/>
        <v>0</v>
      </c>
      <c r="AB11" s="33">
        <f t="shared" si="81"/>
        <v>0</v>
      </c>
      <c r="AC11" s="33">
        <f t="shared" si="81"/>
        <v>0</v>
      </c>
      <c r="AD11" s="33">
        <f t="shared" si="81"/>
        <v>0</v>
      </c>
      <c r="AE11" s="33">
        <f t="shared" si="81"/>
        <v>0</v>
      </c>
      <c r="AF11" s="33">
        <f t="shared" si="81"/>
        <v>0</v>
      </c>
      <c r="AG11" s="33">
        <f t="shared" si="81"/>
        <v>0</v>
      </c>
      <c r="AH11" s="33">
        <f t="shared" si="81"/>
        <v>0</v>
      </c>
      <c r="AI11" s="33">
        <f t="shared" si="81"/>
        <v>0</v>
      </c>
      <c r="AJ11" s="33">
        <f t="shared" si="81"/>
        <v>0</v>
      </c>
      <c r="AK11" s="33">
        <f t="shared" ref="AK11:BP11" si="82">AJ11+AK4-AK7</f>
        <v>0</v>
      </c>
      <c r="AL11" s="33">
        <f t="shared" si="82"/>
        <v>0</v>
      </c>
      <c r="AM11" s="33">
        <f t="shared" si="82"/>
        <v>0</v>
      </c>
      <c r="AN11" s="33">
        <f t="shared" si="82"/>
        <v>0</v>
      </c>
      <c r="AO11" s="33">
        <f t="shared" si="82"/>
        <v>0</v>
      </c>
      <c r="AP11" s="33">
        <f t="shared" si="82"/>
        <v>0</v>
      </c>
      <c r="AQ11" s="33">
        <f t="shared" si="82"/>
        <v>0</v>
      </c>
      <c r="AR11" s="33">
        <f t="shared" si="82"/>
        <v>0</v>
      </c>
      <c r="AS11" s="33">
        <f t="shared" si="82"/>
        <v>0</v>
      </c>
      <c r="AT11" s="33">
        <f t="shared" si="82"/>
        <v>0</v>
      </c>
      <c r="AU11" s="33">
        <f t="shared" si="82"/>
        <v>0</v>
      </c>
      <c r="AV11" s="33">
        <f t="shared" si="82"/>
        <v>0</v>
      </c>
      <c r="AW11" s="33">
        <f t="shared" si="82"/>
        <v>0</v>
      </c>
      <c r="AX11" s="33">
        <f t="shared" si="82"/>
        <v>0</v>
      </c>
      <c r="AY11" s="33">
        <f t="shared" si="82"/>
        <v>0</v>
      </c>
      <c r="AZ11" s="33">
        <f t="shared" si="82"/>
        <v>0</v>
      </c>
      <c r="BA11" s="33">
        <f t="shared" si="82"/>
        <v>0</v>
      </c>
      <c r="BB11" s="33">
        <f t="shared" si="82"/>
        <v>0</v>
      </c>
      <c r="BC11" s="33">
        <f t="shared" si="82"/>
        <v>0</v>
      </c>
      <c r="BD11" s="33">
        <f t="shared" si="82"/>
        <v>0</v>
      </c>
      <c r="BE11" s="33">
        <f t="shared" si="82"/>
        <v>0</v>
      </c>
      <c r="BF11" s="33">
        <f t="shared" si="82"/>
        <v>0</v>
      </c>
      <c r="BG11" s="33">
        <f t="shared" si="82"/>
        <v>0</v>
      </c>
      <c r="BH11" s="33">
        <f t="shared" si="82"/>
        <v>0</v>
      </c>
      <c r="BI11" s="33">
        <f t="shared" si="82"/>
        <v>0</v>
      </c>
      <c r="BJ11" s="33">
        <f t="shared" si="82"/>
        <v>0</v>
      </c>
      <c r="BK11" s="33">
        <f t="shared" si="82"/>
        <v>0</v>
      </c>
      <c r="BL11" s="33">
        <f t="shared" si="82"/>
        <v>0</v>
      </c>
      <c r="BM11" s="33">
        <f t="shared" si="82"/>
        <v>0</v>
      </c>
      <c r="BN11" s="33">
        <f t="shared" si="82"/>
        <v>0</v>
      </c>
      <c r="BO11" s="33">
        <f t="shared" si="82"/>
        <v>0</v>
      </c>
      <c r="BP11" s="33">
        <f t="shared" si="82"/>
        <v>0</v>
      </c>
      <c r="BQ11" s="33">
        <f t="shared" ref="BQ11:CV11" si="83">BP11+BQ4-BQ7</f>
        <v>0</v>
      </c>
      <c r="BR11" s="33">
        <f t="shared" si="83"/>
        <v>0</v>
      </c>
      <c r="BS11" s="33">
        <f t="shared" si="83"/>
        <v>0</v>
      </c>
      <c r="BT11" s="33">
        <f t="shared" si="83"/>
        <v>0</v>
      </c>
      <c r="BU11" s="33">
        <f t="shared" si="83"/>
        <v>0</v>
      </c>
      <c r="BV11" s="33">
        <f t="shared" si="83"/>
        <v>0</v>
      </c>
      <c r="BW11" s="33">
        <f t="shared" si="83"/>
        <v>0</v>
      </c>
      <c r="BX11" s="33">
        <f t="shared" si="83"/>
        <v>0</v>
      </c>
      <c r="BY11" s="33">
        <f t="shared" si="83"/>
        <v>0</v>
      </c>
      <c r="BZ11" s="33">
        <f t="shared" si="83"/>
        <v>0</v>
      </c>
      <c r="CA11" s="33">
        <f t="shared" si="83"/>
        <v>0</v>
      </c>
      <c r="CB11" s="33">
        <f t="shared" si="83"/>
        <v>0</v>
      </c>
      <c r="CC11" s="33">
        <f t="shared" si="83"/>
        <v>0</v>
      </c>
      <c r="CD11" s="33">
        <f t="shared" si="83"/>
        <v>0</v>
      </c>
      <c r="CE11" s="33">
        <f t="shared" si="83"/>
        <v>0</v>
      </c>
      <c r="CF11" s="33">
        <f t="shared" si="83"/>
        <v>0</v>
      </c>
      <c r="CG11" s="33">
        <f t="shared" si="83"/>
        <v>0</v>
      </c>
      <c r="CH11" s="33">
        <f t="shared" si="83"/>
        <v>0</v>
      </c>
      <c r="CI11" s="33">
        <f t="shared" si="83"/>
        <v>0</v>
      </c>
      <c r="CJ11" s="33">
        <f t="shared" si="83"/>
        <v>0</v>
      </c>
      <c r="CK11" s="33">
        <f t="shared" si="83"/>
        <v>0</v>
      </c>
      <c r="CL11" s="33">
        <f t="shared" si="83"/>
        <v>0</v>
      </c>
      <c r="CM11" s="33">
        <f t="shared" si="83"/>
        <v>0</v>
      </c>
      <c r="CN11" s="33">
        <f t="shared" si="83"/>
        <v>0</v>
      </c>
      <c r="CO11" s="33">
        <f t="shared" si="83"/>
        <v>0</v>
      </c>
      <c r="CP11" s="33">
        <f t="shared" si="83"/>
        <v>0</v>
      </c>
      <c r="CQ11" s="33">
        <f t="shared" si="83"/>
        <v>0</v>
      </c>
      <c r="CR11" s="33">
        <f t="shared" si="83"/>
        <v>0</v>
      </c>
      <c r="CS11" s="33">
        <f t="shared" si="83"/>
        <v>0</v>
      </c>
      <c r="CT11" s="33">
        <f t="shared" si="83"/>
        <v>0</v>
      </c>
      <c r="CU11" s="33">
        <f t="shared" si="83"/>
        <v>0</v>
      </c>
      <c r="CV11" s="33">
        <f t="shared" si="83"/>
        <v>0</v>
      </c>
      <c r="CW11" s="33">
        <f t="shared" ref="CW11:DU11" si="84">CV11+CW4-CW7</f>
        <v>0</v>
      </c>
      <c r="CX11" s="33">
        <f t="shared" si="84"/>
        <v>0</v>
      </c>
      <c r="CY11" s="33">
        <f t="shared" si="84"/>
        <v>0</v>
      </c>
      <c r="CZ11" s="33">
        <f t="shared" si="84"/>
        <v>0</v>
      </c>
      <c r="DA11" s="33">
        <f t="shared" si="84"/>
        <v>0</v>
      </c>
      <c r="DB11" s="33">
        <f t="shared" si="84"/>
        <v>0</v>
      </c>
      <c r="DC11" s="33">
        <f t="shared" si="84"/>
        <v>0</v>
      </c>
      <c r="DD11" s="33">
        <f t="shared" si="84"/>
        <v>0</v>
      </c>
      <c r="DE11" s="33">
        <f t="shared" si="84"/>
        <v>0</v>
      </c>
      <c r="DF11" s="33">
        <f t="shared" si="84"/>
        <v>0</v>
      </c>
      <c r="DG11" s="33">
        <f t="shared" si="84"/>
        <v>0</v>
      </c>
      <c r="DH11" s="33">
        <f t="shared" si="84"/>
        <v>0</v>
      </c>
      <c r="DI11" s="33">
        <f t="shared" si="84"/>
        <v>0</v>
      </c>
      <c r="DJ11" s="33">
        <f t="shared" si="84"/>
        <v>0</v>
      </c>
      <c r="DK11" s="33">
        <f t="shared" si="84"/>
        <v>0</v>
      </c>
      <c r="DL11" s="33">
        <f t="shared" si="84"/>
        <v>0</v>
      </c>
      <c r="DM11" s="33">
        <f t="shared" si="84"/>
        <v>0</v>
      </c>
      <c r="DN11" s="33">
        <f t="shared" si="84"/>
        <v>0</v>
      </c>
      <c r="DO11" s="33">
        <f t="shared" si="84"/>
        <v>0</v>
      </c>
      <c r="DP11" s="33">
        <f t="shared" si="84"/>
        <v>0</v>
      </c>
      <c r="DQ11" s="33">
        <f t="shared" si="84"/>
        <v>0</v>
      </c>
      <c r="DR11" s="33">
        <f t="shared" si="84"/>
        <v>0</v>
      </c>
      <c r="DS11" s="33">
        <f t="shared" si="84"/>
        <v>0</v>
      </c>
      <c r="DT11" s="33">
        <f t="shared" si="84"/>
        <v>0</v>
      </c>
      <c r="DU11" s="33">
        <f t="shared" si="84"/>
        <v>0</v>
      </c>
    </row>
    <row r="12" spans="1:125" x14ac:dyDescent="0.3"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</row>
    <row r="13" spans="1:125" x14ac:dyDescent="0.3"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</row>
    <row r="14" spans="1:125" s="143" customFormat="1" ht="13.8" x14ac:dyDescent="0.3">
      <c r="A14" s="142" t="s">
        <v>169</v>
      </c>
      <c r="C14" s="144"/>
      <c r="D14" s="145">
        <v>1000000</v>
      </c>
      <c r="E14" s="145">
        <v>800000</v>
      </c>
      <c r="F14" s="145">
        <v>800000</v>
      </c>
      <c r="G14" s="145">
        <v>700000</v>
      </c>
      <c r="H14" s="145">
        <v>1200000</v>
      </c>
      <c r="I14" s="145">
        <v>1300000</v>
      </c>
      <c r="J14" s="145">
        <v>900000</v>
      </c>
      <c r="K14" s="145">
        <v>900000</v>
      </c>
      <c r="L14" s="145">
        <v>1400000</v>
      </c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</row>
    <row r="15" spans="1:125" s="143" customFormat="1" ht="13.8" x14ac:dyDescent="0.3">
      <c r="A15" s="142" t="s">
        <v>170</v>
      </c>
      <c r="C15" s="144"/>
      <c r="D15" s="145">
        <v>1000000</v>
      </c>
      <c r="E15" s="145">
        <v>800000</v>
      </c>
      <c r="F15" s="145">
        <v>800000</v>
      </c>
      <c r="G15" s="145">
        <v>700000</v>
      </c>
      <c r="H15" s="145">
        <v>1200000</v>
      </c>
      <c r="I15" s="145">
        <v>1300000</v>
      </c>
      <c r="J15" s="145">
        <v>900000</v>
      </c>
      <c r="K15" s="145">
        <v>900000</v>
      </c>
      <c r="L15" s="145">
        <v>6500000</v>
      </c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</row>
    <row r="16" spans="1:125" s="143" customFormat="1" ht="13.8" x14ac:dyDescent="0.3">
      <c r="A16" s="142"/>
      <c r="C16" s="144"/>
      <c r="D16" s="144">
        <f t="shared" ref="D16:L16" si="85">IF(var=1,D14,D15)</f>
        <v>1000000</v>
      </c>
      <c r="E16" s="144">
        <f t="shared" si="85"/>
        <v>800000</v>
      </c>
      <c r="F16" s="144">
        <f t="shared" si="85"/>
        <v>800000</v>
      </c>
      <c r="G16" s="144">
        <f t="shared" si="85"/>
        <v>700000</v>
      </c>
      <c r="H16" s="144">
        <f t="shared" si="85"/>
        <v>1200000</v>
      </c>
      <c r="I16" s="144">
        <f t="shared" si="85"/>
        <v>1300000</v>
      </c>
      <c r="J16" s="144">
        <f t="shared" si="85"/>
        <v>900000</v>
      </c>
      <c r="K16" s="144">
        <f t="shared" si="85"/>
        <v>900000</v>
      </c>
      <c r="L16" s="144">
        <f t="shared" si="85"/>
        <v>1400000</v>
      </c>
      <c r="M16" s="145">
        <f t="shared" ref="M16:AR16" si="86">IF(var=1,M14,M15)</f>
        <v>0</v>
      </c>
      <c r="N16" s="145">
        <f t="shared" si="86"/>
        <v>0</v>
      </c>
      <c r="O16" s="145">
        <f t="shared" si="86"/>
        <v>0</v>
      </c>
      <c r="P16" s="145">
        <f t="shared" si="86"/>
        <v>0</v>
      </c>
      <c r="Q16" s="145">
        <f t="shared" si="86"/>
        <v>0</v>
      </c>
      <c r="R16" s="145">
        <f t="shared" si="86"/>
        <v>0</v>
      </c>
      <c r="S16" s="145">
        <f t="shared" si="86"/>
        <v>0</v>
      </c>
      <c r="T16" s="145">
        <f t="shared" si="86"/>
        <v>0</v>
      </c>
      <c r="U16" s="145">
        <f t="shared" si="86"/>
        <v>0</v>
      </c>
      <c r="V16" s="145">
        <f t="shared" si="86"/>
        <v>0</v>
      </c>
      <c r="W16" s="145">
        <f t="shared" si="86"/>
        <v>0</v>
      </c>
      <c r="X16" s="145">
        <f t="shared" si="86"/>
        <v>0</v>
      </c>
      <c r="Y16" s="145">
        <f t="shared" si="86"/>
        <v>0</v>
      </c>
      <c r="Z16" s="145">
        <f t="shared" si="86"/>
        <v>0</v>
      </c>
      <c r="AA16" s="145">
        <f t="shared" si="86"/>
        <v>0</v>
      </c>
      <c r="AB16" s="145">
        <f t="shared" si="86"/>
        <v>0</v>
      </c>
      <c r="AC16" s="145">
        <f t="shared" si="86"/>
        <v>0</v>
      </c>
      <c r="AD16" s="145">
        <f t="shared" si="86"/>
        <v>0</v>
      </c>
      <c r="AE16" s="145">
        <f t="shared" si="86"/>
        <v>0</v>
      </c>
      <c r="AF16" s="145">
        <f t="shared" si="86"/>
        <v>0</v>
      </c>
      <c r="AG16" s="145">
        <f t="shared" si="86"/>
        <v>0</v>
      </c>
      <c r="AH16" s="145">
        <f t="shared" si="86"/>
        <v>0</v>
      </c>
      <c r="AI16" s="145">
        <f t="shared" si="86"/>
        <v>0</v>
      </c>
      <c r="AJ16" s="145">
        <f t="shared" si="86"/>
        <v>0</v>
      </c>
      <c r="AK16" s="145">
        <f t="shared" si="86"/>
        <v>0</v>
      </c>
      <c r="AL16" s="145">
        <f t="shared" si="86"/>
        <v>0</v>
      </c>
      <c r="AM16" s="145">
        <f t="shared" si="86"/>
        <v>0</v>
      </c>
      <c r="AN16" s="145">
        <f t="shared" si="86"/>
        <v>0</v>
      </c>
      <c r="AO16" s="145">
        <f t="shared" si="86"/>
        <v>0</v>
      </c>
      <c r="AP16" s="145">
        <f t="shared" si="86"/>
        <v>0</v>
      </c>
      <c r="AQ16" s="145">
        <f t="shared" si="86"/>
        <v>0</v>
      </c>
      <c r="AR16" s="145">
        <f t="shared" si="86"/>
        <v>0</v>
      </c>
      <c r="AS16" s="145">
        <f t="shared" ref="AS16:BX16" si="87">IF(var=1,AS14,AS15)</f>
        <v>0</v>
      </c>
      <c r="AT16" s="145">
        <f t="shared" si="87"/>
        <v>0</v>
      </c>
      <c r="AU16" s="145">
        <f t="shared" si="87"/>
        <v>0</v>
      </c>
      <c r="AV16" s="145">
        <f t="shared" si="87"/>
        <v>0</v>
      </c>
      <c r="AW16" s="145">
        <f t="shared" si="87"/>
        <v>0</v>
      </c>
      <c r="AX16" s="145">
        <f t="shared" si="87"/>
        <v>0</v>
      </c>
      <c r="AY16" s="145">
        <f t="shared" si="87"/>
        <v>0</v>
      </c>
      <c r="AZ16" s="145">
        <f t="shared" si="87"/>
        <v>0</v>
      </c>
      <c r="BA16" s="145">
        <f t="shared" si="87"/>
        <v>0</v>
      </c>
      <c r="BB16" s="145">
        <f t="shared" si="87"/>
        <v>0</v>
      </c>
      <c r="BC16" s="145">
        <f t="shared" si="87"/>
        <v>0</v>
      </c>
      <c r="BD16" s="145">
        <f t="shared" si="87"/>
        <v>0</v>
      </c>
      <c r="BE16" s="145">
        <f t="shared" si="87"/>
        <v>0</v>
      </c>
      <c r="BF16" s="145">
        <f t="shared" si="87"/>
        <v>0</v>
      </c>
      <c r="BG16" s="145">
        <f t="shared" si="87"/>
        <v>0</v>
      </c>
      <c r="BH16" s="145">
        <f t="shared" si="87"/>
        <v>0</v>
      </c>
      <c r="BI16" s="145">
        <f t="shared" si="87"/>
        <v>0</v>
      </c>
      <c r="BJ16" s="145">
        <f t="shared" si="87"/>
        <v>0</v>
      </c>
      <c r="BK16" s="145">
        <f t="shared" si="87"/>
        <v>0</v>
      </c>
      <c r="BL16" s="145">
        <f t="shared" si="87"/>
        <v>0</v>
      </c>
      <c r="BM16" s="145">
        <f t="shared" si="87"/>
        <v>0</v>
      </c>
      <c r="BN16" s="145">
        <f t="shared" si="87"/>
        <v>0</v>
      </c>
      <c r="BO16" s="145">
        <f t="shared" si="87"/>
        <v>0</v>
      </c>
      <c r="BP16" s="145">
        <f t="shared" si="87"/>
        <v>0</v>
      </c>
      <c r="BQ16" s="145">
        <f t="shared" si="87"/>
        <v>0</v>
      </c>
      <c r="BR16" s="145">
        <f t="shared" si="87"/>
        <v>0</v>
      </c>
      <c r="BS16" s="145">
        <f t="shared" si="87"/>
        <v>0</v>
      </c>
      <c r="BT16" s="145">
        <f t="shared" si="87"/>
        <v>0</v>
      </c>
      <c r="BU16" s="145">
        <f t="shared" si="87"/>
        <v>0</v>
      </c>
      <c r="BV16" s="145">
        <f t="shared" si="87"/>
        <v>0</v>
      </c>
      <c r="BW16" s="145">
        <f t="shared" si="87"/>
        <v>0</v>
      </c>
      <c r="BX16" s="145">
        <f t="shared" si="87"/>
        <v>0</v>
      </c>
      <c r="BY16" s="145">
        <f t="shared" ref="BY16:DD16" si="88">IF(var=1,BY14,BY15)</f>
        <v>0</v>
      </c>
      <c r="BZ16" s="145">
        <f t="shared" si="88"/>
        <v>0</v>
      </c>
      <c r="CA16" s="145">
        <f t="shared" si="88"/>
        <v>0</v>
      </c>
      <c r="CB16" s="145">
        <f t="shared" si="88"/>
        <v>0</v>
      </c>
      <c r="CC16" s="145">
        <f t="shared" si="88"/>
        <v>0</v>
      </c>
      <c r="CD16" s="145">
        <f t="shared" si="88"/>
        <v>0</v>
      </c>
      <c r="CE16" s="145">
        <f t="shared" si="88"/>
        <v>0</v>
      </c>
      <c r="CF16" s="145">
        <f t="shared" si="88"/>
        <v>0</v>
      </c>
      <c r="CG16" s="145">
        <f t="shared" si="88"/>
        <v>0</v>
      </c>
      <c r="CH16" s="145">
        <f t="shared" si="88"/>
        <v>0</v>
      </c>
      <c r="CI16" s="145">
        <f t="shared" si="88"/>
        <v>0</v>
      </c>
      <c r="CJ16" s="145">
        <f t="shared" si="88"/>
        <v>0</v>
      </c>
      <c r="CK16" s="145">
        <f t="shared" si="88"/>
        <v>0</v>
      </c>
      <c r="CL16" s="145">
        <f t="shared" si="88"/>
        <v>0</v>
      </c>
      <c r="CM16" s="145">
        <f t="shared" si="88"/>
        <v>0</v>
      </c>
      <c r="CN16" s="145">
        <f t="shared" si="88"/>
        <v>0</v>
      </c>
      <c r="CO16" s="145">
        <f t="shared" si="88"/>
        <v>0</v>
      </c>
      <c r="CP16" s="145">
        <f t="shared" si="88"/>
        <v>0</v>
      </c>
      <c r="CQ16" s="145">
        <f t="shared" si="88"/>
        <v>0</v>
      </c>
      <c r="CR16" s="145">
        <f t="shared" si="88"/>
        <v>0</v>
      </c>
      <c r="CS16" s="145">
        <f t="shared" si="88"/>
        <v>0</v>
      </c>
      <c r="CT16" s="145">
        <f t="shared" si="88"/>
        <v>0</v>
      </c>
      <c r="CU16" s="145">
        <f t="shared" si="88"/>
        <v>0</v>
      </c>
      <c r="CV16" s="145">
        <f t="shared" si="88"/>
        <v>0</v>
      </c>
      <c r="CW16" s="145">
        <f t="shared" si="88"/>
        <v>0</v>
      </c>
      <c r="CX16" s="145">
        <f t="shared" si="88"/>
        <v>0</v>
      </c>
      <c r="CY16" s="145">
        <f t="shared" si="88"/>
        <v>0</v>
      </c>
      <c r="CZ16" s="145">
        <f t="shared" si="88"/>
        <v>0</v>
      </c>
      <c r="DA16" s="145">
        <f t="shared" si="88"/>
        <v>0</v>
      </c>
      <c r="DB16" s="145">
        <f t="shared" si="88"/>
        <v>0</v>
      </c>
      <c r="DC16" s="145">
        <f t="shared" si="88"/>
        <v>0</v>
      </c>
      <c r="DD16" s="145">
        <f t="shared" si="88"/>
        <v>0</v>
      </c>
      <c r="DE16" s="145">
        <f t="shared" ref="DE16:DM16" si="89">IF(var=1,DE14,DE15)</f>
        <v>0</v>
      </c>
      <c r="DF16" s="145">
        <f t="shared" si="89"/>
        <v>0</v>
      </c>
      <c r="DG16" s="145">
        <f t="shared" si="89"/>
        <v>0</v>
      </c>
      <c r="DH16" s="145">
        <f t="shared" si="89"/>
        <v>0</v>
      </c>
      <c r="DI16" s="145">
        <f t="shared" si="89"/>
        <v>0</v>
      </c>
      <c r="DJ16" s="145">
        <f t="shared" si="89"/>
        <v>0</v>
      </c>
      <c r="DK16" s="145">
        <f t="shared" si="89"/>
        <v>0</v>
      </c>
      <c r="DL16" s="145">
        <f t="shared" si="89"/>
        <v>0</v>
      </c>
      <c r="DM16" s="145">
        <f t="shared" si="89"/>
        <v>0</v>
      </c>
    </row>
    <row r="17" spans="3:63" x14ac:dyDescent="0.3"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</row>
    <row r="18" spans="3:63" x14ac:dyDescent="0.3"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</row>
    <row r="19" spans="3:63" x14ac:dyDescent="0.3"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</row>
    <row r="20" spans="3:63" x14ac:dyDescent="0.3"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</row>
    <row r="21" spans="3:63" x14ac:dyDescent="0.3"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</row>
    <row r="22" spans="3:63" x14ac:dyDescent="0.3"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</row>
    <row r="23" spans="3:63" x14ac:dyDescent="0.3"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</row>
    <row r="24" spans="3:63" x14ac:dyDescent="0.3"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</row>
    <row r="25" spans="3:63" x14ac:dyDescent="0.3"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</row>
    <row r="26" spans="3:63" x14ac:dyDescent="0.3"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</row>
    <row r="27" spans="3:63" x14ac:dyDescent="0.3"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</row>
    <row r="28" spans="3:63" x14ac:dyDescent="0.3"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</row>
    <row r="29" spans="3:63" x14ac:dyDescent="0.3"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</row>
    <row r="30" spans="3:63" x14ac:dyDescent="0.3"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</row>
    <row r="31" spans="3:63" x14ac:dyDescent="0.3"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</row>
    <row r="32" spans="3:63" x14ac:dyDescent="0.3"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</row>
    <row r="33" spans="3:63" x14ac:dyDescent="0.3"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</row>
    <row r="34" spans="3:63" x14ac:dyDescent="0.3"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</row>
    <row r="35" spans="3:63" x14ac:dyDescent="0.3"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</row>
    <row r="36" spans="3:63" x14ac:dyDescent="0.3"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</row>
    <row r="37" spans="3:63" x14ac:dyDescent="0.3"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</row>
    <row r="38" spans="3:63" x14ac:dyDescent="0.3"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</row>
    <row r="39" spans="3:63" x14ac:dyDescent="0.3"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</row>
    <row r="40" spans="3:63" x14ac:dyDescent="0.3">
      <c r="C40" s="1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</row>
    <row r="41" spans="3:63" x14ac:dyDescent="0.3"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</row>
    <row r="42" spans="3:63" x14ac:dyDescent="0.3">
      <c r="C42" s="12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</row>
    <row r="43" spans="3:63" x14ac:dyDescent="0.3"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</row>
    <row r="44" spans="3:63" x14ac:dyDescent="0.3"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</row>
    <row r="45" spans="3:63" x14ac:dyDescent="0.3"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</row>
    <row r="46" spans="3:63" x14ac:dyDescent="0.3">
      <c r="C46" s="1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</row>
    <row r="47" spans="3:63" x14ac:dyDescent="0.3"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</row>
    <row r="48" spans="3:63" x14ac:dyDescent="0.3">
      <c r="C48" s="12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</row>
    <row r="49" spans="3:63" x14ac:dyDescent="0.3"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</row>
    <row r="50" spans="3:63" x14ac:dyDescent="0.3"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</row>
    <row r="51" spans="3:63" x14ac:dyDescent="0.3"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</row>
    <row r="52" spans="3:63" x14ac:dyDescent="0.3"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</row>
    <row r="53" spans="3:63" x14ac:dyDescent="0.3"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</row>
    <row r="54" spans="3:63" x14ac:dyDescent="0.3"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</row>
    <row r="55" spans="3:63" x14ac:dyDescent="0.3"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</row>
    <row r="56" spans="3:63" x14ac:dyDescent="0.3">
      <c r="C56" s="1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</row>
    <row r="57" spans="3:63" x14ac:dyDescent="0.3">
      <c r="C57" s="1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</row>
    <row r="58" spans="3:63" x14ac:dyDescent="0.3"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</row>
    <row r="59" spans="3:63" x14ac:dyDescent="0.3">
      <c r="C59" s="12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</row>
    <row r="60" spans="3:63" x14ac:dyDescent="0.3">
      <c r="C60" s="12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</row>
    <row r="61" spans="3:63" x14ac:dyDescent="0.3">
      <c r="C61" s="12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</row>
    <row r="62" spans="3:63" x14ac:dyDescent="0.3">
      <c r="C62" s="12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</row>
    <row r="63" spans="3:63" x14ac:dyDescent="0.3"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</row>
    <row r="64" spans="3:63" x14ac:dyDescent="0.3">
      <c r="C64" s="12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</row>
    <row r="65" spans="3:63" x14ac:dyDescent="0.3">
      <c r="C65" s="12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</row>
    <row r="66" spans="3:63" x14ac:dyDescent="0.3"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</row>
    <row r="67" spans="3:63" x14ac:dyDescent="0.3">
      <c r="C67" s="1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</row>
    <row r="68" spans="3:63" x14ac:dyDescent="0.3">
      <c r="C68" s="12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</row>
    <row r="69" spans="3:63" x14ac:dyDescent="0.3">
      <c r="C69" s="12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</row>
    <row r="70" spans="3:63" x14ac:dyDescent="0.3">
      <c r="C70" s="12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</row>
    <row r="71" spans="3:63" x14ac:dyDescent="0.3">
      <c r="C71" s="12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</row>
    <row r="72" spans="3:63" x14ac:dyDescent="0.3">
      <c r="C72" s="1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</row>
    <row r="73" spans="3:63" x14ac:dyDescent="0.3">
      <c r="C73" s="12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</row>
    <row r="74" spans="3:63" x14ac:dyDescent="0.3">
      <c r="C74" s="12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</row>
    <row r="75" spans="3:63" x14ac:dyDescent="0.3">
      <c r="C75" s="12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</row>
    <row r="76" spans="3:63" x14ac:dyDescent="0.3">
      <c r="C76" s="12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</row>
    <row r="77" spans="3:63" x14ac:dyDescent="0.3">
      <c r="C77" s="12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</row>
    <row r="78" spans="3:63" x14ac:dyDescent="0.3">
      <c r="C78" s="12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</row>
    <row r="79" spans="3:63" x14ac:dyDescent="0.3">
      <c r="C79" s="12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</row>
    <row r="80" spans="3:63" x14ac:dyDescent="0.3">
      <c r="C80" s="12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</row>
    <row r="81" spans="3:63" x14ac:dyDescent="0.3">
      <c r="C81" s="12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</row>
    <row r="82" spans="3:63" x14ac:dyDescent="0.3">
      <c r="C82" s="12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</row>
    <row r="83" spans="3:63" x14ac:dyDescent="0.3">
      <c r="C83" s="12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</row>
    <row r="84" spans="3:63" x14ac:dyDescent="0.3">
      <c r="C84" s="12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</row>
    <row r="85" spans="3:63" x14ac:dyDescent="0.3">
      <c r="C85" s="12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</row>
    <row r="86" spans="3:63" x14ac:dyDescent="0.3">
      <c r="C86" s="12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</row>
    <row r="87" spans="3:63" x14ac:dyDescent="0.3">
      <c r="C87" s="1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</row>
    <row r="88" spans="3:63" x14ac:dyDescent="0.3">
      <c r="C88" s="1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</row>
    <row r="89" spans="3:63" x14ac:dyDescent="0.3">
      <c r="C89" s="1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</row>
    <row r="90" spans="3:63" x14ac:dyDescent="0.3">
      <c r="C90" s="1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</row>
    <row r="91" spans="3:63" x14ac:dyDescent="0.3">
      <c r="C91" s="12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</row>
    <row r="92" spans="3:63" x14ac:dyDescent="0.3">
      <c r="C92" s="12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</row>
    <row r="93" spans="3:63" x14ac:dyDescent="0.3">
      <c r="C93" s="12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</row>
    <row r="94" spans="3:63" x14ac:dyDescent="0.3">
      <c r="C94" s="12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</row>
    <row r="95" spans="3:63" x14ac:dyDescent="0.3">
      <c r="C95" s="12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</row>
    <row r="96" spans="3:63" x14ac:dyDescent="0.3">
      <c r="C96" s="12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</row>
    <row r="97" spans="3:63" x14ac:dyDescent="0.3">
      <c r="C97" s="12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</row>
    <row r="98" spans="3:63" x14ac:dyDescent="0.3">
      <c r="C98" s="12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</row>
    <row r="99" spans="3:63" x14ac:dyDescent="0.3">
      <c r="C99" s="12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</row>
    <row r="100" spans="3:63" x14ac:dyDescent="0.3">
      <c r="C100" s="12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</row>
    <row r="101" spans="3:63" x14ac:dyDescent="0.3">
      <c r="C101" s="12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</row>
    <row r="102" spans="3:63" x14ac:dyDescent="0.3">
      <c r="C102" s="12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</row>
    <row r="103" spans="3:63" x14ac:dyDescent="0.3">
      <c r="C103" s="12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</row>
    <row r="104" spans="3:63" x14ac:dyDescent="0.3">
      <c r="C104" s="12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</row>
    <row r="105" spans="3:63" x14ac:dyDescent="0.3">
      <c r="C105" s="12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</row>
    <row r="106" spans="3:63" x14ac:dyDescent="0.3">
      <c r="C106" s="12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</row>
    <row r="107" spans="3:63" x14ac:dyDescent="0.3">
      <c r="C107" s="12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</row>
    <row r="108" spans="3:63" x14ac:dyDescent="0.3">
      <c r="C108" s="12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</row>
    <row r="109" spans="3:63" x14ac:dyDescent="0.3">
      <c r="C109" s="12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</row>
    <row r="110" spans="3:63" x14ac:dyDescent="0.3">
      <c r="C110" s="12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</row>
    <row r="111" spans="3:63" x14ac:dyDescent="0.3">
      <c r="C111" s="12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</row>
    <row r="112" spans="3:63" x14ac:dyDescent="0.3">
      <c r="C112" s="12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</row>
    <row r="113" spans="3:63" x14ac:dyDescent="0.3">
      <c r="C113" s="12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</row>
    <row r="114" spans="3:63" x14ac:dyDescent="0.3">
      <c r="C114" s="12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</row>
    <row r="115" spans="3:63" x14ac:dyDescent="0.3">
      <c r="C115" s="12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</row>
    <row r="116" spans="3:63" x14ac:dyDescent="0.3">
      <c r="C116" s="12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</row>
    <row r="117" spans="3:63" x14ac:dyDescent="0.3">
      <c r="C117" s="12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</row>
    <row r="118" spans="3:63" x14ac:dyDescent="0.3">
      <c r="C118" s="12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</row>
    <row r="119" spans="3:63" x14ac:dyDescent="0.3">
      <c r="C119" s="12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</row>
    <row r="120" spans="3:63" x14ac:dyDescent="0.3">
      <c r="C120" s="12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</row>
    <row r="121" spans="3:63" x14ac:dyDescent="0.3">
      <c r="C121" s="12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</row>
    <row r="122" spans="3:63" x14ac:dyDescent="0.3">
      <c r="C122" s="12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</row>
    <row r="123" spans="3:63" x14ac:dyDescent="0.3">
      <c r="C123" s="12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</row>
    <row r="124" spans="3:63" x14ac:dyDescent="0.3">
      <c r="C124" s="12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</row>
    <row r="125" spans="3:63" x14ac:dyDescent="0.3">
      <c r="C125" s="12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</row>
    <row r="126" spans="3:63" x14ac:dyDescent="0.3">
      <c r="C126" s="12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</row>
    <row r="127" spans="3:63" x14ac:dyDescent="0.3">
      <c r="C127" s="12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</row>
    <row r="128" spans="3:63" x14ac:dyDescent="0.3">
      <c r="C128" s="12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</row>
    <row r="129" spans="3:63" x14ac:dyDescent="0.3">
      <c r="C129" s="12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</row>
    <row r="130" spans="3:63" x14ac:dyDescent="0.3">
      <c r="C130" s="12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</row>
    <row r="131" spans="3:63" x14ac:dyDescent="0.3">
      <c r="C131" s="12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</row>
    <row r="132" spans="3:63" x14ac:dyDescent="0.3">
      <c r="C132" s="12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</row>
    <row r="133" spans="3:63" x14ac:dyDescent="0.3">
      <c r="C133" s="12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</row>
    <row r="134" spans="3:63" x14ac:dyDescent="0.3">
      <c r="C134" s="12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</row>
    <row r="135" spans="3:63" x14ac:dyDescent="0.3">
      <c r="C135" s="12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</row>
    <row r="136" spans="3:63" x14ac:dyDescent="0.3">
      <c r="C136" s="12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</row>
    <row r="137" spans="3:63" x14ac:dyDescent="0.3">
      <c r="C137" s="12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</row>
    <row r="138" spans="3:63" x14ac:dyDescent="0.3">
      <c r="C138" s="12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</row>
    <row r="139" spans="3:63" x14ac:dyDescent="0.3">
      <c r="C139" s="12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</row>
    <row r="140" spans="3:63" x14ac:dyDescent="0.3">
      <c r="C140" s="12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</row>
    <row r="141" spans="3:63" x14ac:dyDescent="0.3">
      <c r="C141" s="12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</row>
    <row r="142" spans="3:63" x14ac:dyDescent="0.3">
      <c r="C142" s="12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</row>
    <row r="143" spans="3:63" x14ac:dyDescent="0.3">
      <c r="C143" s="12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</row>
    <row r="144" spans="3:63" x14ac:dyDescent="0.3">
      <c r="C144" s="12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</row>
    <row r="145" spans="3:63" x14ac:dyDescent="0.3">
      <c r="C145" s="12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</row>
    <row r="146" spans="3:63" x14ac:dyDescent="0.3">
      <c r="C146" s="12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</row>
    <row r="147" spans="3:63" x14ac:dyDescent="0.3">
      <c r="C147" s="12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</row>
    <row r="148" spans="3:63" x14ac:dyDescent="0.3">
      <c r="C148" s="12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</row>
    <row r="149" spans="3:63" x14ac:dyDescent="0.3">
      <c r="C149" s="12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</row>
    <row r="150" spans="3:63" x14ac:dyDescent="0.3">
      <c r="C150" s="12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</row>
    <row r="151" spans="3:63" x14ac:dyDescent="0.3">
      <c r="C151" s="12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</row>
    <row r="152" spans="3:63" x14ac:dyDescent="0.3">
      <c r="C152" s="12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</row>
    <row r="153" spans="3:63" x14ac:dyDescent="0.3">
      <c r="C153" s="12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</row>
    <row r="154" spans="3:63" x14ac:dyDescent="0.3">
      <c r="C154" s="12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</row>
    <row r="155" spans="3:63" x14ac:dyDescent="0.3">
      <c r="C155" s="12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</row>
    <row r="156" spans="3:63" x14ac:dyDescent="0.3">
      <c r="C156" s="12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</row>
    <row r="157" spans="3:63" x14ac:dyDescent="0.3">
      <c r="C157" s="1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</row>
    <row r="158" spans="3:63" x14ac:dyDescent="0.3">
      <c r="C158" s="12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</row>
    <row r="159" spans="3:63" x14ac:dyDescent="0.3">
      <c r="C159" s="12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</row>
    <row r="160" spans="3:63" x14ac:dyDescent="0.3">
      <c r="C160" s="12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</row>
    <row r="161" spans="3:63" x14ac:dyDescent="0.3">
      <c r="C161" s="12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</row>
    <row r="162" spans="3:63" x14ac:dyDescent="0.3">
      <c r="C162" s="12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</row>
    <row r="163" spans="3:63" x14ac:dyDescent="0.3">
      <c r="C163" s="12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</row>
    <row r="164" spans="3:63" x14ac:dyDescent="0.3">
      <c r="C164" s="12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</row>
    <row r="165" spans="3:63" x14ac:dyDescent="0.3">
      <c r="C165" s="12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</row>
    <row r="166" spans="3:63" x14ac:dyDescent="0.3">
      <c r="C166" s="12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</row>
    <row r="167" spans="3:63" x14ac:dyDescent="0.3">
      <c r="C167" s="12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</row>
    <row r="168" spans="3:63" x14ac:dyDescent="0.3">
      <c r="C168" s="12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</row>
    <row r="169" spans="3:63" x14ac:dyDescent="0.3">
      <c r="C169" s="12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</row>
    <row r="170" spans="3:63" x14ac:dyDescent="0.3">
      <c r="C170" s="12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</row>
    <row r="171" spans="3:63" x14ac:dyDescent="0.3">
      <c r="C171" s="12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</row>
    <row r="172" spans="3:63" x14ac:dyDescent="0.3">
      <c r="C172" s="12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</row>
    <row r="173" spans="3:63" x14ac:dyDescent="0.3">
      <c r="C173" s="12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</row>
    <row r="174" spans="3:63" x14ac:dyDescent="0.3">
      <c r="C174" s="12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</row>
    <row r="175" spans="3:63" x14ac:dyDescent="0.3">
      <c r="C175" s="12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</row>
    <row r="176" spans="3:63" x14ac:dyDescent="0.3">
      <c r="C176" s="12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</row>
    <row r="177" spans="3:63" x14ac:dyDescent="0.3">
      <c r="C177" s="12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</row>
    <row r="178" spans="3:63" x14ac:dyDescent="0.3">
      <c r="C178" s="12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</row>
    <row r="179" spans="3:63" x14ac:dyDescent="0.3">
      <c r="C179" s="12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</row>
    <row r="180" spans="3:63" x14ac:dyDescent="0.3">
      <c r="C180" s="12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</row>
    <row r="181" spans="3:63" x14ac:dyDescent="0.3">
      <c r="C181" s="12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</row>
    <row r="182" spans="3:63" x14ac:dyDescent="0.3">
      <c r="C182" s="12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</row>
    <row r="183" spans="3:63" x14ac:dyDescent="0.3">
      <c r="C183" s="12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</row>
    <row r="184" spans="3:63" x14ac:dyDescent="0.3">
      <c r="C184" s="12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</row>
    <row r="185" spans="3:63" x14ac:dyDescent="0.3">
      <c r="C185" s="12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</row>
    <row r="186" spans="3:63" x14ac:dyDescent="0.3">
      <c r="C186" s="12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</row>
    <row r="187" spans="3:63" x14ac:dyDescent="0.3">
      <c r="C187" s="12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</row>
    <row r="188" spans="3:63" x14ac:dyDescent="0.3">
      <c r="C188" s="12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</row>
    <row r="189" spans="3:63" x14ac:dyDescent="0.3">
      <c r="C189" s="12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</row>
    <row r="190" spans="3:63" x14ac:dyDescent="0.3">
      <c r="C190" s="12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</row>
    <row r="191" spans="3:63" x14ac:dyDescent="0.3">
      <c r="C191" s="12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</row>
    <row r="192" spans="3:63" x14ac:dyDescent="0.3">
      <c r="C192" s="12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</row>
    <row r="193" spans="3:63" x14ac:dyDescent="0.3">
      <c r="C193" s="12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</row>
    <row r="194" spans="3:63" x14ac:dyDescent="0.3">
      <c r="C194" s="12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</row>
    <row r="195" spans="3:63" x14ac:dyDescent="0.3">
      <c r="C195" s="12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</row>
    <row r="196" spans="3:63" x14ac:dyDescent="0.3">
      <c r="C196" s="12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</row>
    <row r="197" spans="3:63" x14ac:dyDescent="0.3">
      <c r="C197" s="12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</row>
    <row r="198" spans="3:63" x14ac:dyDescent="0.3">
      <c r="C198" s="12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</row>
    <row r="199" spans="3:63" x14ac:dyDescent="0.3">
      <c r="C199" s="12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</row>
    <row r="200" spans="3:63" x14ac:dyDescent="0.3">
      <c r="C200" s="12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</row>
    <row r="201" spans="3:63" x14ac:dyDescent="0.3">
      <c r="C201" s="12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</row>
    <row r="202" spans="3:63" x14ac:dyDescent="0.3">
      <c r="C202" s="12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</row>
    <row r="203" spans="3:63" x14ac:dyDescent="0.3">
      <c r="C203" s="12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</row>
    <row r="204" spans="3:63" x14ac:dyDescent="0.3">
      <c r="C204" s="12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</row>
    <row r="205" spans="3:63" x14ac:dyDescent="0.3">
      <c r="C205" s="12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</row>
    <row r="206" spans="3:63" x14ac:dyDescent="0.3">
      <c r="C206" s="12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</row>
    <row r="207" spans="3:63" x14ac:dyDescent="0.3">
      <c r="C207" s="12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</row>
    <row r="208" spans="3:63" x14ac:dyDescent="0.3">
      <c r="C208" s="12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</row>
    <row r="209" spans="3:63" x14ac:dyDescent="0.3">
      <c r="C209" s="12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</row>
    <row r="210" spans="3:63" x14ac:dyDescent="0.3">
      <c r="C210" s="12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</row>
    <row r="211" spans="3:63" x14ac:dyDescent="0.3">
      <c r="C211" s="12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</row>
    <row r="212" spans="3:63" x14ac:dyDescent="0.3">
      <c r="C212" s="12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</row>
    <row r="213" spans="3:63" x14ac:dyDescent="0.3">
      <c r="C213" s="12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</row>
    <row r="214" spans="3:63" x14ac:dyDescent="0.3">
      <c r="C214" s="12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</row>
    <row r="215" spans="3:63" x14ac:dyDescent="0.3">
      <c r="C215" s="12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</row>
    <row r="216" spans="3:63" x14ac:dyDescent="0.3">
      <c r="C216" s="12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</row>
    <row r="217" spans="3:63" x14ac:dyDescent="0.3">
      <c r="C217" s="12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</row>
    <row r="218" spans="3:63" x14ac:dyDescent="0.3">
      <c r="C218" s="12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</row>
    <row r="219" spans="3:63" x14ac:dyDescent="0.3">
      <c r="C219" s="12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</row>
    <row r="220" spans="3:63" x14ac:dyDescent="0.3">
      <c r="C220" s="12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</row>
    <row r="221" spans="3:63" x14ac:dyDescent="0.3">
      <c r="C221" s="12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</row>
    <row r="222" spans="3:63" x14ac:dyDescent="0.3">
      <c r="C222" s="12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</row>
    <row r="223" spans="3:63" x14ac:dyDescent="0.3">
      <c r="C223" s="12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</row>
    <row r="224" spans="3:63" x14ac:dyDescent="0.3">
      <c r="C224" s="12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</row>
    <row r="225" spans="3:63" x14ac:dyDescent="0.3">
      <c r="C225" s="12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</row>
    <row r="226" spans="3:63" x14ac:dyDescent="0.3">
      <c r="C226" s="12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</row>
    <row r="227" spans="3:63" x14ac:dyDescent="0.3">
      <c r="C227" s="12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</row>
    <row r="228" spans="3:63" x14ac:dyDescent="0.3">
      <c r="C228" s="12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</row>
    <row r="229" spans="3:63" x14ac:dyDescent="0.3">
      <c r="C229" s="12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</row>
    <row r="230" spans="3:63" x14ac:dyDescent="0.3">
      <c r="C230" s="12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</row>
    <row r="231" spans="3:63" x14ac:dyDescent="0.3">
      <c r="C231" s="12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</row>
    <row r="232" spans="3:63" x14ac:dyDescent="0.3">
      <c r="C232" s="12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</row>
    <row r="233" spans="3:63" x14ac:dyDescent="0.3">
      <c r="C233" s="12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</row>
    <row r="234" spans="3:63" x14ac:dyDescent="0.3">
      <c r="C234" s="12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</row>
    <row r="235" spans="3:63" x14ac:dyDescent="0.3">
      <c r="C235" s="12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</row>
    <row r="236" spans="3:63" x14ac:dyDescent="0.3">
      <c r="C236" s="12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</row>
    <row r="237" spans="3:63" x14ac:dyDescent="0.3">
      <c r="C237" s="12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</row>
    <row r="238" spans="3:63" x14ac:dyDescent="0.3">
      <c r="C238" s="12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</row>
    <row r="239" spans="3:63" x14ac:dyDescent="0.3">
      <c r="C239" s="12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</row>
    <row r="240" spans="3:63" x14ac:dyDescent="0.3">
      <c r="C240" s="12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</row>
    <row r="241" spans="3:63" x14ac:dyDescent="0.3">
      <c r="C241" s="12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</row>
    <row r="242" spans="3:63" x14ac:dyDescent="0.3">
      <c r="C242" s="12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</row>
    <row r="243" spans="3:63" x14ac:dyDescent="0.3">
      <c r="C243" s="12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</row>
    <row r="244" spans="3:63" x14ac:dyDescent="0.3">
      <c r="C244" s="12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</row>
    <row r="245" spans="3:63" x14ac:dyDescent="0.3">
      <c r="C245" s="12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</row>
    <row r="246" spans="3:63" x14ac:dyDescent="0.3">
      <c r="C246" s="12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</row>
    <row r="247" spans="3:63" x14ac:dyDescent="0.3">
      <c r="C247" s="12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</row>
    <row r="248" spans="3:63" x14ac:dyDescent="0.3">
      <c r="C248" s="12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</row>
    <row r="249" spans="3:63" x14ac:dyDescent="0.3">
      <c r="C249" s="12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</row>
    <row r="250" spans="3:63" x14ac:dyDescent="0.3">
      <c r="C250" s="12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</row>
    <row r="251" spans="3:63" x14ac:dyDescent="0.3">
      <c r="C251" s="12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</row>
    <row r="252" spans="3:63" x14ac:dyDescent="0.3">
      <c r="C252" s="12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</row>
    <row r="253" spans="3:63" x14ac:dyDescent="0.3">
      <c r="C253" s="12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</row>
    <row r="254" spans="3:63" x14ac:dyDescent="0.3">
      <c r="C254" s="12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</row>
    <row r="255" spans="3:63" x14ac:dyDescent="0.3">
      <c r="C255" s="12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</row>
    <row r="256" spans="3:63" x14ac:dyDescent="0.3">
      <c r="C256" s="12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</row>
    <row r="257" spans="3:63" x14ac:dyDescent="0.3">
      <c r="C257" s="12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</row>
    <row r="258" spans="3:63" x14ac:dyDescent="0.3">
      <c r="C258" s="12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</row>
    <row r="259" spans="3:63" x14ac:dyDescent="0.3">
      <c r="C259" s="12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</row>
    <row r="260" spans="3:63" x14ac:dyDescent="0.3">
      <c r="C260" s="12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</row>
    <row r="261" spans="3:63" x14ac:dyDescent="0.3">
      <c r="C261" s="12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</row>
    <row r="262" spans="3:63" x14ac:dyDescent="0.3">
      <c r="C262" s="12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</row>
    <row r="263" spans="3:63" x14ac:dyDescent="0.3">
      <c r="C263" s="12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</row>
    <row r="264" spans="3:63" x14ac:dyDescent="0.3">
      <c r="C264" s="12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</row>
    <row r="265" spans="3:63" x14ac:dyDescent="0.3">
      <c r="C265" s="12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</row>
    <row r="266" spans="3:63" x14ac:dyDescent="0.3">
      <c r="C266" s="12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</row>
    <row r="267" spans="3:63" x14ac:dyDescent="0.3">
      <c r="C267" s="12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</row>
    <row r="268" spans="3:63" x14ac:dyDescent="0.3">
      <c r="C268" s="12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</row>
    <row r="269" spans="3:63" x14ac:dyDescent="0.3">
      <c r="C269" s="12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</row>
    <row r="270" spans="3:63" x14ac:dyDescent="0.3">
      <c r="C270" s="12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</row>
    <row r="271" spans="3:63" x14ac:dyDescent="0.3">
      <c r="C271" s="12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</row>
    <row r="272" spans="3:63" x14ac:dyDescent="0.3">
      <c r="C272" s="12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</row>
    <row r="273" spans="3:63" x14ac:dyDescent="0.3">
      <c r="C273" s="12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</row>
    <row r="274" spans="3:63" x14ac:dyDescent="0.3">
      <c r="C274" s="12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</row>
    <row r="275" spans="3:63" x14ac:dyDescent="0.3">
      <c r="C275" s="12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</row>
    <row r="276" spans="3:63" x14ac:dyDescent="0.3">
      <c r="C276" s="12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</row>
    <row r="277" spans="3:63" x14ac:dyDescent="0.3">
      <c r="C277" s="12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</row>
    <row r="278" spans="3:63" x14ac:dyDescent="0.3">
      <c r="C278" s="12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</row>
    <row r="279" spans="3:63" x14ac:dyDescent="0.3">
      <c r="C279" s="12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</row>
    <row r="280" spans="3:63" x14ac:dyDescent="0.3">
      <c r="C280" s="12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</row>
    <row r="281" spans="3:63" x14ac:dyDescent="0.3">
      <c r="C281" s="12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</row>
    <row r="282" spans="3:63" x14ac:dyDescent="0.3">
      <c r="C282" s="12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</row>
    <row r="283" spans="3:63" x14ac:dyDescent="0.3">
      <c r="C283" s="12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</row>
    <row r="284" spans="3:63" x14ac:dyDescent="0.3">
      <c r="C284" s="12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</row>
    <row r="285" spans="3:63" x14ac:dyDescent="0.3">
      <c r="C285" s="12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</row>
    <row r="286" spans="3:63" x14ac:dyDescent="0.3">
      <c r="C286" s="12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</row>
    <row r="287" spans="3:63" x14ac:dyDescent="0.3">
      <c r="C287" s="12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</row>
    <row r="288" spans="3:63" x14ac:dyDescent="0.3">
      <c r="C288" s="12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</row>
    <row r="289" spans="3:63" x14ac:dyDescent="0.3">
      <c r="C289" s="12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</row>
    <row r="290" spans="3:63" x14ac:dyDescent="0.3">
      <c r="C290" s="12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</row>
    <row r="291" spans="3:63" x14ac:dyDescent="0.3">
      <c r="C291" s="12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</row>
    <row r="292" spans="3:63" x14ac:dyDescent="0.3">
      <c r="C292" s="12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</row>
    <row r="293" spans="3:63" x14ac:dyDescent="0.3">
      <c r="C293" s="12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</row>
    <row r="294" spans="3:63" x14ac:dyDescent="0.3">
      <c r="C294" s="12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</row>
    <row r="295" spans="3:63" x14ac:dyDescent="0.3">
      <c r="C295" s="12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</row>
    <row r="296" spans="3:63" x14ac:dyDescent="0.3">
      <c r="C296" s="12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</row>
    <row r="297" spans="3:63" x14ac:dyDescent="0.3">
      <c r="C297" s="12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</row>
    <row r="298" spans="3:63" x14ac:dyDescent="0.3">
      <c r="C298" s="12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</row>
    <row r="299" spans="3:63" x14ac:dyDescent="0.3">
      <c r="C299" s="12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</row>
    <row r="300" spans="3:63" x14ac:dyDescent="0.3">
      <c r="C300" s="12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</row>
    <row r="301" spans="3:63" x14ac:dyDescent="0.3">
      <c r="C301" s="12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</row>
    <row r="302" spans="3:63" x14ac:dyDescent="0.3">
      <c r="C302" s="12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</row>
    <row r="303" spans="3:63" x14ac:dyDescent="0.3">
      <c r="C303" s="12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</row>
    <row r="304" spans="3:63" x14ac:dyDescent="0.3">
      <c r="C304" s="12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</row>
    <row r="305" spans="3:63" x14ac:dyDescent="0.3">
      <c r="C305" s="12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</row>
    <row r="306" spans="3:63" x14ac:dyDescent="0.3">
      <c r="C306" s="12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</row>
    <row r="307" spans="3:63" x14ac:dyDescent="0.3">
      <c r="C307" s="12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</row>
    <row r="308" spans="3:63" x14ac:dyDescent="0.3">
      <c r="C308" s="12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</row>
    <row r="309" spans="3:63" x14ac:dyDescent="0.3">
      <c r="C309" s="12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</row>
    <row r="310" spans="3:63" x14ac:dyDescent="0.3">
      <c r="C310" s="12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</row>
    <row r="311" spans="3:63" x14ac:dyDescent="0.3">
      <c r="C311" s="12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</row>
    <row r="312" spans="3:63" x14ac:dyDescent="0.3">
      <c r="C312" s="12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</row>
    <row r="313" spans="3:63" x14ac:dyDescent="0.3">
      <c r="C313" s="12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</row>
    <row r="314" spans="3:63" x14ac:dyDescent="0.3">
      <c r="C314" s="12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</row>
    <row r="315" spans="3:63" x14ac:dyDescent="0.3">
      <c r="C315" s="12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</row>
    <row r="316" spans="3:63" x14ac:dyDescent="0.3">
      <c r="C316" s="12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</row>
    <row r="317" spans="3:63" x14ac:dyDescent="0.3">
      <c r="C317" s="12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</row>
    <row r="318" spans="3:63" x14ac:dyDescent="0.3">
      <c r="C318" s="12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</row>
    <row r="319" spans="3:63" x14ac:dyDescent="0.3">
      <c r="C319" s="12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</row>
    <row r="320" spans="3:63" x14ac:dyDescent="0.3">
      <c r="C320" s="12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</row>
    <row r="321" spans="3:63" x14ac:dyDescent="0.3">
      <c r="C321" s="12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</row>
    <row r="322" spans="3:63" x14ac:dyDescent="0.3">
      <c r="C322" s="12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</row>
    <row r="323" spans="3:63" x14ac:dyDescent="0.3">
      <c r="C323" s="12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</row>
    <row r="324" spans="3:63" x14ac:dyDescent="0.3">
      <c r="C324" s="12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</row>
    <row r="325" spans="3:63" x14ac:dyDescent="0.3">
      <c r="C325" s="12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</row>
    <row r="326" spans="3:63" x14ac:dyDescent="0.3">
      <c r="C326" s="12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</row>
    <row r="327" spans="3:63" x14ac:dyDescent="0.3">
      <c r="C327" s="12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</row>
    <row r="328" spans="3:63" x14ac:dyDescent="0.3">
      <c r="C328" s="12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</row>
    <row r="329" spans="3:63" x14ac:dyDescent="0.3">
      <c r="C329" s="12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</row>
    <row r="330" spans="3:63" x14ac:dyDescent="0.3">
      <c r="C330" s="12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</row>
    <row r="331" spans="3:63" x14ac:dyDescent="0.3">
      <c r="C331" s="12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</row>
    <row r="332" spans="3:63" x14ac:dyDescent="0.3">
      <c r="C332" s="12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</row>
    <row r="333" spans="3:63" x14ac:dyDescent="0.3">
      <c r="C333" s="12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</row>
    <row r="334" spans="3:63" x14ac:dyDescent="0.3">
      <c r="C334" s="12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</row>
    <row r="335" spans="3:63" x14ac:dyDescent="0.3">
      <c r="C335" s="12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</row>
    <row r="336" spans="3:63" x14ac:dyDescent="0.3">
      <c r="C336" s="12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</row>
    <row r="337" spans="3:63" x14ac:dyDescent="0.3">
      <c r="C337" s="12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</row>
    <row r="338" spans="3:63" x14ac:dyDescent="0.3">
      <c r="C338" s="12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</row>
    <row r="339" spans="3:63" x14ac:dyDescent="0.3">
      <c r="C339" s="12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</row>
    <row r="340" spans="3:63" x14ac:dyDescent="0.3">
      <c r="C340" s="12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</row>
    <row r="341" spans="3:63" x14ac:dyDescent="0.3">
      <c r="C341" s="12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</row>
    <row r="342" spans="3:63" x14ac:dyDescent="0.3">
      <c r="C342" s="12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</row>
    <row r="343" spans="3:63" x14ac:dyDescent="0.3">
      <c r="C343" s="12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</row>
    <row r="344" spans="3:63" x14ac:dyDescent="0.3">
      <c r="C344" s="12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</row>
    <row r="345" spans="3:63" x14ac:dyDescent="0.3">
      <c r="C345" s="12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</row>
    <row r="346" spans="3:63" x14ac:dyDescent="0.3">
      <c r="C346" s="12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</row>
    <row r="347" spans="3:63" x14ac:dyDescent="0.3">
      <c r="C347" s="12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</row>
    <row r="348" spans="3:63" x14ac:dyDescent="0.3">
      <c r="C348" s="12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</row>
    <row r="349" spans="3:63" x14ac:dyDescent="0.3">
      <c r="C349" s="12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</row>
    <row r="350" spans="3:63" x14ac:dyDescent="0.3">
      <c r="C350" s="12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</row>
    <row r="351" spans="3:63" x14ac:dyDescent="0.3">
      <c r="C351" s="12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</row>
    <row r="352" spans="3:63" x14ac:dyDescent="0.3">
      <c r="C352" s="12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</row>
    <row r="353" spans="3:63" x14ac:dyDescent="0.3">
      <c r="C353" s="12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</row>
    <row r="354" spans="3:63" x14ac:dyDescent="0.3">
      <c r="C354" s="12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</row>
    <row r="355" spans="3:63" x14ac:dyDescent="0.3">
      <c r="C355" s="12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</row>
    <row r="356" spans="3:63" x14ac:dyDescent="0.3">
      <c r="C356" s="12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</row>
    <row r="357" spans="3:63" x14ac:dyDescent="0.3">
      <c r="C357" s="12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</row>
    <row r="358" spans="3:63" x14ac:dyDescent="0.3">
      <c r="C358" s="12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</row>
    <row r="359" spans="3:63" x14ac:dyDescent="0.3">
      <c r="C359" s="12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</row>
    <row r="360" spans="3:63" x14ac:dyDescent="0.3">
      <c r="C360" s="12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</row>
    <row r="361" spans="3:63" x14ac:dyDescent="0.3">
      <c r="C361" s="12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</row>
    <row r="362" spans="3:63" x14ac:dyDescent="0.3">
      <c r="C362" s="12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</row>
    <row r="363" spans="3:63" x14ac:dyDescent="0.3">
      <c r="C363" s="12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</row>
    <row r="364" spans="3:63" x14ac:dyDescent="0.3">
      <c r="C364" s="12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</row>
    <row r="365" spans="3:63" x14ac:dyDescent="0.3">
      <c r="C365" s="12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</row>
    <row r="366" spans="3:63" x14ac:dyDescent="0.3">
      <c r="C366" s="12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</row>
    <row r="367" spans="3:63" x14ac:dyDescent="0.3">
      <c r="C367" s="12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</row>
    <row r="368" spans="3:63" x14ac:dyDescent="0.3">
      <c r="C368" s="12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</row>
    <row r="369" spans="3:63" x14ac:dyDescent="0.3">
      <c r="C369" s="12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</row>
    <row r="370" spans="3:63" x14ac:dyDescent="0.3">
      <c r="C370" s="12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</row>
    <row r="371" spans="3:63" x14ac:dyDescent="0.3">
      <c r="C371" s="12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</row>
    <row r="372" spans="3:63" x14ac:dyDescent="0.3">
      <c r="C372" s="12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</row>
    <row r="373" spans="3:63" x14ac:dyDescent="0.3">
      <c r="C373" s="12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</row>
    <row r="374" spans="3:63" x14ac:dyDescent="0.3">
      <c r="C374" s="12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</row>
    <row r="375" spans="3:63" x14ac:dyDescent="0.3">
      <c r="C375" s="12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</row>
    <row r="376" spans="3:63" x14ac:dyDescent="0.3">
      <c r="C376" s="12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</row>
    <row r="377" spans="3:63" x14ac:dyDescent="0.3">
      <c r="C377" s="12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</row>
    <row r="378" spans="3:63" x14ac:dyDescent="0.3">
      <c r="C378" s="12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</row>
    <row r="379" spans="3:63" x14ac:dyDescent="0.3">
      <c r="C379" s="12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</row>
    <row r="380" spans="3:63" x14ac:dyDescent="0.3">
      <c r="C380" s="12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</row>
    <row r="381" spans="3:63" x14ac:dyDescent="0.3">
      <c r="C381" s="12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</row>
    <row r="382" spans="3:63" x14ac:dyDescent="0.3">
      <c r="C382" s="12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</row>
    <row r="383" spans="3:63" x14ac:dyDescent="0.3">
      <c r="C383" s="12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</row>
    <row r="384" spans="3:63" x14ac:dyDescent="0.3">
      <c r="C384" s="12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</row>
    <row r="385" spans="3:63" x14ac:dyDescent="0.3">
      <c r="C385" s="12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</row>
    <row r="386" spans="3:63" x14ac:dyDescent="0.3">
      <c r="C386" s="12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</row>
    <row r="387" spans="3:63" x14ac:dyDescent="0.3">
      <c r="C387" s="12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</row>
    <row r="388" spans="3:63" x14ac:dyDescent="0.3">
      <c r="C388" s="12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</row>
    <row r="389" spans="3:63" x14ac:dyDescent="0.3">
      <c r="C389" s="12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</row>
    <row r="390" spans="3:63" x14ac:dyDescent="0.3">
      <c r="C390" s="12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</row>
    <row r="391" spans="3:63" x14ac:dyDescent="0.3">
      <c r="C391" s="12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</row>
    <row r="392" spans="3:63" x14ac:dyDescent="0.3">
      <c r="C392" s="12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</row>
    <row r="393" spans="3:63" x14ac:dyDescent="0.3">
      <c r="C393" s="12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</row>
    <row r="394" spans="3:63" x14ac:dyDescent="0.3">
      <c r="C394" s="12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</row>
    <row r="395" spans="3:63" x14ac:dyDescent="0.3">
      <c r="C395" s="12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</row>
    <row r="396" spans="3:63" x14ac:dyDescent="0.3">
      <c r="C396" s="12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</row>
    <row r="397" spans="3:63" x14ac:dyDescent="0.3">
      <c r="C397" s="12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</row>
    <row r="398" spans="3:63" x14ac:dyDescent="0.3">
      <c r="C398" s="12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</row>
    <row r="399" spans="3:63" x14ac:dyDescent="0.3">
      <c r="C399" s="12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</row>
    <row r="400" spans="3:63" x14ac:dyDescent="0.3">
      <c r="C400" s="12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</row>
    <row r="401" spans="3:63" x14ac:dyDescent="0.3">
      <c r="C401" s="12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</row>
    <row r="402" spans="3:63" x14ac:dyDescent="0.3">
      <c r="C402" s="12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</row>
    <row r="403" spans="3:63" x14ac:dyDescent="0.3">
      <c r="C403" s="12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</row>
    <row r="404" spans="3:63" x14ac:dyDescent="0.3">
      <c r="C404" s="12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</row>
    <row r="405" spans="3:63" x14ac:dyDescent="0.3">
      <c r="C405" s="12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</row>
    <row r="406" spans="3:63" x14ac:dyDescent="0.3">
      <c r="C406" s="12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</row>
    <row r="407" spans="3:63" x14ac:dyDescent="0.3">
      <c r="C407" s="12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</row>
    <row r="408" spans="3:63" x14ac:dyDescent="0.3">
      <c r="C408" s="12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</row>
    <row r="409" spans="3:63" x14ac:dyDescent="0.3">
      <c r="C409" s="12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</row>
    <row r="410" spans="3:63" x14ac:dyDescent="0.3">
      <c r="C410" s="12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</row>
    <row r="411" spans="3:63" x14ac:dyDescent="0.3">
      <c r="C411" s="12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</row>
    <row r="412" spans="3:63" x14ac:dyDescent="0.3">
      <c r="C412" s="12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</row>
    <row r="413" spans="3:63" x14ac:dyDescent="0.3">
      <c r="C413" s="12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</row>
    <row r="414" spans="3:63" x14ac:dyDescent="0.3">
      <c r="C414" s="12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</row>
    <row r="415" spans="3:63" x14ac:dyDescent="0.3">
      <c r="C415" s="12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</row>
    <row r="416" spans="3:63" x14ac:dyDescent="0.3">
      <c r="C416" s="12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</row>
    <row r="417" spans="3:63" x14ac:dyDescent="0.3">
      <c r="C417" s="12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</row>
    <row r="418" spans="3:63" x14ac:dyDescent="0.3">
      <c r="C418" s="12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</row>
    <row r="419" spans="3:63" x14ac:dyDescent="0.3">
      <c r="C419" s="12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</row>
    <row r="420" spans="3:63" x14ac:dyDescent="0.3">
      <c r="C420" s="12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</row>
    <row r="421" spans="3:63" x14ac:dyDescent="0.3">
      <c r="C421" s="12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</row>
    <row r="422" spans="3:63" x14ac:dyDescent="0.3">
      <c r="C422" s="12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</row>
    <row r="423" spans="3:63" x14ac:dyDescent="0.3">
      <c r="C423" s="12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</row>
    <row r="424" spans="3:63" x14ac:dyDescent="0.3">
      <c r="C424" s="12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</row>
    <row r="425" spans="3:63" x14ac:dyDescent="0.3">
      <c r="C425" s="12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</row>
    <row r="426" spans="3:63" x14ac:dyDescent="0.3">
      <c r="C426" s="12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</row>
    <row r="427" spans="3:63" x14ac:dyDescent="0.3">
      <c r="C427" s="12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</row>
    <row r="428" spans="3:63" x14ac:dyDescent="0.3">
      <c r="C428" s="12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</row>
    <row r="429" spans="3:63" x14ac:dyDescent="0.3">
      <c r="C429" s="12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</row>
    <row r="430" spans="3:63" x14ac:dyDescent="0.3">
      <c r="C430" s="12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</row>
    <row r="431" spans="3:63" x14ac:dyDescent="0.3">
      <c r="C431" s="12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</row>
    <row r="432" spans="3:63" x14ac:dyDescent="0.3">
      <c r="C432" s="12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</row>
    <row r="433" spans="3:63" x14ac:dyDescent="0.3">
      <c r="C433" s="12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</row>
    <row r="434" spans="3:63" x14ac:dyDescent="0.3">
      <c r="C434" s="12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</row>
    <row r="435" spans="3:63" x14ac:dyDescent="0.3">
      <c r="C435" s="12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</row>
    <row r="436" spans="3:63" x14ac:dyDescent="0.3">
      <c r="C436" s="12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</row>
    <row r="437" spans="3:63" x14ac:dyDescent="0.3">
      <c r="C437" s="12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</row>
    <row r="438" spans="3:63" x14ac:dyDescent="0.3">
      <c r="C438" s="12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</row>
    <row r="439" spans="3:63" x14ac:dyDescent="0.3">
      <c r="C439" s="12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</row>
    <row r="440" spans="3:63" x14ac:dyDescent="0.3">
      <c r="C440" s="12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</row>
    <row r="441" spans="3:63" x14ac:dyDescent="0.3">
      <c r="C441" s="12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</row>
    <row r="442" spans="3:63" x14ac:dyDescent="0.3">
      <c r="C442" s="12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</row>
    <row r="443" spans="3:63" x14ac:dyDescent="0.3">
      <c r="C443" s="12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</row>
    <row r="444" spans="3:63" x14ac:dyDescent="0.3">
      <c r="C444" s="12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</row>
    <row r="445" spans="3:63" x14ac:dyDescent="0.3">
      <c r="C445" s="12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</row>
    <row r="446" spans="3:63" x14ac:dyDescent="0.3">
      <c r="C446" s="12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</row>
    <row r="447" spans="3:63" x14ac:dyDescent="0.3">
      <c r="C447" s="12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</row>
    <row r="448" spans="3:63" x14ac:dyDescent="0.3">
      <c r="C448" s="12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</row>
    <row r="449" spans="3:63" x14ac:dyDescent="0.3">
      <c r="C449" s="12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</row>
    <row r="450" spans="3:63" x14ac:dyDescent="0.3">
      <c r="C450" s="12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</row>
    <row r="451" spans="3:63" x14ac:dyDescent="0.3">
      <c r="C451" s="12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</row>
    <row r="452" spans="3:63" x14ac:dyDescent="0.3">
      <c r="C452" s="12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</row>
    <row r="453" spans="3:63" x14ac:dyDescent="0.3">
      <c r="C453" s="12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</row>
    <row r="454" spans="3:63" x14ac:dyDescent="0.3">
      <c r="C454" s="12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</row>
    <row r="455" spans="3:63" x14ac:dyDescent="0.3">
      <c r="C455" s="12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</row>
    <row r="456" spans="3:63" x14ac:dyDescent="0.3">
      <c r="C456" s="12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</row>
    <row r="457" spans="3:63" x14ac:dyDescent="0.3">
      <c r="C457" s="12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</row>
    <row r="458" spans="3:63" x14ac:dyDescent="0.3">
      <c r="C458" s="12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</row>
    <row r="459" spans="3:63" x14ac:dyDescent="0.3">
      <c r="C459" s="12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</row>
    <row r="460" spans="3:63" x14ac:dyDescent="0.3">
      <c r="C460" s="12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</row>
    <row r="461" spans="3:63" x14ac:dyDescent="0.3">
      <c r="C461" s="12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</row>
    <row r="462" spans="3:63" x14ac:dyDescent="0.3">
      <c r="C462" s="12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</row>
    <row r="463" spans="3:63" x14ac:dyDescent="0.3">
      <c r="C463" s="12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</row>
    <row r="464" spans="3:63" x14ac:dyDescent="0.3">
      <c r="C464" s="12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</row>
    <row r="465" spans="3:63" x14ac:dyDescent="0.3">
      <c r="C465" s="12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</row>
    <row r="466" spans="3:63" x14ac:dyDescent="0.3">
      <c r="C466" s="12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</row>
    <row r="467" spans="3:63" x14ac:dyDescent="0.3">
      <c r="C467" s="12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</row>
    <row r="468" spans="3:63" x14ac:dyDescent="0.3">
      <c r="C468" s="12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</row>
    <row r="469" spans="3:63" x14ac:dyDescent="0.3">
      <c r="C469" s="12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</row>
    <row r="470" spans="3:63" x14ac:dyDescent="0.3">
      <c r="C470" s="12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</row>
    <row r="471" spans="3:63" x14ac:dyDescent="0.3">
      <c r="C471" s="12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</row>
    <row r="472" spans="3:63" x14ac:dyDescent="0.3">
      <c r="C472" s="12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</row>
    <row r="473" spans="3:63" x14ac:dyDescent="0.3">
      <c r="C473" s="12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</row>
    <row r="474" spans="3:63" x14ac:dyDescent="0.3">
      <c r="C474" s="12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</row>
    <row r="475" spans="3:63" x14ac:dyDescent="0.3">
      <c r="C475" s="12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</row>
    <row r="476" spans="3:63" x14ac:dyDescent="0.3">
      <c r="C476" s="12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</row>
    <row r="477" spans="3:63" x14ac:dyDescent="0.3">
      <c r="C477" s="12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</row>
    <row r="478" spans="3:63" x14ac:dyDescent="0.3">
      <c r="C478" s="12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</row>
    <row r="479" spans="3:63" x14ac:dyDescent="0.3">
      <c r="C479" s="12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</row>
    <row r="480" spans="3:63" x14ac:dyDescent="0.3">
      <c r="C480" s="12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</row>
    <row r="481" spans="3:63" x14ac:dyDescent="0.3">
      <c r="C481" s="12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</row>
    <row r="482" spans="3:63" x14ac:dyDescent="0.3">
      <c r="C482" s="12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</row>
    <row r="483" spans="3:63" x14ac:dyDescent="0.3">
      <c r="C483" s="12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</row>
    <row r="484" spans="3:63" x14ac:dyDescent="0.3">
      <c r="C484" s="12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</row>
    <row r="485" spans="3:63" x14ac:dyDescent="0.3">
      <c r="C485" s="12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</row>
    <row r="486" spans="3:63" x14ac:dyDescent="0.3">
      <c r="C486" s="12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</row>
    <row r="487" spans="3:63" x14ac:dyDescent="0.3">
      <c r="C487" s="12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</row>
    <row r="488" spans="3:63" x14ac:dyDescent="0.3">
      <c r="C488" s="12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</row>
    <row r="489" spans="3:63" x14ac:dyDescent="0.3">
      <c r="C489" s="12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</row>
    <row r="490" spans="3:63" x14ac:dyDescent="0.3">
      <c r="C490" s="12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</row>
    <row r="491" spans="3:63" x14ac:dyDescent="0.3">
      <c r="C491" s="12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</row>
    <row r="492" spans="3:63" x14ac:dyDescent="0.3">
      <c r="C492" s="12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</row>
    <row r="493" spans="3:63" x14ac:dyDescent="0.3">
      <c r="C493" s="12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</row>
    <row r="494" spans="3:63" x14ac:dyDescent="0.3">
      <c r="C494" s="12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</row>
    <row r="495" spans="3:63" x14ac:dyDescent="0.3">
      <c r="C495" s="12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</row>
    <row r="496" spans="3:63" x14ac:dyDescent="0.3">
      <c r="C496" s="12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</row>
    <row r="497" spans="3:63" x14ac:dyDescent="0.3">
      <c r="C497" s="12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</row>
    <row r="498" spans="3:63" x14ac:dyDescent="0.3">
      <c r="C498" s="12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</row>
    <row r="499" spans="3:63" x14ac:dyDescent="0.3">
      <c r="C499" s="12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</row>
    <row r="500" spans="3:63" x14ac:dyDescent="0.3">
      <c r="C500" s="12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</row>
    <row r="501" spans="3:63" x14ac:dyDescent="0.3">
      <c r="C501" s="12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</row>
    <row r="502" spans="3:63" x14ac:dyDescent="0.3">
      <c r="C502" s="12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</row>
    <row r="503" spans="3:63" x14ac:dyDescent="0.3">
      <c r="C503" s="12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</row>
    <row r="504" spans="3:63" x14ac:dyDescent="0.3">
      <c r="C504" s="12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</row>
    <row r="505" spans="3:63" x14ac:dyDescent="0.3">
      <c r="C505" s="12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</row>
    <row r="506" spans="3:63" x14ac:dyDescent="0.3">
      <c r="C506" s="12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</row>
    <row r="507" spans="3:63" x14ac:dyDescent="0.3">
      <c r="C507" s="12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</row>
    <row r="508" spans="3:63" x14ac:dyDescent="0.3">
      <c r="C508" s="12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</row>
    <row r="509" spans="3:63" x14ac:dyDescent="0.3">
      <c r="C509" s="12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</row>
    <row r="510" spans="3:63" x14ac:dyDescent="0.3">
      <c r="C510" s="12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</row>
    <row r="511" spans="3:63" x14ac:dyDescent="0.3">
      <c r="C511" s="12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</row>
    <row r="512" spans="3:63" x14ac:dyDescent="0.3">
      <c r="C512" s="12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</row>
    <row r="513" spans="3:63" x14ac:dyDescent="0.3">
      <c r="C513" s="12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</row>
    <row r="514" spans="3:63" x14ac:dyDescent="0.3">
      <c r="C514" s="12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</row>
    <row r="515" spans="3:63" x14ac:dyDescent="0.3">
      <c r="C515" s="12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</row>
    <row r="516" spans="3:63" x14ac:dyDescent="0.3">
      <c r="C516" s="12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</row>
    <row r="517" spans="3:63" x14ac:dyDescent="0.3">
      <c r="C517" s="12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</row>
    <row r="518" spans="3:63" x14ac:dyDescent="0.3">
      <c r="C518" s="12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</row>
    <row r="519" spans="3:63" x14ac:dyDescent="0.3">
      <c r="C519" s="12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</row>
    <row r="520" spans="3:63" x14ac:dyDescent="0.3">
      <c r="C520" s="12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</row>
    <row r="521" spans="3:63" x14ac:dyDescent="0.3">
      <c r="C521" s="12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</row>
    <row r="522" spans="3:63" x14ac:dyDescent="0.3">
      <c r="C522" s="12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</row>
    <row r="523" spans="3:63" x14ac:dyDescent="0.3">
      <c r="C523" s="12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</row>
    <row r="524" spans="3:63" x14ac:dyDescent="0.3">
      <c r="C524" s="12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</row>
    <row r="525" spans="3:63" x14ac:dyDescent="0.3">
      <c r="C525" s="12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</row>
    <row r="526" spans="3:63" x14ac:dyDescent="0.3">
      <c r="C526" s="12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</row>
    <row r="527" spans="3:63" x14ac:dyDescent="0.3">
      <c r="C527" s="12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</row>
    <row r="528" spans="3:63" x14ac:dyDescent="0.3">
      <c r="C528" s="12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</row>
    <row r="529" spans="3:63" x14ac:dyDescent="0.3">
      <c r="C529" s="12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</row>
    <row r="530" spans="3:63" x14ac:dyDescent="0.3">
      <c r="C530" s="12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</row>
    <row r="531" spans="3:63" x14ac:dyDescent="0.3">
      <c r="C531" s="12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</row>
    <row r="532" spans="3:63" x14ac:dyDescent="0.3">
      <c r="C532" s="12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</row>
    <row r="533" spans="3:63" x14ac:dyDescent="0.3">
      <c r="C533" s="12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</row>
    <row r="534" spans="3:63" x14ac:dyDescent="0.3">
      <c r="C534" s="12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</row>
    <row r="535" spans="3:63" x14ac:dyDescent="0.3">
      <c r="C535" s="12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</row>
    <row r="536" spans="3:63" x14ac:dyDescent="0.3">
      <c r="C536" s="12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</row>
    <row r="537" spans="3:63" x14ac:dyDescent="0.3">
      <c r="C537" s="12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</row>
    <row r="538" spans="3:63" x14ac:dyDescent="0.3">
      <c r="C538" s="12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</row>
    <row r="539" spans="3:63" x14ac:dyDescent="0.3">
      <c r="C539" s="12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</row>
    <row r="540" spans="3:63" x14ac:dyDescent="0.3">
      <c r="C540" s="12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</row>
    <row r="541" spans="3:63" x14ac:dyDescent="0.3">
      <c r="C541" s="12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</row>
    <row r="542" spans="3:63" x14ac:dyDescent="0.3">
      <c r="C542" s="12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</row>
    <row r="543" spans="3:63" x14ac:dyDescent="0.3">
      <c r="C543" s="12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</row>
    <row r="544" spans="3:63" x14ac:dyDescent="0.3">
      <c r="C544" s="12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</row>
    <row r="545" spans="3:63" x14ac:dyDescent="0.3">
      <c r="C545" s="12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</row>
    <row r="546" spans="3:63" x14ac:dyDescent="0.3">
      <c r="C546" s="12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</row>
    <row r="547" spans="3:63" x14ac:dyDescent="0.3">
      <c r="C547" s="12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</row>
    <row r="548" spans="3:63" x14ac:dyDescent="0.3">
      <c r="C548" s="12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</row>
    <row r="549" spans="3:63" x14ac:dyDescent="0.3">
      <c r="C549" s="12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</row>
    <row r="550" spans="3:63" x14ac:dyDescent="0.3">
      <c r="C550" s="12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</row>
    <row r="551" spans="3:63" x14ac:dyDescent="0.3">
      <c r="C551" s="12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</row>
    <row r="552" spans="3:63" x14ac:dyDescent="0.3">
      <c r="C552" s="12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</row>
    <row r="553" spans="3:63" x14ac:dyDescent="0.3">
      <c r="C553" s="12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</row>
    <row r="554" spans="3:63" x14ac:dyDescent="0.3">
      <c r="C554" s="12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</row>
    <row r="555" spans="3:63" x14ac:dyDescent="0.3">
      <c r="C555" s="12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</row>
    <row r="556" spans="3:63" x14ac:dyDescent="0.3">
      <c r="C556" s="12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</row>
    <row r="557" spans="3:63" x14ac:dyDescent="0.3">
      <c r="C557" s="12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</row>
    <row r="558" spans="3:63" x14ac:dyDescent="0.3">
      <c r="C558" s="12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</row>
    <row r="559" spans="3:63" x14ac:dyDescent="0.3">
      <c r="C559" s="12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</row>
    <row r="560" spans="3:63" x14ac:dyDescent="0.3">
      <c r="C560" s="12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</row>
    <row r="561" spans="3:63" x14ac:dyDescent="0.3">
      <c r="C561" s="12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</row>
    <row r="562" spans="3:63" x14ac:dyDescent="0.3">
      <c r="C562" s="12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</row>
    <row r="563" spans="3:63" x14ac:dyDescent="0.3">
      <c r="C563" s="12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</row>
    <row r="564" spans="3:63" x14ac:dyDescent="0.3">
      <c r="C564" s="12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</row>
    <row r="565" spans="3:63" x14ac:dyDescent="0.3">
      <c r="C565" s="12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</row>
    <row r="566" spans="3:63" x14ac:dyDescent="0.3">
      <c r="C566" s="12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</row>
    <row r="567" spans="3:63" x14ac:dyDescent="0.3">
      <c r="C567" s="12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</row>
    <row r="568" spans="3:63" x14ac:dyDescent="0.3">
      <c r="C568" s="12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</row>
    <row r="569" spans="3:63" x14ac:dyDescent="0.3">
      <c r="C569" s="12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</row>
    <row r="570" spans="3:63" x14ac:dyDescent="0.3">
      <c r="C570" s="12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</row>
    <row r="571" spans="3:63" x14ac:dyDescent="0.3">
      <c r="C571" s="12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</row>
    <row r="572" spans="3:63" x14ac:dyDescent="0.3">
      <c r="C572" s="12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</row>
    <row r="573" spans="3:63" x14ac:dyDescent="0.3">
      <c r="C573" s="12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</row>
    <row r="574" spans="3:63" x14ac:dyDescent="0.3">
      <c r="C574" s="12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</row>
    <row r="575" spans="3:63" x14ac:dyDescent="0.3">
      <c r="C575" s="12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</row>
    <row r="576" spans="3:63" x14ac:dyDescent="0.3">
      <c r="C576" s="12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</row>
    <row r="577" spans="3:63" x14ac:dyDescent="0.3">
      <c r="C577" s="12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</row>
    <row r="578" spans="3:63" x14ac:dyDescent="0.3">
      <c r="C578" s="12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</row>
    <row r="579" spans="3:63" x14ac:dyDescent="0.3">
      <c r="C579" s="12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</row>
    <row r="580" spans="3:63" x14ac:dyDescent="0.3">
      <c r="C580" s="12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</row>
    <row r="581" spans="3:63" x14ac:dyDescent="0.3">
      <c r="C581" s="12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</row>
    <row r="582" spans="3:63" x14ac:dyDescent="0.3">
      <c r="C582" s="12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</row>
    <row r="583" spans="3:63" x14ac:dyDescent="0.3">
      <c r="C583" s="12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</row>
    <row r="584" spans="3:63" x14ac:dyDescent="0.3">
      <c r="C584" s="12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</row>
    <row r="585" spans="3:63" x14ac:dyDescent="0.3">
      <c r="C585" s="12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</row>
    <row r="586" spans="3:63" x14ac:dyDescent="0.3">
      <c r="C586" s="12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</row>
    <row r="587" spans="3:63" x14ac:dyDescent="0.3">
      <c r="C587" s="12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</row>
    <row r="588" spans="3:63" x14ac:dyDescent="0.3">
      <c r="C588" s="12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</row>
    <row r="589" spans="3:63" x14ac:dyDescent="0.3">
      <c r="C589" s="12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</row>
    <row r="590" spans="3:63" x14ac:dyDescent="0.3">
      <c r="C590" s="12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</row>
    <row r="591" spans="3:63" x14ac:dyDescent="0.3">
      <c r="C591" s="12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</row>
    <row r="592" spans="3:63" x14ac:dyDescent="0.3">
      <c r="C592" s="12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</row>
    <row r="593" spans="3:63" x14ac:dyDescent="0.3">
      <c r="C593" s="12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</row>
    <row r="594" spans="3:63" x14ac:dyDescent="0.3">
      <c r="C594" s="12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</row>
    <row r="595" spans="3:63" x14ac:dyDescent="0.3">
      <c r="C595" s="12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</row>
    <row r="596" spans="3:63" x14ac:dyDescent="0.3">
      <c r="C596" s="12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</row>
    <row r="597" spans="3:63" x14ac:dyDescent="0.3">
      <c r="C597" s="12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</row>
    <row r="598" spans="3:63" x14ac:dyDescent="0.3">
      <c r="C598" s="12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</row>
    <row r="599" spans="3:63" x14ac:dyDescent="0.3">
      <c r="C599" s="12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</row>
    <row r="600" spans="3:63" x14ac:dyDescent="0.3">
      <c r="C600" s="12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</row>
    <row r="601" spans="3:63" x14ac:dyDescent="0.3">
      <c r="C601" s="12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</row>
    <row r="602" spans="3:63" x14ac:dyDescent="0.3">
      <c r="C602" s="12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</row>
    <row r="603" spans="3:63" x14ac:dyDescent="0.3">
      <c r="C603" s="12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</row>
    <row r="604" spans="3:63" x14ac:dyDescent="0.3">
      <c r="C604" s="12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</row>
    <row r="605" spans="3:63" x14ac:dyDescent="0.3">
      <c r="C605" s="12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</row>
    <row r="606" spans="3:63" x14ac:dyDescent="0.3">
      <c r="C606" s="12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</row>
    <row r="607" spans="3:63" x14ac:dyDescent="0.3">
      <c r="C607" s="12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</row>
    <row r="608" spans="3:63" x14ac:dyDescent="0.3">
      <c r="C608" s="12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</row>
    <row r="609" spans="3:63" x14ac:dyDescent="0.3">
      <c r="C609" s="12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</row>
    <row r="610" spans="3:63" x14ac:dyDescent="0.3">
      <c r="C610" s="12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</row>
    <row r="611" spans="3:63" x14ac:dyDescent="0.3">
      <c r="C611" s="12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</row>
    <row r="612" spans="3:63" x14ac:dyDescent="0.3">
      <c r="C612" s="12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</row>
    <row r="613" spans="3:63" x14ac:dyDescent="0.3">
      <c r="C613" s="12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</row>
    <row r="614" spans="3:63" x14ac:dyDescent="0.3">
      <c r="C614" s="12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</row>
    <row r="615" spans="3:63" x14ac:dyDescent="0.3">
      <c r="C615" s="12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</row>
    <row r="616" spans="3:63" x14ac:dyDescent="0.3">
      <c r="C616" s="12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</row>
    <row r="617" spans="3:63" x14ac:dyDescent="0.3">
      <c r="C617" s="12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</row>
    <row r="618" spans="3:63" x14ac:dyDescent="0.3">
      <c r="C618" s="12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</row>
    <row r="619" spans="3:63" x14ac:dyDescent="0.3">
      <c r="C619" s="12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</row>
    <row r="620" spans="3:63" x14ac:dyDescent="0.3">
      <c r="C620" s="12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</row>
    <row r="621" spans="3:63" x14ac:dyDescent="0.3">
      <c r="C621" s="12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</row>
    <row r="622" spans="3:63" x14ac:dyDescent="0.3">
      <c r="C622" s="12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</row>
    <row r="623" spans="3:63" x14ac:dyDescent="0.3">
      <c r="C623" s="12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</row>
    <row r="624" spans="3:63" x14ac:dyDescent="0.3">
      <c r="C624" s="12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</row>
    <row r="625" spans="3:63" x14ac:dyDescent="0.3">
      <c r="C625" s="12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</row>
    <row r="626" spans="3:63" x14ac:dyDescent="0.3">
      <c r="C626" s="12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</row>
    <row r="627" spans="3:63" x14ac:dyDescent="0.3">
      <c r="C627" s="12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</row>
    <row r="628" spans="3:63" x14ac:dyDescent="0.3">
      <c r="C628" s="12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</row>
    <row r="629" spans="3:63" x14ac:dyDescent="0.3">
      <c r="C629" s="12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</row>
    <row r="630" spans="3:63" x14ac:dyDescent="0.3">
      <c r="C630" s="12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</row>
    <row r="631" spans="3:63" x14ac:dyDescent="0.3">
      <c r="C631" s="12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</row>
    <row r="632" spans="3:63" x14ac:dyDescent="0.3">
      <c r="C632" s="12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</row>
    <row r="633" spans="3:63" x14ac:dyDescent="0.3">
      <c r="C633" s="12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</row>
    <row r="634" spans="3:63" x14ac:dyDescent="0.3">
      <c r="C634" s="12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</row>
    <row r="635" spans="3:63" x14ac:dyDescent="0.3">
      <c r="C635" s="12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</row>
    <row r="636" spans="3:63" x14ac:dyDescent="0.3">
      <c r="C636" s="12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</row>
    <row r="637" spans="3:63" x14ac:dyDescent="0.3">
      <c r="C637" s="12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</row>
    <row r="638" spans="3:63" x14ac:dyDescent="0.3">
      <c r="C638" s="12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</row>
    <row r="639" spans="3:63" x14ac:dyDescent="0.3">
      <c r="C639" s="12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</row>
    <row r="640" spans="3:63" x14ac:dyDescent="0.3">
      <c r="C640" s="12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</row>
    <row r="641" spans="3:63" x14ac:dyDescent="0.3">
      <c r="C641" s="12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</row>
    <row r="642" spans="3:63" x14ac:dyDescent="0.3">
      <c r="C642" s="12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</row>
    <row r="643" spans="3:63" x14ac:dyDescent="0.3">
      <c r="C643" s="12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</row>
    <row r="644" spans="3:63" x14ac:dyDescent="0.3">
      <c r="C644" s="12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</row>
    <row r="645" spans="3:63" x14ac:dyDescent="0.3">
      <c r="C645" s="12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</row>
    <row r="646" spans="3:63" x14ac:dyDescent="0.3">
      <c r="C646" s="12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</row>
    <row r="647" spans="3:63" x14ac:dyDescent="0.3">
      <c r="C647" s="12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</row>
    <row r="648" spans="3:63" x14ac:dyDescent="0.3">
      <c r="C648" s="12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</row>
    <row r="649" spans="3:63" x14ac:dyDescent="0.3">
      <c r="C649" s="12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</row>
    <row r="650" spans="3:63" x14ac:dyDescent="0.3">
      <c r="C650" s="12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</row>
    <row r="651" spans="3:63" x14ac:dyDescent="0.3">
      <c r="C651" s="12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</row>
    <row r="652" spans="3:63" x14ac:dyDescent="0.3">
      <c r="C652" s="12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</row>
    <row r="653" spans="3:63" x14ac:dyDescent="0.3">
      <c r="C653" s="12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</row>
    <row r="654" spans="3:63" x14ac:dyDescent="0.3">
      <c r="C654" s="12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</row>
    <row r="655" spans="3:63" x14ac:dyDescent="0.3">
      <c r="C655" s="12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</row>
    <row r="656" spans="3:63" x14ac:dyDescent="0.3">
      <c r="C656" s="12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</row>
    <row r="657" spans="3:63" x14ac:dyDescent="0.3">
      <c r="C657" s="12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</row>
    <row r="658" spans="3:63" x14ac:dyDescent="0.3">
      <c r="C658" s="12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</row>
    <row r="659" spans="3:63" x14ac:dyDescent="0.3">
      <c r="C659" s="12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</row>
    <row r="660" spans="3:63" x14ac:dyDescent="0.3">
      <c r="C660" s="12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</row>
    <row r="661" spans="3:63" x14ac:dyDescent="0.3">
      <c r="C661" s="12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</row>
    <row r="662" spans="3:63" x14ac:dyDescent="0.3">
      <c r="C662" s="12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</row>
    <row r="663" spans="3:63" x14ac:dyDescent="0.3">
      <c r="C663" s="12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</row>
    <row r="664" spans="3:63" x14ac:dyDescent="0.3">
      <c r="C664" s="12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</row>
    <row r="665" spans="3:63" x14ac:dyDescent="0.3">
      <c r="C665" s="12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</row>
    <row r="666" spans="3:63" x14ac:dyDescent="0.3">
      <c r="C666" s="12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</row>
    <row r="667" spans="3:63" x14ac:dyDescent="0.3">
      <c r="C667" s="12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</row>
    <row r="668" spans="3:63" x14ac:dyDescent="0.3">
      <c r="C668" s="12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</row>
    <row r="669" spans="3:63" x14ac:dyDescent="0.3">
      <c r="C669" s="12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</row>
    <row r="670" spans="3:63" x14ac:dyDescent="0.3">
      <c r="C670" s="12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</row>
    <row r="671" spans="3:63" x14ac:dyDescent="0.3">
      <c r="C671" s="12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</row>
    <row r="672" spans="3:63" x14ac:dyDescent="0.3">
      <c r="C672" s="12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</row>
    <row r="673" spans="3:63" x14ac:dyDescent="0.3">
      <c r="C673" s="12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</row>
    <row r="674" spans="3:63" x14ac:dyDescent="0.3">
      <c r="C674" s="12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</row>
    <row r="675" spans="3:63" x14ac:dyDescent="0.3">
      <c r="C675" s="12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</row>
    <row r="676" spans="3:63" x14ac:dyDescent="0.3">
      <c r="C676" s="12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</row>
    <row r="677" spans="3:63" x14ac:dyDescent="0.3">
      <c r="C677" s="12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</row>
    <row r="678" spans="3:63" x14ac:dyDescent="0.3">
      <c r="C678" s="12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</row>
    <row r="679" spans="3:63" x14ac:dyDescent="0.3">
      <c r="C679" s="12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</row>
    <row r="680" spans="3:63" x14ac:dyDescent="0.3">
      <c r="C680" s="12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</row>
    <row r="681" spans="3:63" x14ac:dyDescent="0.3">
      <c r="C681" s="12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</row>
    <row r="682" spans="3:63" x14ac:dyDescent="0.3">
      <c r="C682" s="12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</row>
    <row r="683" spans="3:63" x14ac:dyDescent="0.3">
      <c r="C683" s="12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</row>
    <row r="684" spans="3:63" x14ac:dyDescent="0.3">
      <c r="C684" s="12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</row>
    <row r="685" spans="3:63" x14ac:dyDescent="0.3">
      <c r="C685" s="12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</row>
    <row r="686" spans="3:63" x14ac:dyDescent="0.3">
      <c r="C686" s="12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</row>
    <row r="687" spans="3:63" x14ac:dyDescent="0.3">
      <c r="C687" s="12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</row>
    <row r="688" spans="3:63" x14ac:dyDescent="0.3">
      <c r="C688" s="12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</row>
    <row r="689" spans="3:63" x14ac:dyDescent="0.3">
      <c r="C689" s="12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</row>
    <row r="690" spans="3:63" x14ac:dyDescent="0.3">
      <c r="C690" s="12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</row>
    <row r="691" spans="3:63" x14ac:dyDescent="0.3">
      <c r="C691" s="12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</row>
    <row r="692" spans="3:63" x14ac:dyDescent="0.3">
      <c r="C692" s="12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</row>
    <row r="693" spans="3:63" x14ac:dyDescent="0.3">
      <c r="C693" s="12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</row>
    <row r="694" spans="3:63" x14ac:dyDescent="0.3">
      <c r="C694" s="12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</row>
    <row r="695" spans="3:63" x14ac:dyDescent="0.3">
      <c r="C695" s="12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</row>
    <row r="696" spans="3:63" x14ac:dyDescent="0.3">
      <c r="C696" s="12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</row>
    <row r="697" spans="3:63" x14ac:dyDescent="0.3">
      <c r="C697" s="12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</row>
    <row r="698" spans="3:63" x14ac:dyDescent="0.3">
      <c r="C698" s="12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</row>
    <row r="699" spans="3:63" x14ac:dyDescent="0.3">
      <c r="C699" s="12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</row>
    <row r="700" spans="3:63" x14ac:dyDescent="0.3">
      <c r="C700" s="12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</row>
    <row r="701" spans="3:63" x14ac:dyDescent="0.3">
      <c r="C701" s="12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</row>
    <row r="702" spans="3:63" x14ac:dyDescent="0.3">
      <c r="C702" s="12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</row>
    <row r="703" spans="3:63" x14ac:dyDescent="0.3">
      <c r="C703" s="12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</row>
    <row r="704" spans="3:63" x14ac:dyDescent="0.3">
      <c r="C704" s="12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</row>
    <row r="705" spans="3:63" x14ac:dyDescent="0.3">
      <c r="C705" s="12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</row>
    <row r="706" spans="3:63" x14ac:dyDescent="0.3">
      <c r="C706" s="12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</row>
    <row r="707" spans="3:63" x14ac:dyDescent="0.3">
      <c r="C707" s="12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</row>
    <row r="708" spans="3:63" x14ac:dyDescent="0.3">
      <c r="C708" s="12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</row>
    <row r="709" spans="3:63" x14ac:dyDescent="0.3">
      <c r="C709" s="12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</row>
    <row r="710" spans="3:63" x14ac:dyDescent="0.3">
      <c r="C710" s="12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</row>
    <row r="711" spans="3:63" x14ac:dyDescent="0.3">
      <c r="C711" s="12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</row>
    <row r="712" spans="3:63" x14ac:dyDescent="0.3">
      <c r="C712" s="12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</row>
    <row r="713" spans="3:63" x14ac:dyDescent="0.3">
      <c r="C713" s="12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</row>
    <row r="714" spans="3:63" x14ac:dyDescent="0.3">
      <c r="C714" s="12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</row>
    <row r="715" spans="3:63" x14ac:dyDescent="0.3">
      <c r="C715" s="12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</row>
    <row r="716" spans="3:63" x14ac:dyDescent="0.3">
      <c r="C716" s="12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</row>
    <row r="717" spans="3:63" x14ac:dyDescent="0.3">
      <c r="C717" s="12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</row>
    <row r="718" spans="3:63" x14ac:dyDescent="0.3">
      <c r="C718" s="12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</row>
    <row r="719" spans="3:63" x14ac:dyDescent="0.3">
      <c r="C719" s="12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</row>
    <row r="720" spans="3:63" x14ac:dyDescent="0.3">
      <c r="C720" s="12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</row>
    <row r="721" spans="3:63" x14ac:dyDescent="0.3">
      <c r="C721" s="12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</row>
    <row r="722" spans="3:63" x14ac:dyDescent="0.3">
      <c r="C722" s="12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</row>
    <row r="723" spans="3:63" x14ac:dyDescent="0.3">
      <c r="C723" s="12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</row>
    <row r="724" spans="3:63" x14ac:dyDescent="0.3">
      <c r="C724" s="12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</row>
    <row r="725" spans="3:63" x14ac:dyDescent="0.3">
      <c r="C725" s="12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</row>
    <row r="726" spans="3:63" x14ac:dyDescent="0.3">
      <c r="C726" s="12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</row>
    <row r="727" spans="3:63" x14ac:dyDescent="0.3">
      <c r="C727" s="12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</row>
    <row r="728" spans="3:63" x14ac:dyDescent="0.3">
      <c r="C728" s="12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</row>
    <row r="729" spans="3:63" x14ac:dyDescent="0.3">
      <c r="C729" s="12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</row>
    <row r="730" spans="3:63" x14ac:dyDescent="0.3">
      <c r="C730" s="12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</row>
    <row r="731" spans="3:63" x14ac:dyDescent="0.3">
      <c r="C731" s="12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</row>
    <row r="732" spans="3:63" x14ac:dyDescent="0.3">
      <c r="C732" s="12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</row>
    <row r="733" spans="3:63" x14ac:dyDescent="0.3">
      <c r="C733" s="12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</row>
    <row r="734" spans="3:63" x14ac:dyDescent="0.3">
      <c r="C734" s="12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</row>
    <row r="735" spans="3:63" x14ac:dyDescent="0.3">
      <c r="C735" s="12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</row>
    <row r="736" spans="3:63" x14ac:dyDescent="0.3">
      <c r="C736" s="12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</row>
    <row r="737" spans="3:63" x14ac:dyDescent="0.3">
      <c r="C737" s="12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</row>
    <row r="738" spans="3:63" x14ac:dyDescent="0.3">
      <c r="C738" s="12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</row>
    <row r="739" spans="3:63" x14ac:dyDescent="0.3">
      <c r="C739" s="12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</row>
    <row r="740" spans="3:63" x14ac:dyDescent="0.3">
      <c r="C740" s="12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</row>
    <row r="741" spans="3:63" x14ac:dyDescent="0.3">
      <c r="C741" s="12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</row>
    <row r="742" spans="3:63" x14ac:dyDescent="0.3">
      <c r="C742" s="12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</row>
    <row r="743" spans="3:63" x14ac:dyDescent="0.3">
      <c r="C743" s="12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</row>
    <row r="744" spans="3:63" x14ac:dyDescent="0.3">
      <c r="C744" s="12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</row>
    <row r="745" spans="3:63" x14ac:dyDescent="0.3">
      <c r="C745" s="12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</row>
    <row r="746" spans="3:63" x14ac:dyDescent="0.3">
      <c r="C746" s="12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</row>
    <row r="747" spans="3:63" x14ac:dyDescent="0.3">
      <c r="C747" s="12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</row>
    <row r="748" spans="3:63" x14ac:dyDescent="0.3">
      <c r="C748" s="12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</row>
    <row r="749" spans="3:63" x14ac:dyDescent="0.3">
      <c r="C749" s="12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</row>
    <row r="750" spans="3:63" x14ac:dyDescent="0.3">
      <c r="C750" s="12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</row>
    <row r="751" spans="3:63" x14ac:dyDescent="0.3">
      <c r="C751" s="12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</row>
    <row r="752" spans="3:63" x14ac:dyDescent="0.3">
      <c r="C752" s="12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</row>
    <row r="753" spans="3:63" x14ac:dyDescent="0.3">
      <c r="C753" s="12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</row>
    <row r="754" spans="3:63" x14ac:dyDescent="0.3">
      <c r="C754" s="12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</row>
    <row r="755" spans="3:63" x14ac:dyDescent="0.3">
      <c r="C755" s="12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</row>
    <row r="756" spans="3:63" x14ac:dyDescent="0.3">
      <c r="C756" s="12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</row>
    <row r="757" spans="3:63" x14ac:dyDescent="0.3">
      <c r="C757" s="12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</row>
    <row r="758" spans="3:63" x14ac:dyDescent="0.3">
      <c r="C758" s="12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</row>
    <row r="759" spans="3:63" x14ac:dyDescent="0.3">
      <c r="C759" s="12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</row>
    <row r="760" spans="3:63" x14ac:dyDescent="0.3">
      <c r="C760" s="12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</row>
    <row r="761" spans="3:63" x14ac:dyDescent="0.3">
      <c r="C761" s="12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</row>
    <row r="762" spans="3:63" x14ac:dyDescent="0.3">
      <c r="C762" s="12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</row>
    <row r="763" spans="3:63" x14ac:dyDescent="0.3">
      <c r="C763" s="12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</row>
    <row r="764" spans="3:63" x14ac:dyDescent="0.3">
      <c r="C764" s="12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</row>
    <row r="765" spans="3:63" x14ac:dyDescent="0.3">
      <c r="C765" s="12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</row>
    <row r="766" spans="3:63" x14ac:dyDescent="0.3">
      <c r="C766" s="12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</row>
    <row r="767" spans="3:63" x14ac:dyDescent="0.3">
      <c r="C767" s="12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</row>
    <row r="768" spans="3:63" x14ac:dyDescent="0.3">
      <c r="C768" s="12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</row>
    <row r="769" spans="3:63" x14ac:dyDescent="0.3">
      <c r="C769" s="12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</row>
    <row r="770" spans="3:63" x14ac:dyDescent="0.3">
      <c r="C770" s="12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</row>
    <row r="771" spans="3:63" x14ac:dyDescent="0.3">
      <c r="C771" s="12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</row>
    <row r="772" spans="3:63" x14ac:dyDescent="0.3">
      <c r="C772" s="12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</row>
    <row r="773" spans="3:63" x14ac:dyDescent="0.3">
      <c r="C773" s="12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</row>
    <row r="774" spans="3:63" x14ac:dyDescent="0.3">
      <c r="C774" s="12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</row>
    <row r="775" spans="3:63" x14ac:dyDescent="0.3">
      <c r="C775" s="12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</row>
    <row r="776" spans="3:63" x14ac:dyDescent="0.3">
      <c r="C776" s="12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</row>
    <row r="777" spans="3:63" x14ac:dyDescent="0.3">
      <c r="C777" s="12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</row>
    <row r="778" spans="3:63" x14ac:dyDescent="0.3">
      <c r="C778" s="12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</row>
    <row r="779" spans="3:63" x14ac:dyDescent="0.3">
      <c r="C779" s="12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</row>
    <row r="780" spans="3:63" x14ac:dyDescent="0.3">
      <c r="C780" s="12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</row>
    <row r="781" spans="3:63" x14ac:dyDescent="0.3">
      <c r="C781" s="12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</row>
    <row r="782" spans="3:63" x14ac:dyDescent="0.3">
      <c r="C782" s="12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</row>
    <row r="783" spans="3:63" x14ac:dyDescent="0.3">
      <c r="C783" s="12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</row>
    <row r="784" spans="3:63" x14ac:dyDescent="0.3">
      <c r="C784" s="12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</row>
    <row r="785" spans="3:63" x14ac:dyDescent="0.3">
      <c r="C785" s="12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</row>
    <row r="786" spans="3:63" x14ac:dyDescent="0.3">
      <c r="C786" s="12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</row>
    <row r="787" spans="3:63" x14ac:dyDescent="0.3">
      <c r="C787" s="12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</row>
    <row r="788" spans="3:63" x14ac:dyDescent="0.3">
      <c r="C788" s="12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</row>
    <row r="789" spans="3:63" x14ac:dyDescent="0.3">
      <c r="C789" s="12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</row>
    <row r="790" spans="3:63" x14ac:dyDescent="0.3">
      <c r="C790" s="12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</row>
    <row r="791" spans="3:63" x14ac:dyDescent="0.3">
      <c r="C791" s="12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</row>
    <row r="792" spans="3:63" x14ac:dyDescent="0.3">
      <c r="C792" s="12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</row>
    <row r="793" spans="3:63" x14ac:dyDescent="0.3">
      <c r="C793" s="12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</row>
    <row r="794" spans="3:63" x14ac:dyDescent="0.3">
      <c r="C794" s="12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</row>
    <row r="795" spans="3:63" x14ac:dyDescent="0.3">
      <c r="C795" s="12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</row>
    <row r="796" spans="3:63" x14ac:dyDescent="0.3">
      <c r="C796" s="12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</row>
    <row r="797" spans="3:63" x14ac:dyDescent="0.3">
      <c r="C797" s="12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</row>
    <row r="798" spans="3:63" x14ac:dyDescent="0.3">
      <c r="C798" s="12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</row>
    <row r="799" spans="3:63" x14ac:dyDescent="0.3">
      <c r="C799" s="12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</row>
    <row r="800" spans="3:63" x14ac:dyDescent="0.3">
      <c r="C800" s="12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</row>
    <row r="801" spans="3:63" x14ac:dyDescent="0.3">
      <c r="C801" s="12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</row>
    <row r="802" spans="3:63" x14ac:dyDescent="0.3">
      <c r="C802" s="12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</row>
    <row r="803" spans="3:63" x14ac:dyDescent="0.3">
      <c r="C803" s="12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</row>
    <row r="804" spans="3:63" x14ac:dyDescent="0.3">
      <c r="C804" s="12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</row>
    <row r="805" spans="3:63" x14ac:dyDescent="0.3">
      <c r="C805" s="12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</row>
    <row r="806" spans="3:63" x14ac:dyDescent="0.3">
      <c r="C806" s="12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</row>
    <row r="807" spans="3:63" x14ac:dyDescent="0.3">
      <c r="C807" s="12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</row>
    <row r="808" spans="3:63" x14ac:dyDescent="0.3">
      <c r="C808" s="12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</row>
    <row r="809" spans="3:63" x14ac:dyDescent="0.3">
      <c r="C809" s="12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</row>
    <row r="810" spans="3:63" x14ac:dyDescent="0.3">
      <c r="C810" s="12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</row>
    <row r="811" spans="3:63" x14ac:dyDescent="0.3">
      <c r="C811" s="12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</row>
    <row r="812" spans="3:63" x14ac:dyDescent="0.3">
      <c r="C812" s="12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</row>
    <row r="813" spans="3:63" x14ac:dyDescent="0.3">
      <c r="C813" s="12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</row>
    <row r="814" spans="3:63" x14ac:dyDescent="0.3">
      <c r="C814" s="12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</row>
    <row r="815" spans="3:63" x14ac:dyDescent="0.3">
      <c r="C815" s="12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</row>
    <row r="816" spans="3:63" x14ac:dyDescent="0.3">
      <c r="C816" s="12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</row>
    <row r="817" spans="3:63" x14ac:dyDescent="0.3">
      <c r="C817" s="12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</row>
    <row r="818" spans="3:63" x14ac:dyDescent="0.3">
      <c r="C818" s="12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</row>
    <row r="819" spans="3:63" x14ac:dyDescent="0.3">
      <c r="C819" s="12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</row>
    <row r="820" spans="3:63" x14ac:dyDescent="0.3">
      <c r="C820" s="12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</row>
    <row r="821" spans="3:63" x14ac:dyDescent="0.3">
      <c r="C821" s="12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</row>
    <row r="822" spans="3:63" x14ac:dyDescent="0.3">
      <c r="C822" s="12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</row>
    <row r="823" spans="3:63" x14ac:dyDescent="0.3">
      <c r="C823" s="12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</row>
    <row r="824" spans="3:63" x14ac:dyDescent="0.3">
      <c r="C824" s="12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</row>
    <row r="825" spans="3:63" x14ac:dyDescent="0.3">
      <c r="C825" s="12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</row>
    <row r="826" spans="3:63" x14ac:dyDescent="0.3">
      <c r="C826" s="12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</row>
    <row r="827" spans="3:63" x14ac:dyDescent="0.3">
      <c r="C827" s="12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</row>
    <row r="828" spans="3:63" x14ac:dyDescent="0.3">
      <c r="C828" s="12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</row>
    <row r="829" spans="3:63" x14ac:dyDescent="0.3">
      <c r="C829" s="12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</row>
    <row r="830" spans="3:63" x14ac:dyDescent="0.3">
      <c r="C830" s="12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</row>
    <row r="831" spans="3:63" x14ac:dyDescent="0.3">
      <c r="C831" s="12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</row>
    <row r="832" spans="3:63" x14ac:dyDescent="0.3">
      <c r="C832" s="12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</row>
    <row r="833" spans="3:63" x14ac:dyDescent="0.3">
      <c r="C833" s="12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</row>
    <row r="834" spans="3:63" x14ac:dyDescent="0.3">
      <c r="C834" s="12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</row>
    <row r="835" spans="3:63" x14ac:dyDescent="0.3">
      <c r="C835" s="12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</row>
    <row r="836" spans="3:63" x14ac:dyDescent="0.3">
      <c r="C836" s="12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</row>
    <row r="837" spans="3:63" x14ac:dyDescent="0.3">
      <c r="C837" s="12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</row>
    <row r="838" spans="3:63" x14ac:dyDescent="0.3">
      <c r="C838" s="12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</row>
    <row r="839" spans="3:63" x14ac:dyDescent="0.3">
      <c r="C839" s="12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</row>
    <row r="840" spans="3:63" x14ac:dyDescent="0.3">
      <c r="C840" s="12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</row>
    <row r="841" spans="3:63" x14ac:dyDescent="0.3">
      <c r="C841" s="12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</row>
    <row r="842" spans="3:63" x14ac:dyDescent="0.3">
      <c r="C842" s="12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</row>
    <row r="843" spans="3:63" x14ac:dyDescent="0.3">
      <c r="C843" s="12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</row>
    <row r="844" spans="3:63" x14ac:dyDescent="0.3">
      <c r="C844" s="12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</row>
    <row r="845" spans="3:63" x14ac:dyDescent="0.3">
      <c r="C845" s="12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</row>
    <row r="846" spans="3:63" x14ac:dyDescent="0.3">
      <c r="C846" s="12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</row>
    <row r="847" spans="3:63" x14ac:dyDescent="0.3">
      <c r="C847" s="12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</row>
    <row r="848" spans="3:63" x14ac:dyDescent="0.3">
      <c r="C848" s="12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</row>
    <row r="849" spans="3:63" x14ac:dyDescent="0.3">
      <c r="C849" s="12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</row>
    <row r="850" spans="3:63" x14ac:dyDescent="0.3">
      <c r="C850" s="12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</row>
    <row r="851" spans="3:63" x14ac:dyDescent="0.3">
      <c r="C851" s="12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</row>
    <row r="852" spans="3:63" x14ac:dyDescent="0.3">
      <c r="C852" s="12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</row>
    <row r="853" spans="3:63" x14ac:dyDescent="0.3">
      <c r="C853" s="12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</row>
    <row r="854" spans="3:63" x14ac:dyDescent="0.3">
      <c r="C854" s="12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</row>
    <row r="855" spans="3:63" x14ac:dyDescent="0.3">
      <c r="C855" s="12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</row>
    <row r="856" spans="3:63" x14ac:dyDescent="0.3">
      <c r="C856" s="12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</row>
    <row r="857" spans="3:63" x14ac:dyDescent="0.3">
      <c r="C857" s="12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</row>
    <row r="858" spans="3:63" x14ac:dyDescent="0.3">
      <c r="C858" s="12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</row>
    <row r="859" spans="3:63" x14ac:dyDescent="0.3">
      <c r="C859" s="12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</row>
    <row r="860" spans="3:63" x14ac:dyDescent="0.3">
      <c r="C860" s="12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</row>
    <row r="861" spans="3:63" x14ac:dyDescent="0.3">
      <c r="C861" s="12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</row>
    <row r="862" spans="3:63" x14ac:dyDescent="0.3">
      <c r="C862" s="12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</row>
    <row r="863" spans="3:63" x14ac:dyDescent="0.3">
      <c r="C863" s="12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</row>
    <row r="864" spans="3:63" x14ac:dyDescent="0.3">
      <c r="C864" s="12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</row>
    <row r="865" spans="3:63" x14ac:dyDescent="0.3">
      <c r="C865" s="12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</row>
    <row r="866" spans="3:63" x14ac:dyDescent="0.3">
      <c r="C866" s="12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</row>
    <row r="867" spans="3:63" x14ac:dyDescent="0.3">
      <c r="C867" s="12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</row>
    <row r="868" spans="3:63" x14ac:dyDescent="0.3">
      <c r="C868" s="12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</row>
    <row r="869" spans="3:63" x14ac:dyDescent="0.3">
      <c r="C869" s="12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</row>
    <row r="870" spans="3:63" x14ac:dyDescent="0.3">
      <c r="C870" s="12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</row>
    <row r="871" spans="3:63" x14ac:dyDescent="0.3">
      <c r="C871" s="12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</row>
    <row r="872" spans="3:63" x14ac:dyDescent="0.3">
      <c r="C872" s="12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</row>
    <row r="873" spans="3:63" x14ac:dyDescent="0.3">
      <c r="C873" s="12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</row>
    <row r="874" spans="3:63" x14ac:dyDescent="0.3">
      <c r="C874" s="12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</row>
    <row r="875" spans="3:63" x14ac:dyDescent="0.3">
      <c r="C875" s="12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</row>
    <row r="876" spans="3:63" x14ac:dyDescent="0.3">
      <c r="C876" s="12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</row>
    <row r="877" spans="3:63" x14ac:dyDescent="0.3">
      <c r="C877" s="12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</row>
    <row r="878" spans="3:63" x14ac:dyDescent="0.3">
      <c r="C878" s="12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</row>
    <row r="879" spans="3:63" x14ac:dyDescent="0.3">
      <c r="C879" s="12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</row>
    <row r="880" spans="3:63" x14ac:dyDescent="0.3">
      <c r="C880" s="12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</row>
    <row r="881" spans="3:63" x14ac:dyDescent="0.3">
      <c r="C881" s="12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</row>
    <row r="882" spans="3:63" x14ac:dyDescent="0.3">
      <c r="C882" s="12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</row>
    <row r="883" spans="3:63" x14ac:dyDescent="0.3">
      <c r="C883" s="12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</row>
    <row r="884" spans="3:63" x14ac:dyDescent="0.3">
      <c r="C884" s="12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</row>
    <row r="885" spans="3:63" x14ac:dyDescent="0.3">
      <c r="C885" s="12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</row>
    <row r="886" spans="3:63" x14ac:dyDescent="0.3">
      <c r="C886" s="12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</row>
    <row r="887" spans="3:63" x14ac:dyDescent="0.3">
      <c r="C887" s="12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</row>
    <row r="888" spans="3:63" x14ac:dyDescent="0.3">
      <c r="C888" s="12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</row>
    <row r="889" spans="3:63" x14ac:dyDescent="0.3">
      <c r="C889" s="12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</row>
    <row r="890" spans="3:63" x14ac:dyDescent="0.3">
      <c r="C890" s="12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</row>
    <row r="891" spans="3:63" x14ac:dyDescent="0.3">
      <c r="C891" s="12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</row>
    <row r="892" spans="3:63" x14ac:dyDescent="0.3">
      <c r="C892" s="12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</row>
    <row r="893" spans="3:63" x14ac:dyDescent="0.3">
      <c r="C893" s="12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</row>
    <row r="894" spans="3:63" x14ac:dyDescent="0.3">
      <c r="C894" s="12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</row>
    <row r="895" spans="3:63" x14ac:dyDescent="0.3">
      <c r="C895" s="12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</row>
    <row r="896" spans="3:63" x14ac:dyDescent="0.3">
      <c r="C896" s="12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</row>
    <row r="897" spans="3:63" x14ac:dyDescent="0.3">
      <c r="C897" s="12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</row>
    <row r="898" spans="3:63" x14ac:dyDescent="0.3">
      <c r="C898" s="12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</row>
    <row r="899" spans="3:63" x14ac:dyDescent="0.3">
      <c r="C899" s="12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</row>
    <row r="900" spans="3:63" x14ac:dyDescent="0.3">
      <c r="C900" s="12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</row>
    <row r="901" spans="3:63" x14ac:dyDescent="0.3">
      <c r="C901" s="12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</row>
    <row r="902" spans="3:63" x14ac:dyDescent="0.3">
      <c r="C902" s="12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</row>
    <row r="903" spans="3:63" x14ac:dyDescent="0.3">
      <c r="C903" s="12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</row>
    <row r="904" spans="3:63" x14ac:dyDescent="0.3">
      <c r="C904" s="12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</row>
    <row r="905" spans="3:63" x14ac:dyDescent="0.3">
      <c r="C905" s="12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</row>
    <row r="906" spans="3:63" x14ac:dyDescent="0.3">
      <c r="C906" s="12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</row>
    <row r="907" spans="3:63" x14ac:dyDescent="0.3">
      <c r="C907" s="12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</row>
    <row r="908" spans="3:63" x14ac:dyDescent="0.3">
      <c r="C908" s="12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</row>
    <row r="909" spans="3:63" x14ac:dyDescent="0.3">
      <c r="C909" s="12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</row>
    <row r="910" spans="3:63" x14ac:dyDescent="0.3">
      <c r="C910" s="12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</row>
    <row r="911" spans="3:63" x14ac:dyDescent="0.3">
      <c r="C911" s="12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</row>
    <row r="912" spans="3:63" x14ac:dyDescent="0.3">
      <c r="C912" s="12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</row>
    <row r="913" spans="3:63" x14ac:dyDescent="0.3">
      <c r="C913" s="12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</row>
    <row r="914" spans="3:63" x14ac:dyDescent="0.3">
      <c r="C914" s="12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</row>
    <row r="915" spans="3:63" x14ac:dyDescent="0.3">
      <c r="C915" s="12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</row>
    <row r="916" spans="3:63" x14ac:dyDescent="0.3">
      <c r="C916" s="12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</row>
    <row r="917" spans="3:63" x14ac:dyDescent="0.3">
      <c r="C917" s="12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</row>
    <row r="918" spans="3:63" x14ac:dyDescent="0.3">
      <c r="C918" s="12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</row>
    <row r="919" spans="3:63" x14ac:dyDescent="0.3">
      <c r="C919" s="12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</row>
    <row r="920" spans="3:63" x14ac:dyDescent="0.3">
      <c r="C920" s="12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</row>
    <row r="921" spans="3:63" x14ac:dyDescent="0.3">
      <c r="C921" s="12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</row>
    <row r="922" spans="3:63" x14ac:dyDescent="0.3">
      <c r="C922" s="12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</row>
    <row r="923" spans="3:63" x14ac:dyDescent="0.3">
      <c r="C923" s="12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</row>
    <row r="924" spans="3:63" x14ac:dyDescent="0.3">
      <c r="C924" s="12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</row>
    <row r="925" spans="3:63" x14ac:dyDescent="0.3">
      <c r="C925" s="12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</row>
    <row r="926" spans="3:63" x14ac:dyDescent="0.3">
      <c r="C926" s="12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</row>
    <row r="927" spans="3:63" x14ac:dyDescent="0.3">
      <c r="C927" s="12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</row>
    <row r="928" spans="3:63" x14ac:dyDescent="0.3">
      <c r="C928" s="12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</row>
    <row r="929" spans="3:63" x14ac:dyDescent="0.3">
      <c r="C929" s="12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</row>
    <row r="930" spans="3:63" x14ac:dyDescent="0.3">
      <c r="C930" s="12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</row>
    <row r="931" spans="3:63" x14ac:dyDescent="0.3">
      <c r="C931" s="12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</row>
    <row r="932" spans="3:63" x14ac:dyDescent="0.3">
      <c r="C932" s="12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</row>
    <row r="933" spans="3:63" x14ac:dyDescent="0.3">
      <c r="C933" s="12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</row>
    <row r="934" spans="3:63" x14ac:dyDescent="0.3">
      <c r="C934" s="12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</row>
    <row r="935" spans="3:63" x14ac:dyDescent="0.3">
      <c r="C935" s="12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</row>
    <row r="936" spans="3:63" x14ac:dyDescent="0.3">
      <c r="C936" s="12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</row>
    <row r="937" spans="3:63" x14ac:dyDescent="0.3">
      <c r="C937" s="12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</row>
    <row r="938" spans="3:63" x14ac:dyDescent="0.3">
      <c r="C938" s="12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</row>
    <row r="939" spans="3:63" x14ac:dyDescent="0.3">
      <c r="C939" s="12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</row>
    <row r="940" spans="3:63" x14ac:dyDescent="0.3">
      <c r="C940" s="12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</row>
    <row r="941" spans="3:63" x14ac:dyDescent="0.3">
      <c r="C941" s="12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</row>
    <row r="942" spans="3:63" x14ac:dyDescent="0.3">
      <c r="C942" s="12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</row>
    <row r="943" spans="3:63" x14ac:dyDescent="0.3">
      <c r="C943" s="12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</row>
    <row r="944" spans="3:63" x14ac:dyDescent="0.3">
      <c r="C944" s="12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</row>
    <row r="945" spans="3:63" x14ac:dyDescent="0.3">
      <c r="C945" s="12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</row>
    <row r="946" spans="3:63" x14ac:dyDescent="0.3">
      <c r="C946" s="12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</row>
    <row r="947" spans="3:63" x14ac:dyDescent="0.3">
      <c r="C947" s="12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</row>
    <row r="948" spans="3:63" x14ac:dyDescent="0.3">
      <c r="C948" s="12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</row>
    <row r="949" spans="3:63" x14ac:dyDescent="0.3">
      <c r="C949" s="12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</row>
    <row r="950" spans="3:63" x14ac:dyDescent="0.3">
      <c r="C950" s="12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</row>
    <row r="951" spans="3:63" x14ac:dyDescent="0.3">
      <c r="C951" s="12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</row>
    <row r="952" spans="3:63" x14ac:dyDescent="0.3">
      <c r="C952" s="12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</row>
    <row r="953" spans="3:63" x14ac:dyDescent="0.3">
      <c r="C953" s="12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</row>
    <row r="954" spans="3:63" x14ac:dyDescent="0.3">
      <c r="C954" s="12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</row>
    <row r="955" spans="3:63" x14ac:dyDescent="0.3">
      <c r="C955" s="12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</row>
    <row r="956" spans="3:63" x14ac:dyDescent="0.3">
      <c r="C956" s="12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</row>
    <row r="957" spans="3:63" x14ac:dyDescent="0.3">
      <c r="C957" s="12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</row>
    <row r="958" spans="3:63" x14ac:dyDescent="0.3">
      <c r="C958" s="12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</row>
    <row r="959" spans="3:63" x14ac:dyDescent="0.3">
      <c r="C959" s="12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</row>
    <row r="960" spans="3:63" x14ac:dyDescent="0.3">
      <c r="C960" s="12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</row>
    <row r="961" spans="3:63" x14ac:dyDescent="0.3">
      <c r="C961" s="12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</row>
    <row r="962" spans="3:63" x14ac:dyDescent="0.3">
      <c r="C962" s="12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</row>
    <row r="963" spans="3:63" x14ac:dyDescent="0.3">
      <c r="C963" s="12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</row>
    <row r="964" spans="3:63" x14ac:dyDescent="0.3">
      <c r="C964" s="12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</row>
    <row r="965" spans="3:63" x14ac:dyDescent="0.3">
      <c r="C965" s="12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</row>
    <row r="966" spans="3:63" x14ac:dyDescent="0.3">
      <c r="C966" s="12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</row>
    <row r="967" spans="3:63" x14ac:dyDescent="0.3">
      <c r="C967" s="12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</row>
    <row r="968" spans="3:63" x14ac:dyDescent="0.3">
      <c r="C968" s="12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</row>
    <row r="969" spans="3:63" x14ac:dyDescent="0.3">
      <c r="C969" s="12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</row>
    <row r="970" spans="3:63" x14ac:dyDescent="0.3">
      <c r="C970" s="12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</row>
    <row r="971" spans="3:63" x14ac:dyDescent="0.3">
      <c r="C971" s="12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</row>
    <row r="972" spans="3:63" x14ac:dyDescent="0.3">
      <c r="C972" s="12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</row>
    <row r="973" spans="3:63" x14ac:dyDescent="0.3">
      <c r="C973" s="12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</row>
    <row r="974" spans="3:63" x14ac:dyDescent="0.3">
      <c r="C974" s="12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</row>
    <row r="975" spans="3:63" x14ac:dyDescent="0.3">
      <c r="C975" s="12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</row>
    <row r="976" spans="3:63" x14ac:dyDescent="0.3">
      <c r="C976" s="12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</row>
    <row r="977" spans="3:63" x14ac:dyDescent="0.3">
      <c r="C977" s="12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</row>
    <row r="978" spans="3:63" x14ac:dyDescent="0.3">
      <c r="C978" s="12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</row>
    <row r="979" spans="3:63" x14ac:dyDescent="0.3">
      <c r="C979" s="12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</row>
    <row r="980" spans="3:63" x14ac:dyDescent="0.3">
      <c r="C980" s="12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</row>
    <row r="981" spans="3:63" x14ac:dyDescent="0.3">
      <c r="C981" s="12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</row>
    <row r="982" spans="3:63" x14ac:dyDescent="0.3">
      <c r="C982" s="12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</row>
    <row r="983" spans="3:63" x14ac:dyDescent="0.3">
      <c r="C983" s="12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</row>
    <row r="984" spans="3:63" x14ac:dyDescent="0.3">
      <c r="C984" s="12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</row>
    <row r="985" spans="3:63" x14ac:dyDescent="0.3">
      <c r="C985" s="12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</row>
    <row r="986" spans="3:63" x14ac:dyDescent="0.3">
      <c r="C986" s="12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</row>
    <row r="987" spans="3:63" x14ac:dyDescent="0.3">
      <c r="C987" s="12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</row>
    <row r="988" spans="3:63" x14ac:dyDescent="0.3">
      <c r="C988" s="12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</row>
    <row r="989" spans="3:63" x14ac:dyDescent="0.3">
      <c r="C989" s="12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</row>
    <row r="990" spans="3:63" x14ac:dyDescent="0.3">
      <c r="C990" s="12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</row>
    <row r="991" spans="3:63" x14ac:dyDescent="0.3">
      <c r="C991" s="12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</row>
    <row r="992" spans="3:63" x14ac:dyDescent="0.3">
      <c r="C992" s="12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</row>
    <row r="993" spans="3:63" x14ac:dyDescent="0.3">
      <c r="C993" s="12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</row>
    <row r="994" spans="3:63" x14ac:dyDescent="0.3">
      <c r="C994" s="12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</row>
    <row r="995" spans="3:63" x14ac:dyDescent="0.3">
      <c r="C995" s="12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</row>
    <row r="996" spans="3:63" x14ac:dyDescent="0.3">
      <c r="C996" s="12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</row>
    <row r="997" spans="3:63" x14ac:dyDescent="0.3">
      <c r="C997" s="12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</row>
    <row r="998" spans="3:63" x14ac:dyDescent="0.3">
      <c r="C998" s="12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</row>
    <row r="999" spans="3:63" x14ac:dyDescent="0.3">
      <c r="C999" s="12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</row>
    <row r="1000" spans="3:63" x14ac:dyDescent="0.3">
      <c r="C1000" s="12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</row>
    <row r="1001" spans="3:63" x14ac:dyDescent="0.3">
      <c r="C1001" s="12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</row>
    <row r="1002" spans="3:63" x14ac:dyDescent="0.3">
      <c r="C1002" s="12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</row>
    <row r="1003" spans="3:63" x14ac:dyDescent="0.3">
      <c r="C1003" s="12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</row>
    <row r="1004" spans="3:63" x14ac:dyDescent="0.3">
      <c r="C1004" s="12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</row>
    <row r="1005" spans="3:63" x14ac:dyDescent="0.3">
      <c r="C1005" s="12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</row>
    <row r="1006" spans="3:63" x14ac:dyDescent="0.3">
      <c r="C1006" s="12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</row>
    <row r="1007" spans="3:63" x14ac:dyDescent="0.3">
      <c r="C1007" s="12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</row>
    <row r="1008" spans="3:63" x14ac:dyDescent="0.3">
      <c r="C1008" s="12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</row>
    <row r="1009" spans="3:63" x14ac:dyDescent="0.3">
      <c r="C1009" s="12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</row>
    <row r="1010" spans="3:63" x14ac:dyDescent="0.3">
      <c r="C1010" s="12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</row>
    <row r="1011" spans="3:63" x14ac:dyDescent="0.3">
      <c r="C1011" s="12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</row>
    <row r="1012" spans="3:63" x14ac:dyDescent="0.3">
      <c r="C1012" s="12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</row>
    <row r="1013" spans="3:63" x14ac:dyDescent="0.3">
      <c r="C1013" s="12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</row>
    <row r="1014" spans="3:63" x14ac:dyDescent="0.3">
      <c r="C1014" s="12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</row>
    <row r="1015" spans="3:63" x14ac:dyDescent="0.3">
      <c r="C1015" s="12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</row>
    <row r="1016" spans="3:63" x14ac:dyDescent="0.3">
      <c r="C1016" s="12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</row>
    <row r="1017" spans="3:63" x14ac:dyDescent="0.3">
      <c r="C1017" s="12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</row>
    <row r="1018" spans="3:63" x14ac:dyDescent="0.3">
      <c r="C1018" s="12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</row>
    <row r="1019" spans="3:63" x14ac:dyDescent="0.3">
      <c r="C1019" s="12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</row>
    <row r="1020" spans="3:63" x14ac:dyDescent="0.3">
      <c r="C1020" s="12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</row>
    <row r="1021" spans="3:63" x14ac:dyDescent="0.3">
      <c r="C1021" s="12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</row>
    <row r="1022" spans="3:63" x14ac:dyDescent="0.3">
      <c r="C1022" s="12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</row>
    <row r="1023" spans="3:63" x14ac:dyDescent="0.3">
      <c r="C1023" s="12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</row>
    <row r="1024" spans="3:63" x14ac:dyDescent="0.3">
      <c r="C1024" s="12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</row>
    <row r="1025" spans="3:63" x14ac:dyDescent="0.3">
      <c r="C1025" s="12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</row>
    <row r="1026" spans="3:63" x14ac:dyDescent="0.3">
      <c r="C1026" s="12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</row>
    <row r="1027" spans="3:63" x14ac:dyDescent="0.3">
      <c r="C1027" s="12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</row>
    <row r="1028" spans="3:63" x14ac:dyDescent="0.3">
      <c r="C1028" s="12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</row>
    <row r="1029" spans="3:63" x14ac:dyDescent="0.3">
      <c r="C1029" s="12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</row>
    <row r="1030" spans="3:63" x14ac:dyDescent="0.3">
      <c r="C1030" s="12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</row>
    <row r="1031" spans="3:63" x14ac:dyDescent="0.3">
      <c r="C1031" s="12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</row>
    <row r="1032" spans="3:63" x14ac:dyDescent="0.3">
      <c r="C1032" s="12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</row>
    <row r="1033" spans="3:63" x14ac:dyDescent="0.3">
      <c r="C1033" s="12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</row>
    <row r="1034" spans="3:63" x14ac:dyDescent="0.3">
      <c r="C1034" s="12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</row>
    <row r="1035" spans="3:63" x14ac:dyDescent="0.3">
      <c r="C1035" s="12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</row>
    <row r="1036" spans="3:63" x14ac:dyDescent="0.3">
      <c r="C1036" s="12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</row>
    <row r="1037" spans="3:63" x14ac:dyDescent="0.3">
      <c r="C1037" s="12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</row>
    <row r="1038" spans="3:63" x14ac:dyDescent="0.3">
      <c r="C1038" s="12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</row>
    <row r="1039" spans="3:63" x14ac:dyDescent="0.3">
      <c r="C1039" s="12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</row>
    <row r="1040" spans="3:63" x14ac:dyDescent="0.3">
      <c r="C1040" s="12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</row>
    <row r="1041" spans="3:63" x14ac:dyDescent="0.3">
      <c r="C1041" s="12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</row>
    <row r="1042" spans="3:63" x14ac:dyDescent="0.3">
      <c r="C1042" s="12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</row>
    <row r="1043" spans="3:63" x14ac:dyDescent="0.3">
      <c r="C1043" s="12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</row>
    <row r="1044" spans="3:63" x14ac:dyDescent="0.3">
      <c r="C1044" s="12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</row>
    <row r="1045" spans="3:63" x14ac:dyDescent="0.3">
      <c r="C1045" s="12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</row>
    <row r="1046" spans="3:63" x14ac:dyDescent="0.3">
      <c r="C1046" s="12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</row>
    <row r="1047" spans="3:63" x14ac:dyDescent="0.3">
      <c r="C1047" s="12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</row>
    <row r="1048" spans="3:63" x14ac:dyDescent="0.3">
      <c r="C1048" s="12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</row>
    <row r="1049" spans="3:63" x14ac:dyDescent="0.3">
      <c r="C1049" s="12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</row>
    <row r="1050" spans="3:63" x14ac:dyDescent="0.3">
      <c r="C1050" s="12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</row>
    <row r="1051" spans="3:63" x14ac:dyDescent="0.3">
      <c r="C1051" s="12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</row>
    <row r="1052" spans="3:63" x14ac:dyDescent="0.3">
      <c r="C1052" s="12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</row>
    <row r="1053" spans="3:63" x14ac:dyDescent="0.3">
      <c r="C1053" s="12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</row>
    <row r="1054" spans="3:63" x14ac:dyDescent="0.3">
      <c r="C1054" s="12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</row>
    <row r="1055" spans="3:63" x14ac:dyDescent="0.3">
      <c r="C1055" s="12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</row>
    <row r="1056" spans="3:63" x14ac:dyDescent="0.3">
      <c r="C1056" s="12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</row>
    <row r="1057" spans="3:63" x14ac:dyDescent="0.3">
      <c r="C1057" s="12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</row>
    <row r="1058" spans="3:63" x14ac:dyDescent="0.3">
      <c r="C1058" s="12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</row>
    <row r="1059" spans="3:63" x14ac:dyDescent="0.3">
      <c r="C1059" s="12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</row>
    <row r="1060" spans="3:63" x14ac:dyDescent="0.3">
      <c r="C1060" s="12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</row>
    <row r="1061" spans="3:63" x14ac:dyDescent="0.3">
      <c r="C1061" s="12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</row>
    <row r="1062" spans="3:63" x14ac:dyDescent="0.3">
      <c r="C1062" s="12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</row>
    <row r="1063" spans="3:63" x14ac:dyDescent="0.3">
      <c r="C1063" s="12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</row>
    <row r="1064" spans="3:63" x14ac:dyDescent="0.3">
      <c r="C1064" s="12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</row>
    <row r="1065" spans="3:63" x14ac:dyDescent="0.3">
      <c r="C1065" s="12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</row>
    <row r="1066" spans="3:63" x14ac:dyDescent="0.3">
      <c r="C1066" s="12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</row>
    <row r="1067" spans="3:63" x14ac:dyDescent="0.3">
      <c r="C1067" s="12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</row>
    <row r="1068" spans="3:63" x14ac:dyDescent="0.3">
      <c r="C1068" s="12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</row>
    <row r="1069" spans="3:63" x14ac:dyDescent="0.3">
      <c r="C1069" s="12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</row>
    <row r="1070" spans="3:63" x14ac:dyDescent="0.3">
      <c r="C1070" s="12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</row>
    <row r="1071" spans="3:63" x14ac:dyDescent="0.3">
      <c r="C1071" s="12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</row>
    <row r="1072" spans="3:63" x14ac:dyDescent="0.3">
      <c r="C1072" s="12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</row>
    <row r="1073" spans="3:63" x14ac:dyDescent="0.3">
      <c r="C1073" s="12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</row>
    <row r="1074" spans="3:63" x14ac:dyDescent="0.3">
      <c r="C1074" s="12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</row>
    <row r="1075" spans="3:63" x14ac:dyDescent="0.3">
      <c r="C1075" s="12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</row>
    <row r="1076" spans="3:63" x14ac:dyDescent="0.3">
      <c r="C1076" s="12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</row>
    <row r="1077" spans="3:63" x14ac:dyDescent="0.3">
      <c r="C1077" s="12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</row>
    <row r="1078" spans="3:63" x14ac:dyDescent="0.3">
      <c r="C1078" s="12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</row>
    <row r="1079" spans="3:63" x14ac:dyDescent="0.3">
      <c r="C1079" s="12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</row>
    <row r="1080" spans="3:63" x14ac:dyDescent="0.3">
      <c r="C1080" s="12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</row>
    <row r="1081" spans="3:63" x14ac:dyDescent="0.3">
      <c r="C1081" s="12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</row>
    <row r="1082" spans="3:63" x14ac:dyDescent="0.3">
      <c r="C1082" s="12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</row>
    <row r="1083" spans="3:63" x14ac:dyDescent="0.3">
      <c r="C1083" s="12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</row>
    <row r="1084" spans="3:63" x14ac:dyDescent="0.3">
      <c r="C1084" s="12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</row>
    <row r="1085" spans="3:63" x14ac:dyDescent="0.3">
      <c r="C1085" s="12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</row>
    <row r="1086" spans="3:63" x14ac:dyDescent="0.3">
      <c r="C1086" s="12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</row>
    <row r="1087" spans="3:63" x14ac:dyDescent="0.3">
      <c r="C1087" s="12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</row>
    <row r="1088" spans="3:63" x14ac:dyDescent="0.3">
      <c r="C1088" s="12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</row>
    <row r="1089" spans="3:63" x14ac:dyDescent="0.3">
      <c r="C1089" s="12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</row>
    <row r="1090" spans="3:63" x14ac:dyDescent="0.3">
      <c r="C1090" s="12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</row>
    <row r="1091" spans="3:63" x14ac:dyDescent="0.3">
      <c r="C1091" s="12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</row>
    <row r="1092" spans="3:63" x14ac:dyDescent="0.3">
      <c r="C1092" s="12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</row>
    <row r="1093" spans="3:63" x14ac:dyDescent="0.3">
      <c r="C1093" s="12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</row>
    <row r="1094" spans="3:63" x14ac:dyDescent="0.3">
      <c r="C1094" s="12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</row>
    <row r="1095" spans="3:63" x14ac:dyDescent="0.3">
      <c r="C1095" s="12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</row>
    <row r="1096" spans="3:63" x14ac:dyDescent="0.3">
      <c r="C1096" s="12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</row>
    <row r="1097" spans="3:63" x14ac:dyDescent="0.3">
      <c r="C1097" s="12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</row>
    <row r="1098" spans="3:63" x14ac:dyDescent="0.3">
      <c r="C1098" s="12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</row>
    <row r="1099" spans="3:63" x14ac:dyDescent="0.3">
      <c r="C1099" s="12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</row>
    <row r="1100" spans="3:63" x14ac:dyDescent="0.3">
      <c r="C1100" s="12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</row>
    <row r="1101" spans="3:63" x14ac:dyDescent="0.3">
      <c r="C1101" s="12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</row>
    <row r="1102" spans="3:63" x14ac:dyDescent="0.3">
      <c r="C1102" s="12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</row>
    <row r="1103" spans="3:63" x14ac:dyDescent="0.3">
      <c r="C1103" s="12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</row>
    <row r="1104" spans="3:63" x14ac:dyDescent="0.3">
      <c r="C1104" s="12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</row>
    <row r="1105" spans="3:63" x14ac:dyDescent="0.3">
      <c r="C1105" s="12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</row>
    <row r="1106" spans="3:63" x14ac:dyDescent="0.3">
      <c r="C1106" s="12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</row>
    <row r="1107" spans="3:63" x14ac:dyDescent="0.3">
      <c r="C1107" s="12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</row>
    <row r="1108" spans="3:63" x14ac:dyDescent="0.3">
      <c r="C1108" s="12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</row>
    <row r="1109" spans="3:63" x14ac:dyDescent="0.3">
      <c r="C1109" s="12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</row>
    <row r="1110" spans="3:63" x14ac:dyDescent="0.3">
      <c r="C1110" s="12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</row>
    <row r="1111" spans="3:63" x14ac:dyDescent="0.3">
      <c r="C1111" s="12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</row>
    <row r="1112" spans="3:63" x14ac:dyDescent="0.3">
      <c r="C1112" s="12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</row>
    <row r="1113" spans="3:63" x14ac:dyDescent="0.3">
      <c r="C1113" s="12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</row>
    <row r="1114" spans="3:63" x14ac:dyDescent="0.3">
      <c r="C1114" s="12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</row>
    <row r="1115" spans="3:63" x14ac:dyDescent="0.3">
      <c r="C1115" s="12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</row>
    <row r="1116" spans="3:63" x14ac:dyDescent="0.3">
      <c r="C1116" s="12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</row>
    <row r="1117" spans="3:63" x14ac:dyDescent="0.3">
      <c r="C1117" s="12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</row>
    <row r="1118" spans="3:63" x14ac:dyDescent="0.3">
      <c r="C1118" s="12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</row>
    <row r="1119" spans="3:63" x14ac:dyDescent="0.3">
      <c r="C1119" s="12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</row>
    <row r="1120" spans="3:63" x14ac:dyDescent="0.3">
      <c r="C1120" s="12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</row>
    <row r="1121" spans="3:63" x14ac:dyDescent="0.3">
      <c r="C1121" s="12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</row>
    <row r="1122" spans="3:63" x14ac:dyDescent="0.3">
      <c r="C1122" s="12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</row>
    <row r="1123" spans="3:63" x14ac:dyDescent="0.3">
      <c r="C1123" s="12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</row>
    <row r="1124" spans="3:63" x14ac:dyDescent="0.3">
      <c r="C1124" s="12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</row>
    <row r="1125" spans="3:63" x14ac:dyDescent="0.3">
      <c r="C1125" s="12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</row>
    <row r="1126" spans="3:63" x14ac:dyDescent="0.3">
      <c r="C1126" s="12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</row>
    <row r="1127" spans="3:63" x14ac:dyDescent="0.3">
      <c r="C1127" s="12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</row>
    <row r="1128" spans="3:63" x14ac:dyDescent="0.3">
      <c r="C1128" s="12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</row>
    <row r="1129" spans="3:63" x14ac:dyDescent="0.3">
      <c r="C1129" s="12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</row>
    <row r="1130" spans="3:63" x14ac:dyDescent="0.3">
      <c r="C1130" s="12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</row>
    <row r="1131" spans="3:63" x14ac:dyDescent="0.3">
      <c r="C1131" s="12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</row>
    <row r="1132" spans="3:63" x14ac:dyDescent="0.3">
      <c r="C1132" s="12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</row>
    <row r="1133" spans="3:63" x14ac:dyDescent="0.3">
      <c r="C1133" s="12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</row>
    <row r="1134" spans="3:63" x14ac:dyDescent="0.3">
      <c r="C1134" s="12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</row>
    <row r="1135" spans="3:63" x14ac:dyDescent="0.3">
      <c r="C1135" s="12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</row>
    <row r="1136" spans="3:63" x14ac:dyDescent="0.3">
      <c r="C1136" s="12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</row>
    <row r="1137" spans="3:63" x14ac:dyDescent="0.3">
      <c r="C1137" s="12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</row>
    <row r="1138" spans="3:63" x14ac:dyDescent="0.3">
      <c r="C1138" s="12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</row>
    <row r="1139" spans="3:63" x14ac:dyDescent="0.3">
      <c r="C1139" s="12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</row>
    <row r="1140" spans="3:63" x14ac:dyDescent="0.3">
      <c r="C1140" s="12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</row>
    <row r="1141" spans="3:63" x14ac:dyDescent="0.3">
      <c r="C1141" s="12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</row>
    <row r="1142" spans="3:63" x14ac:dyDescent="0.3">
      <c r="C1142" s="12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</row>
    <row r="1143" spans="3:63" x14ac:dyDescent="0.3">
      <c r="C1143" s="12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</row>
    <row r="1144" spans="3:63" x14ac:dyDescent="0.3">
      <c r="C1144" s="12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</row>
    <row r="1145" spans="3:63" x14ac:dyDescent="0.3">
      <c r="C1145" s="12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</row>
    <row r="1146" spans="3:63" x14ac:dyDescent="0.3">
      <c r="C1146" s="12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</row>
    <row r="1147" spans="3:63" x14ac:dyDescent="0.3">
      <c r="C1147" s="12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</row>
    <row r="1148" spans="3:63" x14ac:dyDescent="0.3">
      <c r="C1148" s="12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</row>
    <row r="1149" spans="3:63" x14ac:dyDescent="0.3">
      <c r="C1149" s="12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</row>
    <row r="1150" spans="3:63" x14ac:dyDescent="0.3">
      <c r="C1150" s="12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</row>
    <row r="1151" spans="3:63" x14ac:dyDescent="0.3">
      <c r="C1151" s="12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</row>
    <row r="1152" spans="3:63" x14ac:dyDescent="0.3">
      <c r="C1152" s="12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</row>
    <row r="1153" spans="3:63" x14ac:dyDescent="0.3">
      <c r="C1153" s="12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</row>
    <row r="1154" spans="3:63" x14ac:dyDescent="0.3">
      <c r="C1154" s="12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</row>
    <row r="1155" spans="3:63" x14ac:dyDescent="0.3">
      <c r="C1155" s="12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</row>
    <row r="1156" spans="3:63" x14ac:dyDescent="0.3">
      <c r="C1156" s="12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</row>
    <row r="1157" spans="3:63" x14ac:dyDescent="0.3">
      <c r="C1157" s="12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</row>
    <row r="1158" spans="3:63" x14ac:dyDescent="0.3">
      <c r="C1158" s="12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</row>
    <row r="1159" spans="3:63" x14ac:dyDescent="0.3">
      <c r="C1159" s="12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</row>
    <row r="1160" spans="3:63" x14ac:dyDescent="0.3">
      <c r="C1160" s="12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</row>
    <row r="1161" spans="3:63" x14ac:dyDescent="0.3">
      <c r="C1161" s="12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</row>
    <row r="1162" spans="3:63" x14ac:dyDescent="0.3">
      <c r="C1162" s="12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</row>
    <row r="1163" spans="3:63" x14ac:dyDescent="0.3">
      <c r="C1163" s="12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</row>
    <row r="1164" spans="3:63" x14ac:dyDescent="0.3">
      <c r="C1164" s="12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</row>
    <row r="1165" spans="3:63" x14ac:dyDescent="0.3">
      <c r="C1165" s="12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</row>
    <row r="1166" spans="3:63" x14ac:dyDescent="0.3">
      <c r="C1166" s="12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</row>
    <row r="1167" spans="3:63" x14ac:dyDescent="0.3">
      <c r="C1167" s="12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</row>
    <row r="1168" spans="3:63" x14ac:dyDescent="0.3">
      <c r="C1168" s="12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</row>
    <row r="1169" spans="3:63" x14ac:dyDescent="0.3">
      <c r="C1169" s="12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</row>
    <row r="1170" spans="3:63" x14ac:dyDescent="0.3">
      <c r="C1170" s="12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</row>
    <row r="1171" spans="3:63" x14ac:dyDescent="0.3">
      <c r="C1171" s="12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</row>
    <row r="1172" spans="3:63" x14ac:dyDescent="0.3">
      <c r="C1172" s="12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</row>
    <row r="1173" spans="3:63" x14ac:dyDescent="0.3">
      <c r="C1173" s="12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</row>
    <row r="1174" spans="3:63" x14ac:dyDescent="0.3">
      <c r="C1174" s="12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</row>
    <row r="1175" spans="3:63" x14ac:dyDescent="0.3">
      <c r="C1175" s="12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</row>
    <row r="1176" spans="3:63" x14ac:dyDescent="0.3">
      <c r="C1176" s="12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</row>
    <row r="1177" spans="3:63" x14ac:dyDescent="0.3">
      <c r="C1177" s="12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</row>
    <row r="1178" spans="3:63" x14ac:dyDescent="0.3">
      <c r="C1178" s="12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</row>
    <row r="1179" spans="3:63" x14ac:dyDescent="0.3">
      <c r="C1179" s="12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</row>
    <row r="1180" spans="3:63" x14ac:dyDescent="0.3">
      <c r="C1180" s="12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</row>
    <row r="1181" spans="3:63" x14ac:dyDescent="0.3">
      <c r="C1181" s="12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</row>
    <row r="1182" spans="3:63" x14ac:dyDescent="0.3">
      <c r="C1182" s="12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</row>
    <row r="1183" spans="3:63" x14ac:dyDescent="0.3">
      <c r="C1183" s="12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</row>
    <row r="1184" spans="3:63" x14ac:dyDescent="0.3">
      <c r="C1184" s="12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</row>
    <row r="1185" spans="3:63" x14ac:dyDescent="0.3">
      <c r="C1185" s="12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</row>
    <row r="1186" spans="3:63" x14ac:dyDescent="0.3">
      <c r="C1186" s="12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</row>
    <row r="1187" spans="3:63" x14ac:dyDescent="0.3">
      <c r="C1187" s="12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</row>
    <row r="1188" spans="3:63" x14ac:dyDescent="0.3">
      <c r="C1188" s="12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</row>
    <row r="1189" spans="3:63" x14ac:dyDescent="0.3">
      <c r="C1189" s="12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</row>
    <row r="1190" spans="3:63" x14ac:dyDescent="0.3">
      <c r="C1190" s="12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</row>
    <row r="1191" spans="3:63" x14ac:dyDescent="0.3">
      <c r="C1191" s="12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</row>
    <row r="1192" spans="3:63" x14ac:dyDescent="0.3">
      <c r="C1192" s="12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</row>
    <row r="1193" spans="3:63" x14ac:dyDescent="0.3">
      <c r="C1193" s="12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</row>
    <row r="1194" spans="3:63" x14ac:dyDescent="0.3">
      <c r="C1194" s="12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</row>
    <row r="1195" spans="3:63" x14ac:dyDescent="0.3">
      <c r="C1195" s="12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</row>
    <row r="1196" spans="3:63" x14ac:dyDescent="0.3">
      <c r="C1196" s="12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</row>
    <row r="1197" spans="3:63" x14ac:dyDescent="0.3">
      <c r="C1197" s="12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</row>
    <row r="1198" spans="3:63" x14ac:dyDescent="0.3">
      <c r="C1198" s="12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</row>
    <row r="1199" spans="3:63" x14ac:dyDescent="0.3">
      <c r="C1199" s="12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</row>
    <row r="1200" spans="3:63" x14ac:dyDescent="0.3">
      <c r="C1200" s="12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</row>
    <row r="1201" spans="3:63" x14ac:dyDescent="0.3">
      <c r="C1201" s="12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</row>
  </sheetData>
  <hyperlinks>
    <hyperlink ref="B1" r:id="rId1" xr:uid="{00000000-0004-0000-0200-000000000000}"/>
  </hyperlinks>
  <pageMargins left="0.25" right="0.25" top="0.75" bottom="0.75" header="0.3" footer="0.3"/>
  <pageSetup paperSize="9" scale="28" fitToWidth="3" orientation="portrait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U1308"/>
  <sheetViews>
    <sheetView zoomScale="80" zoomScaleNormal="80" workbookViewId="0">
      <pane xSplit="3" ySplit="3" topLeftCell="D63" activePane="bottomRight" state="frozen"/>
      <selection pane="topRight" activeCell="D1" sqref="D1"/>
      <selection pane="bottomLeft" activeCell="A4" sqref="A4"/>
      <selection pane="bottomRight" activeCell="C1" sqref="C1"/>
    </sheetView>
  </sheetViews>
  <sheetFormatPr defaultColWidth="9.109375" defaultRowHeight="14.4" outlineLevelRow="1" x14ac:dyDescent="0.3"/>
  <cols>
    <col min="1" max="1" width="44.6640625" style="11" customWidth="1"/>
    <col min="2" max="2" width="8.44140625" style="1" customWidth="1"/>
    <col min="3" max="3" width="13.5546875" style="2" bestFit="1" customWidth="1"/>
    <col min="4" max="63" width="13.44140625" style="14" customWidth="1"/>
    <col min="64" max="125" width="13.44140625" style="1" customWidth="1"/>
    <col min="126" max="16384" width="9.109375" style="1"/>
  </cols>
  <sheetData>
    <row r="1" spans="1:125" s="25" customFormat="1" ht="21" x14ac:dyDescent="0.3">
      <c r="A1" s="24" t="str">
        <f>title</f>
        <v>Вариант 1</v>
      </c>
      <c r="C1" s="252" t="s">
        <v>233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  <c r="AH1" s="3">
        <v>31</v>
      </c>
      <c r="AI1" s="3">
        <v>32</v>
      </c>
      <c r="AJ1" s="3">
        <v>33</v>
      </c>
      <c r="AK1" s="3">
        <v>34</v>
      </c>
      <c r="AL1" s="3">
        <v>35</v>
      </c>
      <c r="AM1" s="3">
        <v>36</v>
      </c>
      <c r="AN1" s="3">
        <v>37</v>
      </c>
      <c r="AO1" s="3">
        <v>38</v>
      </c>
      <c r="AP1" s="3">
        <v>39</v>
      </c>
      <c r="AQ1" s="3">
        <v>40</v>
      </c>
      <c r="AR1" s="3">
        <v>41</v>
      </c>
      <c r="AS1" s="3">
        <v>42</v>
      </c>
      <c r="AT1" s="3">
        <v>43</v>
      </c>
      <c r="AU1" s="3">
        <v>44</v>
      </c>
      <c r="AV1" s="3">
        <v>45</v>
      </c>
      <c r="AW1" s="3">
        <v>46</v>
      </c>
      <c r="AX1" s="3">
        <v>47</v>
      </c>
      <c r="AY1" s="3">
        <v>48</v>
      </c>
      <c r="AZ1" s="3">
        <v>49</v>
      </c>
      <c r="BA1" s="3">
        <v>50</v>
      </c>
      <c r="BB1" s="3">
        <v>51</v>
      </c>
      <c r="BC1" s="3">
        <v>52</v>
      </c>
      <c r="BD1" s="3">
        <v>53</v>
      </c>
      <c r="BE1" s="3">
        <v>54</v>
      </c>
      <c r="BF1" s="3">
        <v>55</v>
      </c>
      <c r="BG1" s="3">
        <v>56</v>
      </c>
      <c r="BH1" s="3">
        <v>57</v>
      </c>
      <c r="BI1" s="3">
        <v>58</v>
      </c>
      <c r="BJ1" s="3">
        <v>59</v>
      </c>
      <c r="BK1" s="3">
        <v>60</v>
      </c>
      <c r="BL1" s="3">
        <v>61</v>
      </c>
      <c r="BM1" s="3">
        <v>62</v>
      </c>
      <c r="BN1" s="3">
        <v>63</v>
      </c>
      <c r="BO1" s="3">
        <v>64</v>
      </c>
      <c r="BP1" s="3">
        <v>65</v>
      </c>
      <c r="BQ1" s="3">
        <v>66</v>
      </c>
      <c r="BR1" s="3">
        <v>67</v>
      </c>
      <c r="BS1" s="3">
        <v>68</v>
      </c>
      <c r="BT1" s="3">
        <v>69</v>
      </c>
      <c r="BU1" s="3">
        <v>70</v>
      </c>
      <c r="BV1" s="3">
        <v>71</v>
      </c>
      <c r="BW1" s="3">
        <v>72</v>
      </c>
      <c r="BX1" s="3">
        <v>73</v>
      </c>
      <c r="BY1" s="3">
        <v>74</v>
      </c>
      <c r="BZ1" s="3">
        <v>75</v>
      </c>
      <c r="CA1" s="3">
        <v>76</v>
      </c>
      <c r="CB1" s="3">
        <v>77</v>
      </c>
      <c r="CC1" s="3">
        <v>78</v>
      </c>
      <c r="CD1" s="3">
        <v>79</v>
      </c>
      <c r="CE1" s="3">
        <v>80</v>
      </c>
      <c r="CF1" s="3">
        <v>81</v>
      </c>
      <c r="CG1" s="3">
        <v>82</v>
      </c>
      <c r="CH1" s="3">
        <v>83</v>
      </c>
      <c r="CI1" s="3">
        <v>84</v>
      </c>
      <c r="CJ1" s="3">
        <v>85</v>
      </c>
      <c r="CK1" s="3">
        <v>86</v>
      </c>
      <c r="CL1" s="3">
        <v>87</v>
      </c>
      <c r="CM1" s="3">
        <v>88</v>
      </c>
      <c r="CN1" s="3">
        <v>89</v>
      </c>
      <c r="CO1" s="3">
        <v>90</v>
      </c>
      <c r="CP1" s="3">
        <v>91</v>
      </c>
      <c r="CQ1" s="3">
        <v>92</v>
      </c>
      <c r="CR1" s="3">
        <v>93</v>
      </c>
      <c r="CS1" s="3">
        <v>94</v>
      </c>
      <c r="CT1" s="3">
        <v>95</v>
      </c>
      <c r="CU1" s="3">
        <v>96</v>
      </c>
      <c r="CV1" s="3">
        <v>97</v>
      </c>
      <c r="CW1" s="3">
        <v>98</v>
      </c>
      <c r="CX1" s="3">
        <v>99</v>
      </c>
      <c r="CY1" s="3">
        <v>100</v>
      </c>
      <c r="CZ1" s="3">
        <v>101</v>
      </c>
      <c r="DA1" s="3">
        <v>102</v>
      </c>
      <c r="DB1" s="3">
        <v>103</v>
      </c>
      <c r="DC1" s="3">
        <v>104</v>
      </c>
      <c r="DD1" s="3">
        <v>105</v>
      </c>
      <c r="DE1" s="3">
        <v>106</v>
      </c>
      <c r="DF1" s="3">
        <v>107</v>
      </c>
      <c r="DG1" s="3">
        <v>108</v>
      </c>
      <c r="DH1" s="3">
        <v>109</v>
      </c>
      <c r="DI1" s="3">
        <v>110</v>
      </c>
      <c r="DJ1" s="3">
        <v>111</v>
      </c>
      <c r="DK1" s="3">
        <v>112</v>
      </c>
      <c r="DL1" s="3">
        <v>113</v>
      </c>
      <c r="DM1" s="3">
        <v>114</v>
      </c>
      <c r="DN1" s="3">
        <v>115</v>
      </c>
      <c r="DO1" s="3">
        <v>116</v>
      </c>
      <c r="DP1" s="3">
        <v>117</v>
      </c>
      <c r="DQ1" s="3">
        <v>118</v>
      </c>
      <c r="DR1" s="3">
        <v>119</v>
      </c>
      <c r="DS1" s="3">
        <v>120</v>
      </c>
      <c r="DT1" s="3">
        <v>121</v>
      </c>
      <c r="DU1" s="3">
        <v>122</v>
      </c>
    </row>
    <row r="2" spans="1:125" x14ac:dyDescent="0.3">
      <c r="A2" s="37" t="str">
        <f>cur</f>
        <v>USD</v>
      </c>
      <c r="B2" s="5"/>
      <c r="C2" s="6"/>
      <c r="D2" s="7">
        <f>YEAR(D3)</f>
        <v>2014</v>
      </c>
      <c r="E2" s="7">
        <f>YEAR(E3)</f>
        <v>2014</v>
      </c>
      <c r="F2" s="7">
        <f t="shared" ref="F2:AY2" si="0">YEAR(F3)</f>
        <v>2015</v>
      </c>
      <c r="G2" s="7">
        <f t="shared" si="0"/>
        <v>2015</v>
      </c>
      <c r="H2" s="7">
        <f t="shared" si="0"/>
        <v>2015</v>
      </c>
      <c r="I2" s="7">
        <f t="shared" si="0"/>
        <v>2015</v>
      </c>
      <c r="J2" s="7">
        <f t="shared" si="0"/>
        <v>2015</v>
      </c>
      <c r="K2" s="7">
        <f t="shared" si="0"/>
        <v>2015</v>
      </c>
      <c r="L2" s="7">
        <f t="shared" si="0"/>
        <v>2015</v>
      </c>
      <c r="M2" s="7">
        <f t="shared" si="0"/>
        <v>2015</v>
      </c>
      <c r="N2" s="7">
        <f t="shared" si="0"/>
        <v>2015</v>
      </c>
      <c r="O2" s="7">
        <f t="shared" si="0"/>
        <v>2015</v>
      </c>
      <c r="P2" s="7">
        <f t="shared" si="0"/>
        <v>2015</v>
      </c>
      <c r="Q2" s="7">
        <f t="shared" si="0"/>
        <v>2015</v>
      </c>
      <c r="R2" s="7">
        <f t="shared" si="0"/>
        <v>2016</v>
      </c>
      <c r="S2" s="7">
        <f t="shared" si="0"/>
        <v>2016</v>
      </c>
      <c r="T2" s="7">
        <f t="shared" si="0"/>
        <v>2016</v>
      </c>
      <c r="U2" s="7">
        <f t="shared" si="0"/>
        <v>2016</v>
      </c>
      <c r="V2" s="7">
        <f t="shared" si="0"/>
        <v>2016</v>
      </c>
      <c r="W2" s="7">
        <f t="shared" si="0"/>
        <v>2016</v>
      </c>
      <c r="X2" s="7">
        <f t="shared" si="0"/>
        <v>2016</v>
      </c>
      <c r="Y2" s="7">
        <f t="shared" si="0"/>
        <v>2016</v>
      </c>
      <c r="Z2" s="7">
        <f t="shared" si="0"/>
        <v>2016</v>
      </c>
      <c r="AA2" s="7">
        <f t="shared" si="0"/>
        <v>2016</v>
      </c>
      <c r="AB2" s="7">
        <f t="shared" si="0"/>
        <v>2016</v>
      </c>
      <c r="AC2" s="7">
        <f t="shared" si="0"/>
        <v>2016</v>
      </c>
      <c r="AD2" s="7">
        <f t="shared" si="0"/>
        <v>2017</v>
      </c>
      <c r="AE2" s="7">
        <f t="shared" si="0"/>
        <v>2017</v>
      </c>
      <c r="AF2" s="7">
        <f t="shared" si="0"/>
        <v>2017</v>
      </c>
      <c r="AG2" s="7">
        <f t="shared" si="0"/>
        <v>2017</v>
      </c>
      <c r="AH2" s="7">
        <f t="shared" si="0"/>
        <v>2017</v>
      </c>
      <c r="AI2" s="7">
        <f t="shared" si="0"/>
        <v>2017</v>
      </c>
      <c r="AJ2" s="7">
        <f t="shared" si="0"/>
        <v>2017</v>
      </c>
      <c r="AK2" s="7">
        <f t="shared" si="0"/>
        <v>2017</v>
      </c>
      <c r="AL2" s="7">
        <f t="shared" si="0"/>
        <v>2017</v>
      </c>
      <c r="AM2" s="7">
        <f t="shared" si="0"/>
        <v>2017</v>
      </c>
      <c r="AN2" s="7">
        <f t="shared" si="0"/>
        <v>2017</v>
      </c>
      <c r="AO2" s="7">
        <f t="shared" si="0"/>
        <v>2017</v>
      </c>
      <c r="AP2" s="7">
        <f t="shared" si="0"/>
        <v>2018</v>
      </c>
      <c r="AQ2" s="7">
        <f t="shared" si="0"/>
        <v>2018</v>
      </c>
      <c r="AR2" s="7">
        <f t="shared" si="0"/>
        <v>2018</v>
      </c>
      <c r="AS2" s="7">
        <f t="shared" si="0"/>
        <v>2018</v>
      </c>
      <c r="AT2" s="7">
        <f t="shared" si="0"/>
        <v>2018</v>
      </c>
      <c r="AU2" s="7">
        <f t="shared" si="0"/>
        <v>2018</v>
      </c>
      <c r="AV2" s="7">
        <f t="shared" si="0"/>
        <v>2018</v>
      </c>
      <c r="AW2" s="7">
        <f t="shared" si="0"/>
        <v>2018</v>
      </c>
      <c r="AX2" s="7">
        <f t="shared" si="0"/>
        <v>2018</v>
      </c>
      <c r="AY2" s="7">
        <f t="shared" si="0"/>
        <v>2018</v>
      </c>
      <c r="AZ2" s="7">
        <f t="shared" ref="AZ2" si="1">YEAR(AZ3)</f>
        <v>2018</v>
      </c>
      <c r="BA2" s="7">
        <f t="shared" ref="BA2" si="2">YEAR(BA3)</f>
        <v>2018</v>
      </c>
      <c r="BB2" s="7">
        <f t="shared" ref="BB2" si="3">YEAR(BB3)</f>
        <v>2019</v>
      </c>
      <c r="BC2" s="7">
        <f t="shared" ref="BC2" si="4">YEAR(BC3)</f>
        <v>2019</v>
      </c>
      <c r="BD2" s="7">
        <f t="shared" ref="BD2" si="5">YEAR(BD3)</f>
        <v>2019</v>
      </c>
      <c r="BE2" s="7">
        <f t="shared" ref="BE2" si="6">YEAR(BE3)</f>
        <v>2019</v>
      </c>
      <c r="BF2" s="7">
        <f t="shared" ref="BF2" si="7">YEAR(BF3)</f>
        <v>2019</v>
      </c>
      <c r="BG2" s="7">
        <f t="shared" ref="BG2" si="8">YEAR(BG3)</f>
        <v>2019</v>
      </c>
      <c r="BH2" s="7">
        <f t="shared" ref="BH2" si="9">YEAR(BH3)</f>
        <v>2019</v>
      </c>
      <c r="BI2" s="7">
        <f t="shared" ref="BI2" si="10">YEAR(BI3)</f>
        <v>2019</v>
      </c>
      <c r="BJ2" s="7">
        <f t="shared" ref="BJ2" si="11">YEAR(BJ3)</f>
        <v>2019</v>
      </c>
      <c r="BK2" s="7">
        <f t="shared" ref="BK2" si="12">YEAR(BK3)</f>
        <v>2019</v>
      </c>
      <c r="BL2" s="7">
        <f t="shared" ref="BL2" si="13">YEAR(BL3)</f>
        <v>2019</v>
      </c>
      <c r="BM2" s="7">
        <f t="shared" ref="BM2" si="14">YEAR(BM3)</f>
        <v>2019</v>
      </c>
      <c r="BN2" s="7">
        <f t="shared" ref="BN2" si="15">YEAR(BN3)</f>
        <v>2020</v>
      </c>
      <c r="BO2" s="7">
        <f t="shared" ref="BO2" si="16">YEAR(BO3)</f>
        <v>2020</v>
      </c>
      <c r="BP2" s="7">
        <f t="shared" ref="BP2" si="17">YEAR(BP3)</f>
        <v>2020</v>
      </c>
      <c r="BQ2" s="7">
        <f t="shared" ref="BQ2" si="18">YEAR(BQ3)</f>
        <v>2020</v>
      </c>
      <c r="BR2" s="7">
        <f t="shared" ref="BR2" si="19">YEAR(BR3)</f>
        <v>2020</v>
      </c>
      <c r="BS2" s="7">
        <f t="shared" ref="BS2" si="20">YEAR(BS3)</f>
        <v>2020</v>
      </c>
      <c r="BT2" s="7">
        <f t="shared" ref="BT2" si="21">YEAR(BT3)</f>
        <v>2020</v>
      </c>
      <c r="BU2" s="7">
        <f t="shared" ref="BU2" si="22">YEAR(BU3)</f>
        <v>2020</v>
      </c>
      <c r="BV2" s="7">
        <f t="shared" ref="BV2" si="23">YEAR(BV3)</f>
        <v>2020</v>
      </c>
      <c r="BW2" s="7">
        <f t="shared" ref="BW2" si="24">YEAR(BW3)</f>
        <v>2020</v>
      </c>
      <c r="BX2" s="7">
        <f t="shared" ref="BX2" si="25">YEAR(BX3)</f>
        <v>2020</v>
      </c>
      <c r="BY2" s="7">
        <f t="shared" ref="BY2" si="26">YEAR(BY3)</f>
        <v>2020</v>
      </c>
      <c r="BZ2" s="7">
        <f t="shared" ref="BZ2" si="27">YEAR(BZ3)</f>
        <v>2021</v>
      </c>
      <c r="CA2" s="7">
        <f t="shared" ref="CA2" si="28">YEAR(CA3)</f>
        <v>2021</v>
      </c>
      <c r="CB2" s="7">
        <f t="shared" ref="CB2" si="29">YEAR(CB3)</f>
        <v>2021</v>
      </c>
      <c r="CC2" s="7">
        <f t="shared" ref="CC2" si="30">YEAR(CC3)</f>
        <v>2021</v>
      </c>
      <c r="CD2" s="7">
        <f t="shared" ref="CD2" si="31">YEAR(CD3)</f>
        <v>2021</v>
      </c>
      <c r="CE2" s="7">
        <f t="shared" ref="CE2" si="32">YEAR(CE3)</f>
        <v>2021</v>
      </c>
      <c r="CF2" s="7">
        <f t="shared" ref="CF2" si="33">YEAR(CF3)</f>
        <v>2021</v>
      </c>
      <c r="CG2" s="7">
        <f t="shared" ref="CG2" si="34">YEAR(CG3)</f>
        <v>2021</v>
      </c>
      <c r="CH2" s="7">
        <f t="shared" ref="CH2" si="35">YEAR(CH3)</f>
        <v>2021</v>
      </c>
      <c r="CI2" s="7">
        <f t="shared" ref="CI2" si="36">YEAR(CI3)</f>
        <v>2021</v>
      </c>
      <c r="CJ2" s="7">
        <f t="shared" ref="CJ2" si="37">YEAR(CJ3)</f>
        <v>2021</v>
      </c>
      <c r="CK2" s="7">
        <f t="shared" ref="CK2" si="38">YEAR(CK3)</f>
        <v>2021</v>
      </c>
      <c r="CL2" s="7">
        <f t="shared" ref="CL2" si="39">YEAR(CL3)</f>
        <v>2022</v>
      </c>
      <c r="CM2" s="7">
        <f t="shared" ref="CM2" si="40">YEAR(CM3)</f>
        <v>2022</v>
      </c>
      <c r="CN2" s="7">
        <f t="shared" ref="CN2" si="41">YEAR(CN3)</f>
        <v>2022</v>
      </c>
      <c r="CO2" s="7">
        <f t="shared" ref="CO2" si="42">YEAR(CO3)</f>
        <v>2022</v>
      </c>
      <c r="CP2" s="7">
        <f t="shared" ref="CP2" si="43">YEAR(CP3)</f>
        <v>2022</v>
      </c>
      <c r="CQ2" s="7">
        <f t="shared" ref="CQ2" si="44">YEAR(CQ3)</f>
        <v>2022</v>
      </c>
      <c r="CR2" s="7">
        <f t="shared" ref="CR2" si="45">YEAR(CR3)</f>
        <v>2022</v>
      </c>
      <c r="CS2" s="7">
        <f t="shared" ref="CS2" si="46">YEAR(CS3)</f>
        <v>2022</v>
      </c>
      <c r="CT2" s="7">
        <f t="shared" ref="CT2" si="47">YEAR(CT3)</f>
        <v>2022</v>
      </c>
      <c r="CU2" s="7">
        <f t="shared" ref="CU2" si="48">YEAR(CU3)</f>
        <v>2022</v>
      </c>
      <c r="CV2" s="7">
        <f t="shared" ref="CV2" si="49">YEAR(CV3)</f>
        <v>2022</v>
      </c>
      <c r="CW2" s="7">
        <f t="shared" ref="CW2" si="50">YEAR(CW3)</f>
        <v>2022</v>
      </c>
      <c r="CX2" s="7">
        <f t="shared" ref="CX2" si="51">YEAR(CX3)</f>
        <v>2023</v>
      </c>
      <c r="CY2" s="7">
        <f t="shared" ref="CY2" si="52">YEAR(CY3)</f>
        <v>2023</v>
      </c>
      <c r="CZ2" s="7">
        <f t="shared" ref="CZ2" si="53">YEAR(CZ3)</f>
        <v>2023</v>
      </c>
      <c r="DA2" s="7">
        <f t="shared" ref="DA2" si="54">YEAR(DA3)</f>
        <v>2023</v>
      </c>
      <c r="DB2" s="7">
        <f t="shared" ref="DB2" si="55">YEAR(DB3)</f>
        <v>2023</v>
      </c>
      <c r="DC2" s="7">
        <f t="shared" ref="DC2" si="56">YEAR(DC3)</f>
        <v>2023</v>
      </c>
      <c r="DD2" s="7">
        <f t="shared" ref="DD2" si="57">YEAR(DD3)</f>
        <v>2023</v>
      </c>
      <c r="DE2" s="7">
        <f t="shared" ref="DE2" si="58">YEAR(DE3)</f>
        <v>2023</v>
      </c>
      <c r="DF2" s="7">
        <f t="shared" ref="DF2" si="59">YEAR(DF3)</f>
        <v>2023</v>
      </c>
      <c r="DG2" s="7">
        <f t="shared" ref="DG2" si="60">YEAR(DG3)</f>
        <v>2023</v>
      </c>
      <c r="DH2" s="7">
        <f t="shared" ref="DH2" si="61">YEAR(DH3)</f>
        <v>2023</v>
      </c>
      <c r="DI2" s="7">
        <f t="shared" ref="DI2" si="62">YEAR(DI3)</f>
        <v>2023</v>
      </c>
      <c r="DJ2" s="7">
        <f t="shared" ref="DJ2" si="63">YEAR(DJ3)</f>
        <v>2024</v>
      </c>
      <c r="DK2" s="7">
        <f t="shared" ref="DK2" si="64">YEAR(DK3)</f>
        <v>2024</v>
      </c>
      <c r="DL2" s="7">
        <f t="shared" ref="DL2" si="65">YEAR(DL3)</f>
        <v>2024</v>
      </c>
      <c r="DM2" s="7">
        <f t="shared" ref="DM2" si="66">YEAR(DM3)</f>
        <v>2024</v>
      </c>
      <c r="DN2" s="7">
        <f t="shared" ref="DN2" si="67">YEAR(DN3)</f>
        <v>2024</v>
      </c>
      <c r="DO2" s="7">
        <f t="shared" ref="DO2" si="68">YEAR(DO3)</f>
        <v>2024</v>
      </c>
      <c r="DP2" s="7">
        <f t="shared" ref="DP2" si="69">YEAR(DP3)</f>
        <v>2024</v>
      </c>
      <c r="DQ2" s="7">
        <f t="shared" ref="DQ2" si="70">YEAR(DQ3)</f>
        <v>2024</v>
      </c>
      <c r="DR2" s="7">
        <f t="shared" ref="DR2" si="71">YEAR(DR3)</f>
        <v>2024</v>
      </c>
      <c r="DS2" s="7">
        <f t="shared" ref="DS2" si="72">YEAR(DS3)</f>
        <v>2024</v>
      </c>
      <c r="DT2" s="7">
        <f t="shared" ref="DT2" si="73">YEAR(DT3)</f>
        <v>2024</v>
      </c>
      <c r="DU2" s="7">
        <f t="shared" ref="DU2" si="74">YEAR(DU3)</f>
        <v>2024</v>
      </c>
    </row>
    <row r="3" spans="1:125" s="9" customFormat="1" x14ac:dyDescent="0.3">
      <c r="A3" s="129" t="s">
        <v>15</v>
      </c>
      <c r="B3" s="57"/>
      <c r="C3" s="22" t="s">
        <v>1</v>
      </c>
      <c r="D3" s="23">
        <f>данные!D3</f>
        <v>41944</v>
      </c>
      <c r="E3" s="23">
        <f>данные!E3</f>
        <v>41974</v>
      </c>
      <c r="F3" s="23">
        <f>данные!F3</f>
        <v>42005</v>
      </c>
      <c r="G3" s="23">
        <f>данные!G3</f>
        <v>42036</v>
      </c>
      <c r="H3" s="23">
        <f>данные!H3</f>
        <v>42064</v>
      </c>
      <c r="I3" s="23">
        <f>данные!I3</f>
        <v>42095</v>
      </c>
      <c r="J3" s="23">
        <f>данные!J3</f>
        <v>42125</v>
      </c>
      <c r="K3" s="23">
        <f>данные!K3</f>
        <v>42156</v>
      </c>
      <c r="L3" s="23">
        <f>данные!L3</f>
        <v>42186</v>
      </c>
      <c r="M3" s="23">
        <f>данные!M3</f>
        <v>42217</v>
      </c>
      <c r="N3" s="23">
        <f>данные!N3</f>
        <v>42248</v>
      </c>
      <c r="O3" s="23">
        <f>данные!O3</f>
        <v>42278</v>
      </c>
      <c r="P3" s="23">
        <f>данные!P3</f>
        <v>42309</v>
      </c>
      <c r="Q3" s="23">
        <f>данные!Q3</f>
        <v>42339</v>
      </c>
      <c r="R3" s="23">
        <f>данные!R3</f>
        <v>42370</v>
      </c>
      <c r="S3" s="23">
        <f>данные!S3</f>
        <v>42401</v>
      </c>
      <c r="T3" s="23">
        <f>данные!T3</f>
        <v>42430</v>
      </c>
      <c r="U3" s="23">
        <f>данные!U3</f>
        <v>42461</v>
      </c>
      <c r="V3" s="23">
        <f>данные!V3</f>
        <v>42491</v>
      </c>
      <c r="W3" s="23">
        <f>данные!W3</f>
        <v>42522</v>
      </c>
      <c r="X3" s="23">
        <f>данные!X3</f>
        <v>42552</v>
      </c>
      <c r="Y3" s="23">
        <f>данные!Y3</f>
        <v>42583</v>
      </c>
      <c r="Z3" s="23">
        <f>данные!Z3</f>
        <v>42614</v>
      </c>
      <c r="AA3" s="23">
        <f>данные!AA3</f>
        <v>42644</v>
      </c>
      <c r="AB3" s="23">
        <f>данные!AB3</f>
        <v>42675</v>
      </c>
      <c r="AC3" s="23">
        <f>данные!AC3</f>
        <v>42705</v>
      </c>
      <c r="AD3" s="23">
        <f>данные!AD3</f>
        <v>42736</v>
      </c>
      <c r="AE3" s="23">
        <f>данные!AE3</f>
        <v>42767</v>
      </c>
      <c r="AF3" s="23">
        <f>данные!AF3</f>
        <v>42795</v>
      </c>
      <c r="AG3" s="23">
        <f>данные!AG3</f>
        <v>42826</v>
      </c>
      <c r="AH3" s="23">
        <f>данные!AH3</f>
        <v>42856</v>
      </c>
      <c r="AI3" s="23">
        <f>данные!AI3</f>
        <v>42887</v>
      </c>
      <c r="AJ3" s="23">
        <f>данные!AJ3</f>
        <v>42917</v>
      </c>
      <c r="AK3" s="23">
        <f>данные!AK3</f>
        <v>42948</v>
      </c>
      <c r="AL3" s="23">
        <f>данные!AL3</f>
        <v>42979</v>
      </c>
      <c r="AM3" s="23">
        <f>данные!AM3</f>
        <v>43009</v>
      </c>
      <c r="AN3" s="23">
        <f>данные!AN3</f>
        <v>43040</v>
      </c>
      <c r="AO3" s="23">
        <f>данные!AO3</f>
        <v>43070</v>
      </c>
      <c r="AP3" s="23">
        <f>данные!AP3</f>
        <v>43101</v>
      </c>
      <c r="AQ3" s="23">
        <f>данные!AQ3</f>
        <v>43132</v>
      </c>
      <c r="AR3" s="23">
        <f>данные!AR3</f>
        <v>43160</v>
      </c>
      <c r="AS3" s="23">
        <f>данные!AS3</f>
        <v>43191</v>
      </c>
      <c r="AT3" s="23">
        <f>данные!AT3</f>
        <v>43221</v>
      </c>
      <c r="AU3" s="23">
        <f>данные!AU3</f>
        <v>43252</v>
      </c>
      <c r="AV3" s="23">
        <f>данные!AV3</f>
        <v>43282</v>
      </c>
      <c r="AW3" s="23">
        <f>данные!AW3</f>
        <v>43313</v>
      </c>
      <c r="AX3" s="23">
        <f>данные!AX3</f>
        <v>43344</v>
      </c>
      <c r="AY3" s="23">
        <f>данные!AY3</f>
        <v>43374</v>
      </c>
      <c r="AZ3" s="23">
        <f>данные!AZ3</f>
        <v>43405</v>
      </c>
      <c r="BA3" s="23">
        <f>данные!BA3</f>
        <v>43435</v>
      </c>
      <c r="BB3" s="23">
        <f>данные!BB3</f>
        <v>43466</v>
      </c>
      <c r="BC3" s="23">
        <f>данные!BC3</f>
        <v>43497</v>
      </c>
      <c r="BD3" s="23">
        <f>данные!BD3</f>
        <v>43525</v>
      </c>
      <c r="BE3" s="23">
        <f>данные!BE3</f>
        <v>43556</v>
      </c>
      <c r="BF3" s="23">
        <f>данные!BF3</f>
        <v>43586</v>
      </c>
      <c r="BG3" s="23">
        <f>данные!BG3</f>
        <v>43617</v>
      </c>
      <c r="BH3" s="23">
        <f>данные!BH3</f>
        <v>43647</v>
      </c>
      <c r="BI3" s="23">
        <f>данные!BI3</f>
        <v>43678</v>
      </c>
      <c r="BJ3" s="23">
        <f>данные!BJ3</f>
        <v>43709</v>
      </c>
      <c r="BK3" s="23">
        <f>данные!BK3</f>
        <v>43739</v>
      </c>
      <c r="BL3" s="23">
        <f>данные!BL3</f>
        <v>43770</v>
      </c>
      <c r="BM3" s="23">
        <f>данные!BM3</f>
        <v>43800</v>
      </c>
      <c r="BN3" s="23">
        <f>данные!BN3</f>
        <v>43831</v>
      </c>
      <c r="BO3" s="23">
        <f>данные!BO3</f>
        <v>43862</v>
      </c>
      <c r="BP3" s="23">
        <f>данные!BP3</f>
        <v>43891</v>
      </c>
      <c r="BQ3" s="23">
        <f>данные!BQ3</f>
        <v>43922</v>
      </c>
      <c r="BR3" s="23">
        <f>данные!BR3</f>
        <v>43952</v>
      </c>
      <c r="BS3" s="23">
        <f>данные!BS3</f>
        <v>43983</v>
      </c>
      <c r="BT3" s="23">
        <f>данные!BT3</f>
        <v>44013</v>
      </c>
      <c r="BU3" s="23">
        <f>данные!BU3</f>
        <v>44044</v>
      </c>
      <c r="BV3" s="23">
        <f>данные!BV3</f>
        <v>44075</v>
      </c>
      <c r="BW3" s="23">
        <f>данные!BW3</f>
        <v>44105</v>
      </c>
      <c r="BX3" s="23">
        <f>данные!BX3</f>
        <v>44136</v>
      </c>
      <c r="BY3" s="23">
        <f>данные!BY3</f>
        <v>44166</v>
      </c>
      <c r="BZ3" s="23">
        <f>данные!BZ3</f>
        <v>44197</v>
      </c>
      <c r="CA3" s="23">
        <f>данные!CA3</f>
        <v>44228</v>
      </c>
      <c r="CB3" s="23">
        <f>данные!CB3</f>
        <v>44256</v>
      </c>
      <c r="CC3" s="23">
        <f>данные!CC3</f>
        <v>44287</v>
      </c>
      <c r="CD3" s="23">
        <f>данные!CD3</f>
        <v>44317</v>
      </c>
      <c r="CE3" s="23">
        <f>данные!CE3</f>
        <v>44348</v>
      </c>
      <c r="CF3" s="23">
        <f>данные!CF3</f>
        <v>44378</v>
      </c>
      <c r="CG3" s="23">
        <f>данные!CG3</f>
        <v>44409</v>
      </c>
      <c r="CH3" s="23">
        <f>данные!CH3</f>
        <v>44440</v>
      </c>
      <c r="CI3" s="23">
        <f>данные!CI3</f>
        <v>44470</v>
      </c>
      <c r="CJ3" s="23">
        <f>данные!CJ3</f>
        <v>44501</v>
      </c>
      <c r="CK3" s="23">
        <f>данные!CK3</f>
        <v>44531</v>
      </c>
      <c r="CL3" s="23">
        <f>данные!CL3</f>
        <v>44562</v>
      </c>
      <c r="CM3" s="23">
        <f>данные!CM3</f>
        <v>44593</v>
      </c>
      <c r="CN3" s="23">
        <f>данные!CN3</f>
        <v>44621</v>
      </c>
      <c r="CO3" s="23">
        <f>данные!CO3</f>
        <v>44652</v>
      </c>
      <c r="CP3" s="23">
        <f>данные!CP3</f>
        <v>44682</v>
      </c>
      <c r="CQ3" s="23">
        <f>данные!CQ3</f>
        <v>44713</v>
      </c>
      <c r="CR3" s="23">
        <f>данные!CR3</f>
        <v>44743</v>
      </c>
      <c r="CS3" s="23">
        <f>данные!CS3</f>
        <v>44774</v>
      </c>
      <c r="CT3" s="23">
        <f>данные!CT3</f>
        <v>44805</v>
      </c>
      <c r="CU3" s="23">
        <f>данные!CU3</f>
        <v>44835</v>
      </c>
      <c r="CV3" s="23">
        <f>данные!CV3</f>
        <v>44866</v>
      </c>
      <c r="CW3" s="23">
        <f>данные!CW3</f>
        <v>44896</v>
      </c>
      <c r="CX3" s="23">
        <f>данные!CX3</f>
        <v>44927</v>
      </c>
      <c r="CY3" s="23">
        <f>данные!CY3</f>
        <v>44958</v>
      </c>
      <c r="CZ3" s="23">
        <f>данные!CZ3</f>
        <v>44986</v>
      </c>
      <c r="DA3" s="23">
        <f>данные!DA3</f>
        <v>45017</v>
      </c>
      <c r="DB3" s="23">
        <f>данные!DB3</f>
        <v>45047</v>
      </c>
      <c r="DC3" s="23">
        <f>данные!DC3</f>
        <v>45078</v>
      </c>
      <c r="DD3" s="23">
        <f>данные!DD3</f>
        <v>45108</v>
      </c>
      <c r="DE3" s="23">
        <f>данные!DE3</f>
        <v>45139</v>
      </c>
      <c r="DF3" s="23">
        <f>данные!DF3</f>
        <v>45170</v>
      </c>
      <c r="DG3" s="23">
        <f>данные!DG3</f>
        <v>45200</v>
      </c>
      <c r="DH3" s="23">
        <f>данные!DH3</f>
        <v>45231</v>
      </c>
      <c r="DI3" s="23">
        <f>данные!DI3</f>
        <v>45261</v>
      </c>
      <c r="DJ3" s="23">
        <f>данные!DJ3</f>
        <v>45292</v>
      </c>
      <c r="DK3" s="23">
        <f>данные!DK3</f>
        <v>45323</v>
      </c>
      <c r="DL3" s="23">
        <f>данные!DL3</f>
        <v>45352</v>
      </c>
      <c r="DM3" s="23">
        <f>данные!DM3</f>
        <v>45383</v>
      </c>
      <c r="DN3" s="23">
        <f>данные!DN3</f>
        <v>45413</v>
      </c>
      <c r="DO3" s="23">
        <f>данные!DO3</f>
        <v>45444</v>
      </c>
      <c r="DP3" s="23">
        <f>данные!DP3</f>
        <v>45474</v>
      </c>
      <c r="DQ3" s="23">
        <f>данные!DQ3</f>
        <v>45505</v>
      </c>
      <c r="DR3" s="23">
        <f>данные!DR3</f>
        <v>45536</v>
      </c>
      <c r="DS3" s="23">
        <f>данные!DS3</f>
        <v>45566</v>
      </c>
      <c r="DT3" s="23">
        <f>данные!DT3</f>
        <v>45597</v>
      </c>
      <c r="DU3" s="23">
        <f>данные!DU3</f>
        <v>45627</v>
      </c>
    </row>
    <row r="4" spans="1:125" s="9" customFormat="1" x14ac:dyDescent="0.3">
      <c r="A4" s="50" t="s">
        <v>22</v>
      </c>
      <c r="C4" s="2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</row>
    <row r="5" spans="1:125" s="9" customFormat="1" x14ac:dyDescent="0.3">
      <c r="A5" s="8" t="s">
        <v>117</v>
      </c>
      <c r="C5" s="12">
        <f>SUM(D5:DU5)</f>
        <v>6500994173.178297</v>
      </c>
      <c r="D5" s="12">
        <f>данные!D51-данные!D156</f>
        <v>0</v>
      </c>
      <c r="E5" s="12">
        <f>данные!E51-данные!E156</f>
        <v>0</v>
      </c>
      <c r="F5" s="12">
        <f>данные!F51-данные!F156</f>
        <v>0</v>
      </c>
      <c r="G5" s="12">
        <f>данные!G51-данные!G156</f>
        <v>0</v>
      </c>
      <c r="H5" s="12">
        <f>данные!H51-данные!H156</f>
        <v>0</v>
      </c>
      <c r="I5" s="12">
        <f>данные!I51-данные!I156</f>
        <v>0</v>
      </c>
      <c r="J5" s="12">
        <f>данные!J51-данные!J156</f>
        <v>0</v>
      </c>
      <c r="K5" s="12">
        <f>данные!K51-данные!K156</f>
        <v>0</v>
      </c>
      <c r="L5" s="12">
        <f>данные!L51-данные!L156</f>
        <v>0</v>
      </c>
      <c r="M5" s="12">
        <f>данные!M51-данные!M156</f>
        <v>44775000</v>
      </c>
      <c r="N5" s="12">
        <f>данные!N51-данные!N156</f>
        <v>44775000</v>
      </c>
      <c r="O5" s="12">
        <f>данные!O51-данные!O156</f>
        <v>44775000</v>
      </c>
      <c r="P5" s="12">
        <f>данные!P51-данные!P156</f>
        <v>47013750</v>
      </c>
      <c r="Q5" s="12">
        <f>данные!Q51-данные!Q156</f>
        <v>47013750</v>
      </c>
      <c r="R5" s="12">
        <f>данные!R51-данные!R156</f>
        <v>47013750</v>
      </c>
      <c r="S5" s="12">
        <f>данные!S51-данные!S156</f>
        <v>47013750</v>
      </c>
      <c r="T5" s="12">
        <f>данные!T51-данные!T156</f>
        <v>47013750</v>
      </c>
      <c r="U5" s="12">
        <f>данные!U51-данные!U156</f>
        <v>47013750</v>
      </c>
      <c r="V5" s="12">
        <f>данные!V51-данные!V156</f>
        <v>47013750</v>
      </c>
      <c r="W5" s="12">
        <f>данные!W51-данные!W156</f>
        <v>47013750</v>
      </c>
      <c r="X5" s="12">
        <f>данные!X51-данные!X156</f>
        <v>47013750</v>
      </c>
      <c r="Y5" s="12">
        <f>данные!Y51-данные!Y156</f>
        <v>47013750</v>
      </c>
      <c r="Z5" s="12">
        <f>данные!Z51-данные!Z156</f>
        <v>47013750</v>
      </c>
      <c r="AA5" s="12">
        <f>данные!AA51-данные!AA156</f>
        <v>47013750</v>
      </c>
      <c r="AB5" s="12">
        <f>данные!AB51-данные!AB156</f>
        <v>49364437.5</v>
      </c>
      <c r="AC5" s="12">
        <f>данные!AC51-данные!AC156</f>
        <v>49364437.5</v>
      </c>
      <c r="AD5" s="12">
        <f>данные!AD51-данные!AD156</f>
        <v>49364437.5</v>
      </c>
      <c r="AE5" s="12">
        <f>данные!AE51-данные!AE156</f>
        <v>49364437.5</v>
      </c>
      <c r="AF5" s="12">
        <f>данные!AF51-данные!AF156</f>
        <v>49364437.5</v>
      </c>
      <c r="AG5" s="12">
        <f>данные!AG51-данные!AG156</f>
        <v>49364437.5</v>
      </c>
      <c r="AH5" s="12">
        <f>данные!AH51-данные!AH156</f>
        <v>49364437.5</v>
      </c>
      <c r="AI5" s="12">
        <f>данные!AI51-данные!AI156</f>
        <v>49364437.5</v>
      </c>
      <c r="AJ5" s="12">
        <f>данные!AJ51-данные!AJ156</f>
        <v>49364437.5</v>
      </c>
      <c r="AK5" s="12">
        <f>данные!AK51-данные!AK156</f>
        <v>49364437.5</v>
      </c>
      <c r="AL5" s="12">
        <f>данные!AL51-данные!AL156</f>
        <v>49364437.5</v>
      </c>
      <c r="AM5" s="12">
        <f>данные!AM51-данные!AM156</f>
        <v>49364437.5</v>
      </c>
      <c r="AN5" s="12">
        <f>данные!AN51-данные!AN156</f>
        <v>51832659.375</v>
      </c>
      <c r="AO5" s="12">
        <f>данные!AO51-данные!AO156</f>
        <v>51832659.375</v>
      </c>
      <c r="AP5" s="12">
        <f>данные!AP51-данные!AP156</f>
        <v>51832659.375</v>
      </c>
      <c r="AQ5" s="12">
        <f>данные!AQ51-данные!AQ156</f>
        <v>51832659.375</v>
      </c>
      <c r="AR5" s="12">
        <f>данные!AR51-данные!AR156</f>
        <v>51832659.375</v>
      </c>
      <c r="AS5" s="12">
        <f>данные!AS51-данные!AS156</f>
        <v>51832659.375</v>
      </c>
      <c r="AT5" s="12">
        <f>данные!AT51-данные!AT156</f>
        <v>51832659.375</v>
      </c>
      <c r="AU5" s="12">
        <f>данные!AU51-данные!AU156</f>
        <v>51832659.375</v>
      </c>
      <c r="AV5" s="12">
        <f>данные!AV51-данные!AV156</f>
        <v>51832659.375</v>
      </c>
      <c r="AW5" s="12">
        <f>данные!AW51-данные!AW156</f>
        <v>51832659.375</v>
      </c>
      <c r="AX5" s="12">
        <f>данные!AX51-данные!AX156</f>
        <v>51832659.375</v>
      </c>
      <c r="AY5" s="12">
        <f>данные!AY51-данные!AY156</f>
        <v>51832659.375</v>
      </c>
      <c r="AZ5" s="12">
        <f>данные!AZ51-данные!AZ156</f>
        <v>54424292.343750007</v>
      </c>
      <c r="BA5" s="12">
        <f>данные!BA51-данные!BA156</f>
        <v>54424292.343750007</v>
      </c>
      <c r="BB5" s="12">
        <f>данные!BB51-данные!BB156</f>
        <v>54424292.343750007</v>
      </c>
      <c r="BC5" s="12">
        <f>данные!BC51-данные!BC156</f>
        <v>54424292.343750007</v>
      </c>
      <c r="BD5" s="12">
        <f>данные!BD51-данные!BD156</f>
        <v>54424292.343750007</v>
      </c>
      <c r="BE5" s="12">
        <f>данные!BE51-данные!BE156</f>
        <v>54424292.343750007</v>
      </c>
      <c r="BF5" s="12">
        <f>данные!BF51-данные!BF156</f>
        <v>54424292.343750007</v>
      </c>
      <c r="BG5" s="12">
        <f>данные!BG51-данные!BG156</f>
        <v>54424292.343750007</v>
      </c>
      <c r="BH5" s="12">
        <f>данные!BH51-данные!BH156</f>
        <v>54424292.343750007</v>
      </c>
      <c r="BI5" s="12">
        <f>данные!BI51-данные!BI156</f>
        <v>54424292.343750007</v>
      </c>
      <c r="BJ5" s="12">
        <f>данные!BJ51-данные!BJ156</f>
        <v>54424292.343750007</v>
      </c>
      <c r="BK5" s="12">
        <f>данные!BK51-данные!BK156</f>
        <v>54424292.343750007</v>
      </c>
      <c r="BL5" s="12">
        <f>данные!BL51-данные!BL156</f>
        <v>57145506.960937515</v>
      </c>
      <c r="BM5" s="12">
        <f>данные!BM51-данные!BM156</f>
        <v>57145506.960937515</v>
      </c>
      <c r="BN5" s="12">
        <f>данные!BN51-данные!BN156</f>
        <v>57145506.960937515</v>
      </c>
      <c r="BO5" s="12">
        <f>данные!BO51-данные!BO156</f>
        <v>57145506.960937515</v>
      </c>
      <c r="BP5" s="12">
        <f>данные!BP51-данные!BP156</f>
        <v>57145506.960937515</v>
      </c>
      <c r="BQ5" s="12">
        <f>данные!BQ51-данные!BQ156</f>
        <v>57145506.960937515</v>
      </c>
      <c r="BR5" s="12">
        <f>данные!BR51-данные!BR156</f>
        <v>57145506.960937515</v>
      </c>
      <c r="BS5" s="12">
        <f>данные!BS51-данные!BS156</f>
        <v>57145506.960937515</v>
      </c>
      <c r="BT5" s="12">
        <f>данные!BT51-данные!BT156</f>
        <v>57145506.960937515</v>
      </c>
      <c r="BU5" s="12">
        <f>данные!BU51-данные!BU156</f>
        <v>57145506.960937515</v>
      </c>
      <c r="BV5" s="12">
        <f>данные!BV51-данные!BV156</f>
        <v>57145506.960937515</v>
      </c>
      <c r="BW5" s="12">
        <f>данные!BW51-данные!BW156</f>
        <v>57145506.960937515</v>
      </c>
      <c r="BX5" s="12">
        <f>данные!BX51-данные!BX156</f>
        <v>60002782.308984391</v>
      </c>
      <c r="BY5" s="12">
        <f>данные!BY51-данные!BY156</f>
        <v>60002782.308984391</v>
      </c>
      <c r="BZ5" s="12">
        <f>данные!BZ51-данные!BZ156</f>
        <v>60002782.308984391</v>
      </c>
      <c r="CA5" s="12">
        <f>данные!CA51-данные!CA156</f>
        <v>60002782.308984391</v>
      </c>
      <c r="CB5" s="12">
        <f>данные!CB51-данные!CB156</f>
        <v>60002782.308984391</v>
      </c>
      <c r="CC5" s="12">
        <f>данные!CC51-данные!CC156</f>
        <v>60002782.308984391</v>
      </c>
      <c r="CD5" s="12">
        <f>данные!CD51-данные!CD156</f>
        <v>60002782.308984391</v>
      </c>
      <c r="CE5" s="12">
        <f>данные!CE51-данные!CE156</f>
        <v>60002782.308984391</v>
      </c>
      <c r="CF5" s="12">
        <f>данные!CF51-данные!CF156</f>
        <v>60002782.308984391</v>
      </c>
      <c r="CG5" s="12">
        <f>данные!CG51-данные!CG156</f>
        <v>60002782.308984391</v>
      </c>
      <c r="CH5" s="12">
        <f>данные!CH51-данные!CH156</f>
        <v>60002782.308984391</v>
      </c>
      <c r="CI5" s="12">
        <f>данные!CI51-данные!CI156</f>
        <v>60002782.308984391</v>
      </c>
      <c r="CJ5" s="12">
        <f>данные!CJ51-данные!CJ156</f>
        <v>63002921.424433611</v>
      </c>
      <c r="CK5" s="12">
        <f>данные!CK51-данные!CK156</f>
        <v>63002921.424433611</v>
      </c>
      <c r="CL5" s="12">
        <f>данные!CL51-данные!CL156</f>
        <v>63002921.424433611</v>
      </c>
      <c r="CM5" s="12">
        <f>данные!CM51-данные!CM156</f>
        <v>63002921.424433611</v>
      </c>
      <c r="CN5" s="12">
        <f>данные!CN51-данные!CN156</f>
        <v>63002921.424433611</v>
      </c>
      <c r="CO5" s="12">
        <f>данные!CO51-данные!CO156</f>
        <v>63002921.424433611</v>
      </c>
      <c r="CP5" s="12">
        <f>данные!CP51-данные!CP156</f>
        <v>63002921.424433611</v>
      </c>
      <c r="CQ5" s="12">
        <f>данные!CQ51-данные!CQ156</f>
        <v>63002921.424433611</v>
      </c>
      <c r="CR5" s="12">
        <f>данные!CR51-данные!CR156</f>
        <v>63002921.424433611</v>
      </c>
      <c r="CS5" s="12">
        <f>данные!CS51-данные!CS156</f>
        <v>63002921.424433611</v>
      </c>
      <c r="CT5" s="12">
        <f>данные!CT51-данные!CT156</f>
        <v>63002921.424433611</v>
      </c>
      <c r="CU5" s="12">
        <f>данные!CU51-данные!CU156</f>
        <v>63002921.424433611</v>
      </c>
      <c r="CV5" s="12">
        <f>данные!CV51-данные!CV156</f>
        <v>66153067.495655298</v>
      </c>
      <c r="CW5" s="12">
        <f>данные!CW51-данные!CW156</f>
        <v>66153067.495655298</v>
      </c>
      <c r="CX5" s="12">
        <f>данные!CX51-данные!CX156</f>
        <v>66153067.495655298</v>
      </c>
      <c r="CY5" s="12">
        <f>данные!CY51-данные!CY156</f>
        <v>66153067.495655298</v>
      </c>
      <c r="CZ5" s="12">
        <f>данные!CZ51-данные!CZ156</f>
        <v>66153067.495655298</v>
      </c>
      <c r="DA5" s="12">
        <f>данные!DA51-данные!DA156</f>
        <v>66153067.495655298</v>
      </c>
      <c r="DB5" s="12">
        <f>данные!DB51-данные!DB156</f>
        <v>66153067.495655298</v>
      </c>
      <c r="DC5" s="12">
        <f>данные!DC51-данные!DC156</f>
        <v>66153067.495655298</v>
      </c>
      <c r="DD5" s="12">
        <f>данные!DD51-данные!DD156</f>
        <v>66153067.495655298</v>
      </c>
      <c r="DE5" s="12">
        <f>данные!DE51-данные!DE156</f>
        <v>66153067.495655298</v>
      </c>
      <c r="DF5" s="12">
        <f>данные!DF51-данные!DF156</f>
        <v>66153067.495655298</v>
      </c>
      <c r="DG5" s="12">
        <f>данные!DG51-данные!DG156</f>
        <v>66153067.495655298</v>
      </c>
      <c r="DH5" s="12">
        <f>данные!DH51-данные!DH156</f>
        <v>69460720.870438069</v>
      </c>
      <c r="DI5" s="12">
        <f>данные!DI51-данные!DI156</f>
        <v>69460720.870438069</v>
      </c>
      <c r="DJ5" s="12">
        <f>данные!DJ51-данные!DJ156</f>
        <v>69460720.870438069</v>
      </c>
      <c r="DK5" s="12">
        <f>данные!DK51-данные!DK156</f>
        <v>69460720.870438069</v>
      </c>
      <c r="DL5" s="12">
        <f>данные!DL51-данные!DL156</f>
        <v>69460720.870438069</v>
      </c>
      <c r="DM5" s="12">
        <f>данные!DM51-данные!DM156</f>
        <v>69460720.870438069</v>
      </c>
      <c r="DN5" s="12">
        <f>данные!DN51-данные!DN156</f>
        <v>69460720.870438069</v>
      </c>
      <c r="DO5" s="12">
        <f>данные!DO51-данные!DO156</f>
        <v>69460720.870438069</v>
      </c>
      <c r="DP5" s="12">
        <f>данные!DP51-данные!DP156</f>
        <v>69460720.870438069</v>
      </c>
      <c r="DQ5" s="12">
        <f>данные!DQ51-данные!DQ156</f>
        <v>69460720.870438069</v>
      </c>
      <c r="DR5" s="12">
        <f>данные!DR51-данные!DR156</f>
        <v>69460720.870438069</v>
      </c>
      <c r="DS5" s="12">
        <f>данные!DS51-данные!DS156</f>
        <v>69460720.870438069</v>
      </c>
      <c r="DT5" s="12">
        <f>данные!DT51-данные!DT156</f>
        <v>72933756.913959965</v>
      </c>
      <c r="DU5" s="12">
        <f>данные!DU51-данные!DU156</f>
        <v>72933756.913959965</v>
      </c>
    </row>
    <row r="6" spans="1:125" x14ac:dyDescent="0.3">
      <c r="A6" s="11" t="s">
        <v>118</v>
      </c>
      <c r="C6" s="12">
        <f t="shared" ref="C6:C35" si="75">SUM(D6:DU6)</f>
        <v>4471008409.8058863</v>
      </c>
      <c r="D6" s="13">
        <f>D7+D8</f>
        <v>0</v>
      </c>
      <c r="E6" s="13">
        <f>E7+E8</f>
        <v>0</v>
      </c>
      <c r="F6" s="13">
        <f t="shared" ref="F6:O6" si="76">F7+F8</f>
        <v>0</v>
      </c>
      <c r="G6" s="13">
        <f t="shared" si="76"/>
        <v>0</v>
      </c>
      <c r="H6" s="13">
        <f t="shared" si="76"/>
        <v>0</v>
      </c>
      <c r="I6" s="13">
        <f t="shared" si="76"/>
        <v>0</v>
      </c>
      <c r="J6" s="13">
        <f t="shared" si="76"/>
        <v>0</v>
      </c>
      <c r="K6" s="13">
        <f t="shared" si="76"/>
        <v>0</v>
      </c>
      <c r="L6" s="13">
        <f t="shared" si="76"/>
        <v>15400000</v>
      </c>
      <c r="M6" s="13">
        <f t="shared" si="76"/>
        <v>30800000</v>
      </c>
      <c r="N6" s="13">
        <f t="shared" si="76"/>
        <v>30800000</v>
      </c>
      <c r="O6" s="13">
        <f t="shared" si="76"/>
        <v>31550000</v>
      </c>
      <c r="P6" s="13">
        <f>P7+P8</f>
        <v>32300000</v>
      </c>
      <c r="Q6" s="13">
        <f t="shared" ref="Q6" si="77">Q7+Q8</f>
        <v>32300000</v>
      </c>
      <c r="R6" s="13">
        <f t="shared" ref="R6" si="78">R7+R8</f>
        <v>32300000</v>
      </c>
      <c r="S6" s="13">
        <f t="shared" ref="S6" si="79">S7+S8</f>
        <v>32300000</v>
      </c>
      <c r="T6" s="13">
        <f t="shared" ref="T6" si="80">T7+T8</f>
        <v>32300000</v>
      </c>
      <c r="U6" s="13">
        <f t="shared" ref="U6" si="81">U7+U8</f>
        <v>32300000</v>
      </c>
      <c r="V6" s="13">
        <f t="shared" ref="V6" si="82">V7+V8</f>
        <v>32300000</v>
      </c>
      <c r="W6" s="13">
        <f t="shared" ref="W6" si="83">W7+W8</f>
        <v>32300000</v>
      </c>
      <c r="X6" s="13">
        <f t="shared" ref="X6" si="84">X7+X8</f>
        <v>32300000</v>
      </c>
      <c r="Y6" s="13">
        <f t="shared" ref="Y6" si="85">Y7+Y8</f>
        <v>32300000</v>
      </c>
      <c r="Z6" s="13">
        <f t="shared" ref="Z6" si="86">Z7+Z8</f>
        <v>32300000</v>
      </c>
      <c r="AA6" s="13">
        <f t="shared" ref="AA6:AC6" si="87">AA7+AA8</f>
        <v>33087500</v>
      </c>
      <c r="AB6" s="13">
        <f t="shared" si="87"/>
        <v>33875000</v>
      </c>
      <c r="AC6" s="13">
        <f t="shared" si="87"/>
        <v>33875000</v>
      </c>
      <c r="AD6" s="13">
        <f t="shared" ref="AD6" si="88">AD7+AD8</f>
        <v>33875000</v>
      </c>
      <c r="AE6" s="13">
        <f t="shared" ref="AE6" si="89">AE7+AE8</f>
        <v>33875000</v>
      </c>
      <c r="AF6" s="13">
        <f t="shared" ref="AF6" si="90">AF7+AF8</f>
        <v>33875000</v>
      </c>
      <c r="AG6" s="13">
        <f t="shared" ref="AG6" si="91">AG7+AG8</f>
        <v>33875000</v>
      </c>
      <c r="AH6" s="13">
        <f t="shared" ref="AH6" si="92">AH7+AH8</f>
        <v>33875000</v>
      </c>
      <c r="AI6" s="13">
        <f t="shared" ref="AI6" si="93">AI7+AI8</f>
        <v>33875000</v>
      </c>
      <c r="AJ6" s="13">
        <f t="shared" ref="AJ6" si="94">AJ7+AJ8</f>
        <v>33875000</v>
      </c>
      <c r="AK6" s="13">
        <f t="shared" ref="AK6" si="95">AK7+AK8</f>
        <v>33875000</v>
      </c>
      <c r="AL6" s="13">
        <f t="shared" ref="AL6" si="96">AL7+AL8</f>
        <v>33875000</v>
      </c>
      <c r="AM6" s="13">
        <f t="shared" ref="AM6:AO6" si="97">AM7+AM8</f>
        <v>34701875</v>
      </c>
      <c r="AN6" s="13">
        <f t="shared" si="97"/>
        <v>35528750</v>
      </c>
      <c r="AO6" s="13">
        <f t="shared" si="97"/>
        <v>35528750</v>
      </c>
      <c r="AP6" s="13">
        <f t="shared" ref="AP6" si="98">AP7+AP8</f>
        <v>35528750</v>
      </c>
      <c r="AQ6" s="13">
        <f t="shared" ref="AQ6" si="99">AQ7+AQ8</f>
        <v>35528750</v>
      </c>
      <c r="AR6" s="13">
        <f t="shared" ref="AR6" si="100">AR7+AR8</f>
        <v>35528750</v>
      </c>
      <c r="AS6" s="13">
        <f t="shared" ref="AS6" si="101">AS7+AS8</f>
        <v>35528750</v>
      </c>
      <c r="AT6" s="13">
        <f t="shared" ref="AT6" si="102">AT7+AT8</f>
        <v>35528750</v>
      </c>
      <c r="AU6" s="13">
        <f t="shared" ref="AU6" si="103">AU7+AU8</f>
        <v>35528750</v>
      </c>
      <c r="AV6" s="13">
        <f t="shared" ref="AV6" si="104">AV7+AV8</f>
        <v>35528750</v>
      </c>
      <c r="AW6" s="13">
        <f t="shared" ref="AW6" si="105">AW7+AW8</f>
        <v>35528750</v>
      </c>
      <c r="AX6" s="13">
        <f t="shared" ref="AX6" si="106">AX7+AX8</f>
        <v>35528750</v>
      </c>
      <c r="AY6" s="13">
        <f t="shared" ref="AY6:BA6" si="107">AY7+AY8</f>
        <v>36396968.75</v>
      </c>
      <c r="AZ6" s="13">
        <f t="shared" si="107"/>
        <v>37265187.5</v>
      </c>
      <c r="BA6" s="13">
        <f t="shared" si="107"/>
        <v>37265187.5</v>
      </c>
      <c r="BB6" s="13">
        <f t="shared" ref="BB6" si="108">BB7+BB8</f>
        <v>37265187.5</v>
      </c>
      <c r="BC6" s="13">
        <f t="shared" ref="BC6" si="109">BC7+BC8</f>
        <v>37265187.5</v>
      </c>
      <c r="BD6" s="13">
        <f t="shared" ref="BD6" si="110">BD7+BD8</f>
        <v>37265187.5</v>
      </c>
      <c r="BE6" s="13">
        <f t="shared" ref="BE6" si="111">BE7+BE8</f>
        <v>37265187.5</v>
      </c>
      <c r="BF6" s="13">
        <f t="shared" ref="BF6" si="112">BF7+BF8</f>
        <v>37265187.5</v>
      </c>
      <c r="BG6" s="13">
        <f t="shared" ref="BG6" si="113">BG7+BG8</f>
        <v>37265187.5</v>
      </c>
      <c r="BH6" s="13">
        <f t="shared" ref="BH6" si="114">BH7+BH8</f>
        <v>37265187.5</v>
      </c>
      <c r="BI6" s="13">
        <f t="shared" ref="BI6" si="115">BI7+BI8</f>
        <v>37265187.5</v>
      </c>
      <c r="BJ6" s="13">
        <f t="shared" ref="BJ6" si="116">BJ7+BJ8</f>
        <v>37265187.5</v>
      </c>
      <c r="BK6" s="13">
        <f t="shared" ref="BK6:BM6" si="117">BK7+BK8</f>
        <v>38176817.1875</v>
      </c>
      <c r="BL6" s="13">
        <f t="shared" si="117"/>
        <v>39088446.875000007</v>
      </c>
      <c r="BM6" s="13">
        <f t="shared" si="117"/>
        <v>39088446.875000007</v>
      </c>
      <c r="BN6" s="13">
        <f t="shared" ref="BN6" si="118">BN7+BN8</f>
        <v>39088446.875000007</v>
      </c>
      <c r="BO6" s="13">
        <f t="shared" ref="BO6" si="119">BO7+BO8</f>
        <v>39088446.875000007</v>
      </c>
      <c r="BP6" s="13">
        <f t="shared" ref="BP6" si="120">BP7+BP8</f>
        <v>39088446.875000007</v>
      </c>
      <c r="BQ6" s="13">
        <f t="shared" ref="BQ6" si="121">BQ7+BQ8</f>
        <v>39088446.875000007</v>
      </c>
      <c r="BR6" s="13">
        <f t="shared" ref="BR6" si="122">BR7+BR8</f>
        <v>39088446.875000007</v>
      </c>
      <c r="BS6" s="13">
        <f t="shared" ref="BS6" si="123">BS7+BS8</f>
        <v>39088446.875000007</v>
      </c>
      <c r="BT6" s="13">
        <f t="shared" ref="BT6" si="124">BT7+BT8</f>
        <v>39088446.875000007</v>
      </c>
      <c r="BU6" s="13">
        <f t="shared" ref="BU6" si="125">BU7+BU8</f>
        <v>39088446.875000007</v>
      </c>
      <c r="BV6" s="13">
        <f t="shared" ref="BV6" si="126">BV7+BV8</f>
        <v>39088446.875000007</v>
      </c>
      <c r="BW6" s="13">
        <f t="shared" ref="BW6:BY6" si="127">BW7+BW8</f>
        <v>40045658.046875007</v>
      </c>
      <c r="BX6" s="13">
        <f t="shared" si="127"/>
        <v>41002869.218750007</v>
      </c>
      <c r="BY6" s="13">
        <f t="shared" si="127"/>
        <v>41002869.218750007</v>
      </c>
      <c r="BZ6" s="13">
        <f t="shared" ref="BZ6" si="128">BZ7+BZ8</f>
        <v>41002869.218750007</v>
      </c>
      <c r="CA6" s="13">
        <f t="shared" ref="CA6" si="129">CA7+CA8</f>
        <v>41002869.218750007</v>
      </c>
      <c r="CB6" s="13">
        <f t="shared" ref="CB6" si="130">CB7+CB8</f>
        <v>41002869.218750007</v>
      </c>
      <c r="CC6" s="13">
        <f t="shared" ref="CC6" si="131">CC7+CC8</f>
        <v>41002869.218750007</v>
      </c>
      <c r="CD6" s="13">
        <f t="shared" ref="CD6" si="132">CD7+CD8</f>
        <v>41002869.218750007</v>
      </c>
      <c r="CE6" s="13">
        <f t="shared" ref="CE6" si="133">CE7+CE8</f>
        <v>41002869.218750007</v>
      </c>
      <c r="CF6" s="13">
        <f t="shared" ref="CF6" si="134">CF7+CF8</f>
        <v>41002869.218750007</v>
      </c>
      <c r="CG6" s="13">
        <f t="shared" ref="CG6" si="135">CG7+CG8</f>
        <v>41002869.218750007</v>
      </c>
      <c r="CH6" s="13">
        <f t="shared" ref="CH6" si="136">CH7+CH8</f>
        <v>41002869.218750007</v>
      </c>
      <c r="CI6" s="13">
        <f t="shared" ref="CI6:CK6" si="137">CI7+CI8</f>
        <v>42007940.949218765</v>
      </c>
      <c r="CJ6" s="13">
        <f t="shared" si="137"/>
        <v>43013012.679687515</v>
      </c>
      <c r="CK6" s="13">
        <f t="shared" si="137"/>
        <v>43013012.679687515</v>
      </c>
      <c r="CL6" s="13">
        <f t="shared" ref="CL6" si="138">CL7+CL8</f>
        <v>43013012.679687515</v>
      </c>
      <c r="CM6" s="13">
        <f t="shared" ref="CM6" si="139">CM7+CM8</f>
        <v>43013012.679687515</v>
      </c>
      <c r="CN6" s="13">
        <f t="shared" ref="CN6" si="140">CN7+CN8</f>
        <v>43013012.679687515</v>
      </c>
      <c r="CO6" s="13">
        <f t="shared" ref="CO6" si="141">CO7+CO8</f>
        <v>43013012.679687515</v>
      </c>
      <c r="CP6" s="13">
        <f t="shared" ref="CP6" si="142">CP7+CP8</f>
        <v>43013012.679687515</v>
      </c>
      <c r="CQ6" s="13">
        <f t="shared" ref="CQ6" si="143">CQ7+CQ8</f>
        <v>43013012.679687515</v>
      </c>
      <c r="CR6" s="13">
        <f t="shared" ref="CR6" si="144">CR7+CR8</f>
        <v>43013012.679687515</v>
      </c>
      <c r="CS6" s="13">
        <f t="shared" ref="CS6" si="145">CS7+CS8</f>
        <v>43013012.679687515</v>
      </c>
      <c r="CT6" s="13">
        <f t="shared" ref="CT6" si="146">CT7+CT8</f>
        <v>43013012.679687515</v>
      </c>
      <c r="CU6" s="13">
        <f t="shared" ref="CU6:CW6" si="147">CU7+CU8</f>
        <v>44068337.996679701</v>
      </c>
      <c r="CV6" s="13">
        <f t="shared" si="147"/>
        <v>45123663.313671887</v>
      </c>
      <c r="CW6" s="13">
        <f t="shared" si="147"/>
        <v>45123663.313671887</v>
      </c>
      <c r="CX6" s="13">
        <f t="shared" ref="CX6" si="148">CX7+CX8</f>
        <v>45123663.313671887</v>
      </c>
      <c r="CY6" s="13">
        <f t="shared" ref="CY6" si="149">CY7+CY8</f>
        <v>45123663.313671887</v>
      </c>
      <c r="CZ6" s="13">
        <f t="shared" ref="CZ6" si="150">CZ7+CZ8</f>
        <v>45123663.313671887</v>
      </c>
      <c r="DA6" s="13">
        <f t="shared" ref="DA6" si="151">DA7+DA8</f>
        <v>45123663.313671887</v>
      </c>
      <c r="DB6" s="13">
        <f t="shared" ref="DB6" si="152">DB7+DB8</f>
        <v>45123663.313671887</v>
      </c>
      <c r="DC6" s="13">
        <f t="shared" ref="DC6" si="153">DC7+DC8</f>
        <v>45123663.313671887</v>
      </c>
      <c r="DD6" s="13">
        <f t="shared" ref="DD6" si="154">DD7+DD8</f>
        <v>45123663.313671887</v>
      </c>
      <c r="DE6" s="13">
        <f t="shared" ref="DE6" si="155">DE7+DE8</f>
        <v>45123663.313671887</v>
      </c>
      <c r="DF6" s="13">
        <f t="shared" ref="DF6" si="156">DF7+DF8</f>
        <v>45123663.313671887</v>
      </c>
      <c r="DG6" s="13">
        <f t="shared" ref="DG6:DI6" si="157">DG7+DG8</f>
        <v>46231754.896513686</v>
      </c>
      <c r="DH6" s="13">
        <f t="shared" si="157"/>
        <v>47339846.479355484</v>
      </c>
      <c r="DI6" s="13">
        <f t="shared" si="157"/>
        <v>47339846.479355484</v>
      </c>
      <c r="DJ6" s="13">
        <f t="shared" ref="DJ6" si="158">DJ7+DJ8</f>
        <v>47339846.479355484</v>
      </c>
      <c r="DK6" s="13">
        <f t="shared" ref="DK6" si="159">DK7+DK8</f>
        <v>47339846.479355484</v>
      </c>
      <c r="DL6" s="13">
        <f t="shared" ref="DL6" si="160">DL7+DL8</f>
        <v>47339846.479355484</v>
      </c>
      <c r="DM6" s="13">
        <f t="shared" ref="DM6" si="161">DM7+DM8</f>
        <v>47339846.479355484</v>
      </c>
      <c r="DN6" s="13">
        <f t="shared" ref="DN6" si="162">DN7+DN8</f>
        <v>47339846.479355484</v>
      </c>
      <c r="DO6" s="13">
        <f t="shared" ref="DO6" si="163">DO7+DO8</f>
        <v>47339846.479355484</v>
      </c>
      <c r="DP6" s="13">
        <f t="shared" ref="DP6" si="164">DP7+DP8</f>
        <v>47339846.479355484</v>
      </c>
      <c r="DQ6" s="13">
        <f t="shared" ref="DQ6" si="165">DQ7+DQ8</f>
        <v>47339846.479355484</v>
      </c>
      <c r="DR6" s="13">
        <f t="shared" ref="DR6" si="166">DR7+DR8</f>
        <v>47339846.479355484</v>
      </c>
      <c r="DS6" s="13">
        <f t="shared" ref="DS6:DU6" si="167">DS7+DS8</f>
        <v>48503342.641339377</v>
      </c>
      <c r="DT6" s="13">
        <f t="shared" si="167"/>
        <v>49666838.803323261</v>
      </c>
      <c r="DU6" s="13">
        <f t="shared" si="167"/>
        <v>49666838.803323261</v>
      </c>
    </row>
    <row r="7" spans="1:125" s="51" customFormat="1" ht="13.8" x14ac:dyDescent="0.3">
      <c r="A7" s="130" t="s">
        <v>119</v>
      </c>
      <c r="C7" s="55">
        <f t="shared" si="75"/>
        <v>4380208409.8058863</v>
      </c>
      <c r="D7" s="55">
        <f>данные!D67</f>
        <v>0</v>
      </c>
      <c r="E7" s="55">
        <f>данные!E67</f>
        <v>0</v>
      </c>
      <c r="F7" s="55">
        <f>данные!F67</f>
        <v>0</v>
      </c>
      <c r="G7" s="55">
        <f>данные!G67</f>
        <v>0</v>
      </c>
      <c r="H7" s="55">
        <f>данные!H67</f>
        <v>0</v>
      </c>
      <c r="I7" s="55">
        <f>данные!I67</f>
        <v>0</v>
      </c>
      <c r="J7" s="55">
        <f>данные!J67</f>
        <v>0</v>
      </c>
      <c r="K7" s="55">
        <f>данные!K67</f>
        <v>0</v>
      </c>
      <c r="L7" s="55">
        <f>данные!L67</f>
        <v>15000000</v>
      </c>
      <c r="M7" s="55">
        <f>данные!M67</f>
        <v>30000000</v>
      </c>
      <c r="N7" s="55">
        <f>данные!N67</f>
        <v>30000000</v>
      </c>
      <c r="O7" s="55">
        <f>данные!O67</f>
        <v>30750000</v>
      </c>
      <c r="P7" s="55">
        <f>данные!P67</f>
        <v>31500000</v>
      </c>
      <c r="Q7" s="55">
        <f>данные!Q67</f>
        <v>31500000</v>
      </c>
      <c r="R7" s="55">
        <f>данные!R67</f>
        <v>31500000</v>
      </c>
      <c r="S7" s="55">
        <f>данные!S67</f>
        <v>31500000</v>
      </c>
      <c r="T7" s="55">
        <f>данные!T67</f>
        <v>31500000</v>
      </c>
      <c r="U7" s="55">
        <f>данные!U67</f>
        <v>31500000</v>
      </c>
      <c r="V7" s="55">
        <f>данные!V67</f>
        <v>31500000</v>
      </c>
      <c r="W7" s="55">
        <f>данные!W67</f>
        <v>31500000</v>
      </c>
      <c r="X7" s="55">
        <f>данные!X67</f>
        <v>31500000</v>
      </c>
      <c r="Y7" s="55">
        <f>данные!Y67</f>
        <v>31500000</v>
      </c>
      <c r="Z7" s="55">
        <f>данные!Z67</f>
        <v>31500000</v>
      </c>
      <c r="AA7" s="55">
        <f>данные!AA67</f>
        <v>32287500</v>
      </c>
      <c r="AB7" s="55">
        <f>данные!AB67</f>
        <v>33075000</v>
      </c>
      <c r="AC7" s="55">
        <f>данные!AC67</f>
        <v>33075000</v>
      </c>
      <c r="AD7" s="55">
        <f>данные!AD67</f>
        <v>33075000</v>
      </c>
      <c r="AE7" s="55">
        <f>данные!AE67</f>
        <v>33075000</v>
      </c>
      <c r="AF7" s="55">
        <f>данные!AF67</f>
        <v>33075000</v>
      </c>
      <c r="AG7" s="55">
        <f>данные!AG67</f>
        <v>33075000</v>
      </c>
      <c r="AH7" s="55">
        <f>данные!AH67</f>
        <v>33075000</v>
      </c>
      <c r="AI7" s="55">
        <f>данные!AI67</f>
        <v>33075000</v>
      </c>
      <c r="AJ7" s="55">
        <f>данные!AJ67</f>
        <v>33075000</v>
      </c>
      <c r="AK7" s="55">
        <f>данные!AK67</f>
        <v>33075000</v>
      </c>
      <c r="AL7" s="55">
        <f>данные!AL67</f>
        <v>33075000</v>
      </c>
      <c r="AM7" s="55">
        <f>данные!AM67</f>
        <v>33901875</v>
      </c>
      <c r="AN7" s="55">
        <f>данные!AN67</f>
        <v>34728750</v>
      </c>
      <c r="AO7" s="55">
        <f>данные!AO67</f>
        <v>34728750</v>
      </c>
      <c r="AP7" s="55">
        <f>данные!AP67</f>
        <v>34728750</v>
      </c>
      <c r="AQ7" s="55">
        <f>данные!AQ67</f>
        <v>34728750</v>
      </c>
      <c r="AR7" s="55">
        <f>данные!AR67</f>
        <v>34728750</v>
      </c>
      <c r="AS7" s="55">
        <f>данные!AS67</f>
        <v>34728750</v>
      </c>
      <c r="AT7" s="55">
        <f>данные!AT67</f>
        <v>34728750</v>
      </c>
      <c r="AU7" s="55">
        <f>данные!AU67</f>
        <v>34728750</v>
      </c>
      <c r="AV7" s="55">
        <f>данные!AV67</f>
        <v>34728750</v>
      </c>
      <c r="AW7" s="55">
        <f>данные!AW67</f>
        <v>34728750</v>
      </c>
      <c r="AX7" s="55">
        <f>данные!AX67</f>
        <v>34728750</v>
      </c>
      <c r="AY7" s="55">
        <f>данные!AY67</f>
        <v>35596968.75</v>
      </c>
      <c r="AZ7" s="55">
        <f>данные!AZ67</f>
        <v>36465187.5</v>
      </c>
      <c r="BA7" s="55">
        <f>данные!BA67</f>
        <v>36465187.5</v>
      </c>
      <c r="BB7" s="55">
        <f>данные!BB67</f>
        <v>36465187.5</v>
      </c>
      <c r="BC7" s="55">
        <f>данные!BC67</f>
        <v>36465187.5</v>
      </c>
      <c r="BD7" s="55">
        <f>данные!BD67</f>
        <v>36465187.5</v>
      </c>
      <c r="BE7" s="55">
        <f>данные!BE67</f>
        <v>36465187.5</v>
      </c>
      <c r="BF7" s="55">
        <f>данные!BF67</f>
        <v>36465187.5</v>
      </c>
      <c r="BG7" s="55">
        <f>данные!BG67</f>
        <v>36465187.5</v>
      </c>
      <c r="BH7" s="55">
        <f>данные!BH67</f>
        <v>36465187.5</v>
      </c>
      <c r="BI7" s="55">
        <f>данные!BI67</f>
        <v>36465187.5</v>
      </c>
      <c r="BJ7" s="55">
        <f>данные!BJ67</f>
        <v>36465187.5</v>
      </c>
      <c r="BK7" s="55">
        <f>данные!BK67</f>
        <v>37376817.1875</v>
      </c>
      <c r="BL7" s="55">
        <f>данные!BL67</f>
        <v>38288446.875000007</v>
      </c>
      <c r="BM7" s="55">
        <f>данные!BM67</f>
        <v>38288446.875000007</v>
      </c>
      <c r="BN7" s="55">
        <f>данные!BN67</f>
        <v>38288446.875000007</v>
      </c>
      <c r="BO7" s="55">
        <f>данные!BO67</f>
        <v>38288446.875000007</v>
      </c>
      <c r="BP7" s="55">
        <f>данные!BP67</f>
        <v>38288446.875000007</v>
      </c>
      <c r="BQ7" s="55">
        <f>данные!BQ67</f>
        <v>38288446.875000007</v>
      </c>
      <c r="BR7" s="55">
        <f>данные!BR67</f>
        <v>38288446.875000007</v>
      </c>
      <c r="BS7" s="55">
        <f>данные!BS67</f>
        <v>38288446.875000007</v>
      </c>
      <c r="BT7" s="55">
        <f>данные!BT67</f>
        <v>38288446.875000007</v>
      </c>
      <c r="BU7" s="55">
        <f>данные!BU67</f>
        <v>38288446.875000007</v>
      </c>
      <c r="BV7" s="55">
        <f>данные!BV67</f>
        <v>38288446.875000007</v>
      </c>
      <c r="BW7" s="55">
        <f>данные!BW67</f>
        <v>39245658.046875007</v>
      </c>
      <c r="BX7" s="55">
        <f>данные!BX67</f>
        <v>40202869.218750007</v>
      </c>
      <c r="BY7" s="55">
        <f>данные!BY67</f>
        <v>40202869.218750007</v>
      </c>
      <c r="BZ7" s="55">
        <f>данные!BZ67</f>
        <v>40202869.218750007</v>
      </c>
      <c r="CA7" s="55">
        <f>данные!CA67</f>
        <v>40202869.218750007</v>
      </c>
      <c r="CB7" s="55">
        <f>данные!CB67</f>
        <v>40202869.218750007</v>
      </c>
      <c r="CC7" s="55">
        <f>данные!CC67</f>
        <v>40202869.218750007</v>
      </c>
      <c r="CD7" s="55">
        <f>данные!CD67</f>
        <v>40202869.218750007</v>
      </c>
      <c r="CE7" s="55">
        <f>данные!CE67</f>
        <v>40202869.218750007</v>
      </c>
      <c r="CF7" s="55">
        <f>данные!CF67</f>
        <v>40202869.218750007</v>
      </c>
      <c r="CG7" s="55">
        <f>данные!CG67</f>
        <v>40202869.218750007</v>
      </c>
      <c r="CH7" s="55">
        <f>данные!CH67</f>
        <v>40202869.218750007</v>
      </c>
      <c r="CI7" s="55">
        <f>данные!CI67</f>
        <v>41207940.949218765</v>
      </c>
      <c r="CJ7" s="55">
        <f>данные!CJ67</f>
        <v>42213012.679687515</v>
      </c>
      <c r="CK7" s="55">
        <f>данные!CK67</f>
        <v>42213012.679687515</v>
      </c>
      <c r="CL7" s="55">
        <f>данные!CL67</f>
        <v>42213012.679687515</v>
      </c>
      <c r="CM7" s="55">
        <f>данные!CM67</f>
        <v>42213012.679687515</v>
      </c>
      <c r="CN7" s="55">
        <f>данные!CN67</f>
        <v>42213012.679687515</v>
      </c>
      <c r="CO7" s="55">
        <f>данные!CO67</f>
        <v>42213012.679687515</v>
      </c>
      <c r="CP7" s="55">
        <f>данные!CP67</f>
        <v>42213012.679687515</v>
      </c>
      <c r="CQ7" s="55">
        <f>данные!CQ67</f>
        <v>42213012.679687515</v>
      </c>
      <c r="CR7" s="55">
        <f>данные!CR67</f>
        <v>42213012.679687515</v>
      </c>
      <c r="CS7" s="55">
        <f>данные!CS67</f>
        <v>42213012.679687515</v>
      </c>
      <c r="CT7" s="55">
        <f>данные!CT67</f>
        <v>42213012.679687515</v>
      </c>
      <c r="CU7" s="55">
        <f>данные!CU67</f>
        <v>43268337.996679701</v>
      </c>
      <c r="CV7" s="55">
        <f>данные!CV67</f>
        <v>44323663.313671887</v>
      </c>
      <c r="CW7" s="55">
        <f>данные!CW67</f>
        <v>44323663.313671887</v>
      </c>
      <c r="CX7" s="55">
        <f>данные!CX67</f>
        <v>44323663.313671887</v>
      </c>
      <c r="CY7" s="55">
        <f>данные!CY67</f>
        <v>44323663.313671887</v>
      </c>
      <c r="CZ7" s="55">
        <f>данные!CZ67</f>
        <v>44323663.313671887</v>
      </c>
      <c r="DA7" s="55">
        <f>данные!DA67</f>
        <v>44323663.313671887</v>
      </c>
      <c r="DB7" s="55">
        <f>данные!DB67</f>
        <v>44323663.313671887</v>
      </c>
      <c r="DC7" s="55">
        <f>данные!DC67</f>
        <v>44323663.313671887</v>
      </c>
      <c r="DD7" s="55">
        <f>данные!DD67</f>
        <v>44323663.313671887</v>
      </c>
      <c r="DE7" s="55">
        <f>данные!DE67</f>
        <v>44323663.313671887</v>
      </c>
      <c r="DF7" s="55">
        <f>данные!DF67</f>
        <v>44323663.313671887</v>
      </c>
      <c r="DG7" s="55">
        <f>данные!DG67</f>
        <v>45431754.896513686</v>
      </c>
      <c r="DH7" s="55">
        <f>данные!DH67</f>
        <v>46539846.479355484</v>
      </c>
      <c r="DI7" s="55">
        <f>данные!DI67</f>
        <v>46539846.479355484</v>
      </c>
      <c r="DJ7" s="55">
        <f>данные!DJ67</f>
        <v>46539846.479355484</v>
      </c>
      <c r="DK7" s="55">
        <f>данные!DK67</f>
        <v>46539846.479355484</v>
      </c>
      <c r="DL7" s="55">
        <f>данные!DL67</f>
        <v>46539846.479355484</v>
      </c>
      <c r="DM7" s="55">
        <f>данные!DM67</f>
        <v>46539846.479355484</v>
      </c>
      <c r="DN7" s="55">
        <f>данные!DN67</f>
        <v>46539846.479355484</v>
      </c>
      <c r="DO7" s="55">
        <f>данные!DO67</f>
        <v>46539846.479355484</v>
      </c>
      <c r="DP7" s="55">
        <f>данные!DP67</f>
        <v>46539846.479355484</v>
      </c>
      <c r="DQ7" s="55">
        <f>данные!DQ67</f>
        <v>46539846.479355484</v>
      </c>
      <c r="DR7" s="55">
        <f>данные!DR67</f>
        <v>46539846.479355484</v>
      </c>
      <c r="DS7" s="55">
        <f>данные!DS67</f>
        <v>47703342.641339377</v>
      </c>
      <c r="DT7" s="55">
        <f>данные!DT67</f>
        <v>48866838.803323261</v>
      </c>
      <c r="DU7" s="55">
        <f>данные!DU67</f>
        <v>48866838.803323261</v>
      </c>
    </row>
    <row r="8" spans="1:125" s="131" customFormat="1" ht="13.8" x14ac:dyDescent="0.3">
      <c r="A8" s="130" t="s">
        <v>120</v>
      </c>
      <c r="C8" s="55">
        <f t="shared" si="75"/>
        <v>90800000</v>
      </c>
      <c r="D8" s="55">
        <f>данные!D77</f>
        <v>0</v>
      </c>
      <c r="E8" s="55">
        <f>данные!E77</f>
        <v>0</v>
      </c>
      <c r="F8" s="55">
        <f>данные!F77</f>
        <v>0</v>
      </c>
      <c r="G8" s="55">
        <f>данные!G77</f>
        <v>0</v>
      </c>
      <c r="H8" s="55">
        <f>данные!H77</f>
        <v>0</v>
      </c>
      <c r="I8" s="55">
        <f>данные!I77</f>
        <v>0</v>
      </c>
      <c r="J8" s="55">
        <f>данные!J77</f>
        <v>0</v>
      </c>
      <c r="K8" s="55">
        <f>данные!K77</f>
        <v>0</v>
      </c>
      <c r="L8" s="55">
        <f>данные!L77</f>
        <v>400000</v>
      </c>
      <c r="M8" s="55">
        <f>данные!M77</f>
        <v>800000</v>
      </c>
      <c r="N8" s="55">
        <f>данные!N77</f>
        <v>800000</v>
      </c>
      <c r="O8" s="55">
        <f>данные!O77</f>
        <v>800000</v>
      </c>
      <c r="P8" s="55">
        <f>данные!P77</f>
        <v>800000</v>
      </c>
      <c r="Q8" s="55">
        <f>данные!Q77</f>
        <v>800000</v>
      </c>
      <c r="R8" s="55">
        <f>данные!R77</f>
        <v>800000</v>
      </c>
      <c r="S8" s="55">
        <f>данные!S77</f>
        <v>800000</v>
      </c>
      <c r="T8" s="55">
        <f>данные!T77</f>
        <v>800000</v>
      </c>
      <c r="U8" s="55">
        <f>данные!U77</f>
        <v>800000</v>
      </c>
      <c r="V8" s="55">
        <f>данные!V77</f>
        <v>800000</v>
      </c>
      <c r="W8" s="55">
        <f>данные!W77</f>
        <v>800000</v>
      </c>
      <c r="X8" s="55">
        <f>данные!X77</f>
        <v>800000</v>
      </c>
      <c r="Y8" s="55">
        <f>данные!Y77</f>
        <v>800000</v>
      </c>
      <c r="Z8" s="55">
        <f>данные!Z77</f>
        <v>800000</v>
      </c>
      <c r="AA8" s="55">
        <f>данные!AA77</f>
        <v>800000</v>
      </c>
      <c r="AB8" s="55">
        <f>данные!AB77</f>
        <v>800000</v>
      </c>
      <c r="AC8" s="55">
        <f>данные!AC77</f>
        <v>800000</v>
      </c>
      <c r="AD8" s="55">
        <f>данные!AD77</f>
        <v>800000</v>
      </c>
      <c r="AE8" s="55">
        <f>данные!AE77</f>
        <v>800000</v>
      </c>
      <c r="AF8" s="55">
        <f>данные!AF77</f>
        <v>800000</v>
      </c>
      <c r="AG8" s="55">
        <f>данные!AG77</f>
        <v>800000</v>
      </c>
      <c r="AH8" s="55">
        <f>данные!AH77</f>
        <v>800000</v>
      </c>
      <c r="AI8" s="55">
        <f>данные!AI77</f>
        <v>800000</v>
      </c>
      <c r="AJ8" s="55">
        <f>данные!AJ77</f>
        <v>800000</v>
      </c>
      <c r="AK8" s="55">
        <f>данные!AK77</f>
        <v>800000</v>
      </c>
      <c r="AL8" s="55">
        <f>данные!AL77</f>
        <v>800000</v>
      </c>
      <c r="AM8" s="55">
        <f>данные!AM77</f>
        <v>800000</v>
      </c>
      <c r="AN8" s="55">
        <f>данные!AN77</f>
        <v>800000</v>
      </c>
      <c r="AO8" s="55">
        <f>данные!AO77</f>
        <v>800000</v>
      </c>
      <c r="AP8" s="55">
        <f>данные!AP77</f>
        <v>800000</v>
      </c>
      <c r="AQ8" s="55">
        <f>данные!AQ77</f>
        <v>800000</v>
      </c>
      <c r="AR8" s="55">
        <f>данные!AR77</f>
        <v>800000</v>
      </c>
      <c r="AS8" s="55">
        <f>данные!AS77</f>
        <v>800000</v>
      </c>
      <c r="AT8" s="55">
        <f>данные!AT77</f>
        <v>800000</v>
      </c>
      <c r="AU8" s="55">
        <f>данные!AU77</f>
        <v>800000</v>
      </c>
      <c r="AV8" s="55">
        <f>данные!AV77</f>
        <v>800000</v>
      </c>
      <c r="AW8" s="55">
        <f>данные!AW77</f>
        <v>800000</v>
      </c>
      <c r="AX8" s="55">
        <f>данные!AX77</f>
        <v>800000</v>
      </c>
      <c r="AY8" s="55">
        <f>данные!AY77</f>
        <v>800000</v>
      </c>
      <c r="AZ8" s="55">
        <f>данные!AZ77</f>
        <v>800000</v>
      </c>
      <c r="BA8" s="55">
        <f>данные!BA77</f>
        <v>800000</v>
      </c>
      <c r="BB8" s="55">
        <f>данные!BB77</f>
        <v>800000</v>
      </c>
      <c r="BC8" s="55">
        <f>данные!BC77</f>
        <v>800000</v>
      </c>
      <c r="BD8" s="55">
        <f>данные!BD77</f>
        <v>800000</v>
      </c>
      <c r="BE8" s="55">
        <f>данные!BE77</f>
        <v>800000</v>
      </c>
      <c r="BF8" s="55">
        <f>данные!BF77</f>
        <v>800000</v>
      </c>
      <c r="BG8" s="55">
        <f>данные!BG77</f>
        <v>800000</v>
      </c>
      <c r="BH8" s="55">
        <f>данные!BH77</f>
        <v>800000</v>
      </c>
      <c r="BI8" s="55">
        <f>данные!BI77</f>
        <v>800000</v>
      </c>
      <c r="BJ8" s="55">
        <f>данные!BJ77</f>
        <v>800000</v>
      </c>
      <c r="BK8" s="55">
        <f>данные!BK77</f>
        <v>800000</v>
      </c>
      <c r="BL8" s="55">
        <f>данные!BL77</f>
        <v>800000</v>
      </c>
      <c r="BM8" s="55">
        <f>данные!BM77</f>
        <v>800000</v>
      </c>
      <c r="BN8" s="55">
        <f>данные!BN77</f>
        <v>800000</v>
      </c>
      <c r="BO8" s="55">
        <f>данные!BO77</f>
        <v>800000</v>
      </c>
      <c r="BP8" s="55">
        <f>данные!BP77</f>
        <v>800000</v>
      </c>
      <c r="BQ8" s="55">
        <f>данные!BQ77</f>
        <v>800000</v>
      </c>
      <c r="BR8" s="55">
        <f>данные!BR77</f>
        <v>800000</v>
      </c>
      <c r="BS8" s="55">
        <f>данные!BS77</f>
        <v>800000</v>
      </c>
      <c r="BT8" s="55">
        <f>данные!BT77</f>
        <v>800000</v>
      </c>
      <c r="BU8" s="55">
        <f>данные!BU77</f>
        <v>800000</v>
      </c>
      <c r="BV8" s="55">
        <f>данные!BV77</f>
        <v>800000</v>
      </c>
      <c r="BW8" s="55">
        <f>данные!BW77</f>
        <v>800000</v>
      </c>
      <c r="BX8" s="55">
        <f>данные!BX77</f>
        <v>800000</v>
      </c>
      <c r="BY8" s="55">
        <f>данные!BY77</f>
        <v>800000</v>
      </c>
      <c r="BZ8" s="55">
        <f>данные!BZ77</f>
        <v>800000</v>
      </c>
      <c r="CA8" s="55">
        <f>данные!CA77</f>
        <v>800000</v>
      </c>
      <c r="CB8" s="55">
        <f>данные!CB77</f>
        <v>800000</v>
      </c>
      <c r="CC8" s="55">
        <f>данные!CC77</f>
        <v>800000</v>
      </c>
      <c r="CD8" s="55">
        <f>данные!CD77</f>
        <v>800000</v>
      </c>
      <c r="CE8" s="55">
        <f>данные!CE77</f>
        <v>800000</v>
      </c>
      <c r="CF8" s="55">
        <f>данные!CF77</f>
        <v>800000</v>
      </c>
      <c r="CG8" s="55">
        <f>данные!CG77</f>
        <v>800000</v>
      </c>
      <c r="CH8" s="55">
        <f>данные!CH77</f>
        <v>800000</v>
      </c>
      <c r="CI8" s="55">
        <f>данные!CI77</f>
        <v>800000</v>
      </c>
      <c r="CJ8" s="55">
        <f>данные!CJ77</f>
        <v>800000</v>
      </c>
      <c r="CK8" s="55">
        <f>данные!CK77</f>
        <v>800000</v>
      </c>
      <c r="CL8" s="55">
        <f>данные!CL77</f>
        <v>800000</v>
      </c>
      <c r="CM8" s="55">
        <f>данные!CM77</f>
        <v>800000</v>
      </c>
      <c r="CN8" s="55">
        <f>данные!CN77</f>
        <v>800000</v>
      </c>
      <c r="CO8" s="55">
        <f>данные!CO77</f>
        <v>800000</v>
      </c>
      <c r="CP8" s="55">
        <f>данные!CP77</f>
        <v>800000</v>
      </c>
      <c r="CQ8" s="55">
        <f>данные!CQ77</f>
        <v>800000</v>
      </c>
      <c r="CR8" s="55">
        <f>данные!CR77</f>
        <v>800000</v>
      </c>
      <c r="CS8" s="55">
        <f>данные!CS77</f>
        <v>800000</v>
      </c>
      <c r="CT8" s="55">
        <f>данные!CT77</f>
        <v>800000</v>
      </c>
      <c r="CU8" s="55">
        <f>данные!CU77</f>
        <v>800000</v>
      </c>
      <c r="CV8" s="55">
        <f>данные!CV77</f>
        <v>800000</v>
      </c>
      <c r="CW8" s="55">
        <f>данные!CW77</f>
        <v>800000</v>
      </c>
      <c r="CX8" s="55">
        <f>данные!CX77</f>
        <v>800000</v>
      </c>
      <c r="CY8" s="55">
        <f>данные!CY77</f>
        <v>800000</v>
      </c>
      <c r="CZ8" s="55">
        <f>данные!CZ77</f>
        <v>800000</v>
      </c>
      <c r="DA8" s="55">
        <f>данные!DA77</f>
        <v>800000</v>
      </c>
      <c r="DB8" s="55">
        <f>данные!DB77</f>
        <v>800000</v>
      </c>
      <c r="DC8" s="55">
        <f>данные!DC77</f>
        <v>800000</v>
      </c>
      <c r="DD8" s="55">
        <f>данные!DD77</f>
        <v>800000</v>
      </c>
      <c r="DE8" s="55">
        <f>данные!DE77</f>
        <v>800000</v>
      </c>
      <c r="DF8" s="55">
        <f>данные!DF77</f>
        <v>800000</v>
      </c>
      <c r="DG8" s="55">
        <f>данные!DG77</f>
        <v>800000</v>
      </c>
      <c r="DH8" s="55">
        <f>данные!DH77</f>
        <v>800000</v>
      </c>
      <c r="DI8" s="55">
        <f>данные!DI77</f>
        <v>800000</v>
      </c>
      <c r="DJ8" s="55">
        <f>данные!DJ77</f>
        <v>800000</v>
      </c>
      <c r="DK8" s="55">
        <f>данные!DK77</f>
        <v>800000</v>
      </c>
      <c r="DL8" s="55">
        <f>данные!DL77</f>
        <v>800000</v>
      </c>
      <c r="DM8" s="55">
        <f>данные!DM77</f>
        <v>800000</v>
      </c>
      <c r="DN8" s="55">
        <f>данные!DN77</f>
        <v>800000</v>
      </c>
      <c r="DO8" s="55">
        <f>данные!DO77</f>
        <v>800000</v>
      </c>
      <c r="DP8" s="55">
        <f>данные!DP77</f>
        <v>800000</v>
      </c>
      <c r="DQ8" s="55">
        <f>данные!DQ77</f>
        <v>800000</v>
      </c>
      <c r="DR8" s="55">
        <f>данные!DR77</f>
        <v>800000</v>
      </c>
      <c r="DS8" s="55">
        <f>данные!DS77</f>
        <v>800000</v>
      </c>
      <c r="DT8" s="55">
        <f>данные!DT77</f>
        <v>800000</v>
      </c>
      <c r="DU8" s="55">
        <f>данные!DU77</f>
        <v>800000</v>
      </c>
    </row>
    <row r="9" spans="1:125" s="9" customFormat="1" x14ac:dyDescent="0.3">
      <c r="A9" s="11" t="s">
        <v>124</v>
      </c>
      <c r="C9" s="12">
        <f t="shared" si="75"/>
        <v>85590746.666666672</v>
      </c>
      <c r="D9" s="13">
        <f>SUM(D10:D11)</f>
        <v>0</v>
      </c>
      <c r="E9" s="13">
        <f>SUM(E10:E11)</f>
        <v>0</v>
      </c>
      <c r="F9" s="13">
        <f t="shared" ref="F9:BQ9" si="168">SUM(F10:F11)</f>
        <v>0</v>
      </c>
      <c r="G9" s="13">
        <f t="shared" si="168"/>
        <v>0</v>
      </c>
      <c r="H9" s="13">
        <f t="shared" si="168"/>
        <v>0</v>
      </c>
      <c r="I9" s="13">
        <f t="shared" si="168"/>
        <v>0</v>
      </c>
      <c r="J9" s="13">
        <f t="shared" si="168"/>
        <v>0</v>
      </c>
      <c r="K9" s="13">
        <f t="shared" si="168"/>
        <v>0</v>
      </c>
      <c r="L9" s="13">
        <f t="shared" si="168"/>
        <v>0</v>
      </c>
      <c r="M9" s="13">
        <f t="shared" si="168"/>
        <v>1419002.6666666667</v>
      </c>
      <c r="N9" s="13">
        <f t="shared" si="168"/>
        <v>653940</v>
      </c>
      <c r="O9" s="13">
        <f t="shared" si="168"/>
        <v>654477.33333333326</v>
      </c>
      <c r="P9" s="13">
        <f t="shared" si="168"/>
        <v>680014.66666666674</v>
      </c>
      <c r="Q9" s="13">
        <f t="shared" si="168"/>
        <v>655552</v>
      </c>
      <c r="R9" s="13">
        <f t="shared" si="168"/>
        <v>656089.33333333337</v>
      </c>
      <c r="S9" s="13">
        <f t="shared" si="168"/>
        <v>681626.66666666663</v>
      </c>
      <c r="T9" s="13">
        <f t="shared" si="168"/>
        <v>657164</v>
      </c>
      <c r="U9" s="13">
        <f t="shared" si="168"/>
        <v>657701.33333333326</v>
      </c>
      <c r="V9" s="13">
        <f t="shared" si="168"/>
        <v>683238.66666666674</v>
      </c>
      <c r="W9" s="13">
        <f t="shared" si="168"/>
        <v>658776</v>
      </c>
      <c r="X9" s="13">
        <f t="shared" si="168"/>
        <v>659313.33333333337</v>
      </c>
      <c r="Y9" s="13">
        <f t="shared" si="168"/>
        <v>1425450.6666666667</v>
      </c>
      <c r="Z9" s="13">
        <f t="shared" si="168"/>
        <v>660388</v>
      </c>
      <c r="AA9" s="13">
        <f t="shared" si="168"/>
        <v>660925.33333333326</v>
      </c>
      <c r="AB9" s="13">
        <f t="shared" si="168"/>
        <v>686462.66666666674</v>
      </c>
      <c r="AC9" s="13">
        <f t="shared" si="168"/>
        <v>662000</v>
      </c>
      <c r="AD9" s="13">
        <f t="shared" si="168"/>
        <v>662537.33333333337</v>
      </c>
      <c r="AE9" s="13">
        <f t="shared" si="168"/>
        <v>688074.66666666663</v>
      </c>
      <c r="AF9" s="13">
        <f t="shared" si="168"/>
        <v>663612</v>
      </c>
      <c r="AG9" s="13">
        <f t="shared" si="168"/>
        <v>664149.33333333326</v>
      </c>
      <c r="AH9" s="13">
        <f t="shared" si="168"/>
        <v>689686.66666666674</v>
      </c>
      <c r="AI9" s="13">
        <f t="shared" si="168"/>
        <v>665224</v>
      </c>
      <c r="AJ9" s="13">
        <f t="shared" si="168"/>
        <v>665761.33333333326</v>
      </c>
      <c r="AK9" s="13">
        <f t="shared" si="168"/>
        <v>1431898.6666666667</v>
      </c>
      <c r="AL9" s="13">
        <f t="shared" si="168"/>
        <v>666836</v>
      </c>
      <c r="AM9" s="13">
        <f t="shared" si="168"/>
        <v>667373.33333333337</v>
      </c>
      <c r="AN9" s="13">
        <f t="shared" si="168"/>
        <v>692910.66666666674</v>
      </c>
      <c r="AO9" s="13">
        <f t="shared" si="168"/>
        <v>668448</v>
      </c>
      <c r="AP9" s="13">
        <f t="shared" si="168"/>
        <v>668985.33333333326</v>
      </c>
      <c r="AQ9" s="13">
        <f t="shared" si="168"/>
        <v>694522.66666666674</v>
      </c>
      <c r="AR9" s="13">
        <f t="shared" si="168"/>
        <v>670060</v>
      </c>
      <c r="AS9" s="13">
        <f t="shared" si="168"/>
        <v>670597.33333333337</v>
      </c>
      <c r="AT9" s="13">
        <f t="shared" si="168"/>
        <v>696134.66666666674</v>
      </c>
      <c r="AU9" s="13">
        <f t="shared" si="168"/>
        <v>671672</v>
      </c>
      <c r="AV9" s="13">
        <f t="shared" si="168"/>
        <v>672209.33333333326</v>
      </c>
      <c r="AW9" s="13">
        <f t="shared" si="168"/>
        <v>1438346.6666666667</v>
      </c>
      <c r="AX9" s="13">
        <f t="shared" si="168"/>
        <v>673284</v>
      </c>
      <c r="AY9" s="13">
        <f t="shared" si="168"/>
        <v>673821.33333333337</v>
      </c>
      <c r="AZ9" s="13">
        <f t="shared" si="168"/>
        <v>699358.66666666674</v>
      </c>
      <c r="BA9" s="13">
        <f t="shared" si="168"/>
        <v>674896</v>
      </c>
      <c r="BB9" s="13">
        <f t="shared" si="168"/>
        <v>675433.33333333326</v>
      </c>
      <c r="BC9" s="13">
        <f t="shared" si="168"/>
        <v>700970.66666666674</v>
      </c>
      <c r="BD9" s="13">
        <f t="shared" si="168"/>
        <v>676508</v>
      </c>
      <c r="BE9" s="13">
        <f t="shared" si="168"/>
        <v>677045.33333333337</v>
      </c>
      <c r="BF9" s="13">
        <f t="shared" si="168"/>
        <v>702582.66666666674</v>
      </c>
      <c r="BG9" s="13">
        <f t="shared" si="168"/>
        <v>678120</v>
      </c>
      <c r="BH9" s="13">
        <f t="shared" si="168"/>
        <v>678657.33333333326</v>
      </c>
      <c r="BI9" s="13">
        <f t="shared" si="168"/>
        <v>1444794.6666666667</v>
      </c>
      <c r="BJ9" s="13">
        <f t="shared" si="168"/>
        <v>679732</v>
      </c>
      <c r="BK9" s="13">
        <f t="shared" si="168"/>
        <v>680269.33333333337</v>
      </c>
      <c r="BL9" s="13">
        <f t="shared" si="168"/>
        <v>705806.66666666674</v>
      </c>
      <c r="BM9" s="13">
        <f t="shared" si="168"/>
        <v>681344</v>
      </c>
      <c r="BN9" s="13">
        <f t="shared" si="168"/>
        <v>681881.33333333326</v>
      </c>
      <c r="BO9" s="13">
        <f t="shared" si="168"/>
        <v>707418.66666666674</v>
      </c>
      <c r="BP9" s="13">
        <f t="shared" si="168"/>
        <v>682956</v>
      </c>
      <c r="BQ9" s="13">
        <f t="shared" si="168"/>
        <v>683493.33333333337</v>
      </c>
      <c r="BR9" s="13">
        <f t="shared" ref="BR9:DU9" si="169">SUM(BR10:BR11)</f>
        <v>709030.66666666674</v>
      </c>
      <c r="BS9" s="13">
        <f t="shared" si="169"/>
        <v>684568</v>
      </c>
      <c r="BT9" s="13">
        <f t="shared" si="169"/>
        <v>685105.33333333326</v>
      </c>
      <c r="BU9" s="13">
        <f t="shared" si="169"/>
        <v>1451242.6666666667</v>
      </c>
      <c r="BV9" s="13">
        <f t="shared" si="169"/>
        <v>686180</v>
      </c>
      <c r="BW9" s="13">
        <f t="shared" si="169"/>
        <v>686717.33333333337</v>
      </c>
      <c r="BX9" s="13">
        <f t="shared" si="169"/>
        <v>712254.66666666674</v>
      </c>
      <c r="BY9" s="13">
        <f t="shared" si="169"/>
        <v>687792</v>
      </c>
      <c r="BZ9" s="13">
        <f t="shared" si="169"/>
        <v>688329.33333333337</v>
      </c>
      <c r="CA9" s="13">
        <f t="shared" si="169"/>
        <v>713866.66666666674</v>
      </c>
      <c r="CB9" s="13">
        <f t="shared" si="169"/>
        <v>689404</v>
      </c>
      <c r="CC9" s="13">
        <f t="shared" si="169"/>
        <v>689941.33333333337</v>
      </c>
      <c r="CD9" s="13">
        <f t="shared" si="169"/>
        <v>715478.66666666674</v>
      </c>
      <c r="CE9" s="13">
        <f t="shared" si="169"/>
        <v>691016</v>
      </c>
      <c r="CF9" s="13">
        <f t="shared" si="169"/>
        <v>691553.33333333337</v>
      </c>
      <c r="CG9" s="13">
        <f t="shared" si="169"/>
        <v>1457690.6666666667</v>
      </c>
      <c r="CH9" s="13">
        <f t="shared" si="169"/>
        <v>692628</v>
      </c>
      <c r="CI9" s="13">
        <f t="shared" si="169"/>
        <v>693165.33333333337</v>
      </c>
      <c r="CJ9" s="13">
        <f t="shared" si="169"/>
        <v>718702.66666666674</v>
      </c>
      <c r="CK9" s="13">
        <f t="shared" si="169"/>
        <v>694240</v>
      </c>
      <c r="CL9" s="13">
        <f t="shared" si="169"/>
        <v>694777.33333333337</v>
      </c>
      <c r="CM9" s="13">
        <f t="shared" si="169"/>
        <v>720314.66666666674</v>
      </c>
      <c r="CN9" s="13">
        <f t="shared" si="169"/>
        <v>695852</v>
      </c>
      <c r="CO9" s="13">
        <f t="shared" si="169"/>
        <v>696389.33333333337</v>
      </c>
      <c r="CP9" s="13">
        <f t="shared" si="169"/>
        <v>721926.66666666674</v>
      </c>
      <c r="CQ9" s="13">
        <f t="shared" si="169"/>
        <v>697464</v>
      </c>
      <c r="CR9" s="13">
        <f t="shared" si="169"/>
        <v>698001.33333333337</v>
      </c>
      <c r="CS9" s="13">
        <f t="shared" si="169"/>
        <v>1464138.6666666667</v>
      </c>
      <c r="CT9" s="13">
        <f t="shared" si="169"/>
        <v>699076</v>
      </c>
      <c r="CU9" s="13">
        <f t="shared" si="169"/>
        <v>699613.33333333337</v>
      </c>
      <c r="CV9" s="13">
        <f t="shared" si="169"/>
        <v>725150.66666666674</v>
      </c>
      <c r="CW9" s="13">
        <f t="shared" si="169"/>
        <v>700688</v>
      </c>
      <c r="CX9" s="13">
        <f t="shared" si="169"/>
        <v>701225.33333333337</v>
      </c>
      <c r="CY9" s="13">
        <f t="shared" si="169"/>
        <v>726762.66666666674</v>
      </c>
      <c r="CZ9" s="13">
        <f t="shared" si="169"/>
        <v>702300</v>
      </c>
      <c r="DA9" s="13">
        <f t="shared" si="169"/>
        <v>702837.33333333337</v>
      </c>
      <c r="DB9" s="13">
        <f t="shared" si="169"/>
        <v>728374.66666666674</v>
      </c>
      <c r="DC9" s="13">
        <f t="shared" si="169"/>
        <v>703912</v>
      </c>
      <c r="DD9" s="13">
        <f t="shared" si="169"/>
        <v>704449.33333333337</v>
      </c>
      <c r="DE9" s="13">
        <f t="shared" si="169"/>
        <v>1470586.6666666667</v>
      </c>
      <c r="DF9" s="13">
        <f t="shared" si="169"/>
        <v>705524</v>
      </c>
      <c r="DG9" s="13">
        <f t="shared" si="169"/>
        <v>706061.33333333326</v>
      </c>
      <c r="DH9" s="13">
        <f t="shared" si="169"/>
        <v>731598.66666666674</v>
      </c>
      <c r="DI9" s="13">
        <f t="shared" si="169"/>
        <v>707136</v>
      </c>
      <c r="DJ9" s="13">
        <f t="shared" si="169"/>
        <v>707673.33333333337</v>
      </c>
      <c r="DK9" s="13">
        <f t="shared" si="169"/>
        <v>733210.66666666674</v>
      </c>
      <c r="DL9" s="13">
        <f t="shared" si="169"/>
        <v>708748</v>
      </c>
      <c r="DM9" s="13">
        <f t="shared" si="169"/>
        <v>709285.33333333337</v>
      </c>
      <c r="DN9" s="13">
        <f t="shared" si="169"/>
        <v>734822.66666666674</v>
      </c>
      <c r="DO9" s="13">
        <f t="shared" si="169"/>
        <v>710360</v>
      </c>
      <c r="DP9" s="13">
        <f t="shared" si="169"/>
        <v>710897.33333333337</v>
      </c>
      <c r="DQ9" s="13">
        <f t="shared" si="169"/>
        <v>1477034.6666666667</v>
      </c>
      <c r="DR9" s="13">
        <f t="shared" si="169"/>
        <v>711972</v>
      </c>
      <c r="DS9" s="13">
        <f t="shared" si="169"/>
        <v>712509.33333333326</v>
      </c>
      <c r="DT9" s="13">
        <f t="shared" si="169"/>
        <v>738046.66666666674</v>
      </c>
      <c r="DU9" s="13">
        <f t="shared" si="169"/>
        <v>713584</v>
      </c>
    </row>
    <row r="10" spans="1:125" s="54" customFormat="1" ht="13.8" x14ac:dyDescent="0.3">
      <c r="A10" s="130" t="s">
        <v>2</v>
      </c>
      <c r="C10" s="56">
        <f t="shared" si="75"/>
        <v>40377913.333333336</v>
      </c>
      <c r="D10" s="55">
        <f>данные!D118-данные!D165</f>
        <v>0</v>
      </c>
      <c r="E10" s="55">
        <f>данные!E118-(данные!E165-данные!D165)</f>
        <v>0</v>
      </c>
      <c r="F10" s="55">
        <f>данные!F118-(данные!F165-данные!E165)</f>
        <v>0</v>
      </c>
      <c r="G10" s="55">
        <f>данные!G118-(данные!G165-данные!F165)</f>
        <v>0</v>
      </c>
      <c r="H10" s="55">
        <f>данные!H118-(данные!H165-данные!G165)</f>
        <v>0</v>
      </c>
      <c r="I10" s="55">
        <f>данные!I118-(данные!I165-данные!H165)</f>
        <v>0</v>
      </c>
      <c r="J10" s="55">
        <f>данные!J118-(данные!J165-данные!I165)</f>
        <v>0</v>
      </c>
      <c r="K10" s="55">
        <f>данные!K118-(данные!K165-данные!J165)</f>
        <v>0</v>
      </c>
      <c r="L10" s="55">
        <f>данные!L118-(данные!L165-данные!K165)</f>
        <v>0</v>
      </c>
      <c r="M10" s="55">
        <f>данные!M118-(данные!M165-данные!L165)</f>
        <v>327235.99999999994</v>
      </c>
      <c r="N10" s="55">
        <f>данные!N118-(данные!N165-данные!M165)</f>
        <v>327773.33333333331</v>
      </c>
      <c r="O10" s="55">
        <f>данные!O118-(данные!O165-данные!N165)</f>
        <v>328310.66666666663</v>
      </c>
      <c r="P10" s="55">
        <f>данные!P118-(данные!P165-данные!O165)</f>
        <v>328848</v>
      </c>
      <c r="Q10" s="55">
        <f>данные!Q118-(данные!Q165-данные!P165)</f>
        <v>329385.33333333337</v>
      </c>
      <c r="R10" s="55">
        <f>данные!R118-(данные!R165-данные!Q165)</f>
        <v>329922.66666666669</v>
      </c>
      <c r="S10" s="55">
        <f>данные!S118-(данные!S165-данные!R165)</f>
        <v>330459.99999999994</v>
      </c>
      <c r="T10" s="55">
        <f>данные!T118-(данные!T165-данные!S165)</f>
        <v>330997.33333333331</v>
      </c>
      <c r="U10" s="55">
        <f>данные!U118-(данные!U165-данные!T165)</f>
        <v>331534.66666666663</v>
      </c>
      <c r="V10" s="55">
        <f>данные!V118-(данные!V165-данные!U165)</f>
        <v>332072</v>
      </c>
      <c r="W10" s="55">
        <f>данные!W118-(данные!W165-данные!V165)</f>
        <v>332609.33333333337</v>
      </c>
      <c r="X10" s="55">
        <f>данные!X118-(данные!X165-данные!W165)</f>
        <v>333146.66666666669</v>
      </c>
      <c r="Y10" s="55">
        <f>данные!Y118-(данные!Y165-данные!X165)</f>
        <v>333683.99999999994</v>
      </c>
      <c r="Z10" s="55">
        <f>данные!Z118-(данные!Z165-данные!Y165)</f>
        <v>334221.33333333331</v>
      </c>
      <c r="AA10" s="55">
        <f>данные!AA118-(данные!AA165-данные!Z165)</f>
        <v>334758.66666666663</v>
      </c>
      <c r="AB10" s="55">
        <f>данные!AB118-(данные!AB165-данные!AA165)</f>
        <v>335296</v>
      </c>
      <c r="AC10" s="55">
        <f>данные!AC118-(данные!AC165-данные!AB165)</f>
        <v>335833.33333333337</v>
      </c>
      <c r="AD10" s="55">
        <f>данные!AD118-(данные!AD165-данные!AC165)</f>
        <v>336370.66666666669</v>
      </c>
      <c r="AE10" s="55">
        <f>данные!AE118-(данные!AE165-данные!AD165)</f>
        <v>336907.99999999994</v>
      </c>
      <c r="AF10" s="55">
        <f>данные!AF118-(данные!AF165-данные!AE165)</f>
        <v>337445.33333333331</v>
      </c>
      <c r="AG10" s="55">
        <f>данные!AG118-(данные!AG165-данные!AF165)</f>
        <v>337982.66666666663</v>
      </c>
      <c r="AH10" s="55">
        <f>данные!AH118-(данные!AH165-данные!AG165)</f>
        <v>338520</v>
      </c>
      <c r="AI10" s="55">
        <f>данные!AI118-(данные!AI165-данные!AH165)</f>
        <v>339057.33333333337</v>
      </c>
      <c r="AJ10" s="55">
        <f>данные!AJ118-(данные!AJ165-данные!AI165)</f>
        <v>339594.66666666663</v>
      </c>
      <c r="AK10" s="55">
        <f>данные!AK118-(данные!AK165-данные!AJ165)</f>
        <v>340131.99999999994</v>
      </c>
      <c r="AL10" s="55">
        <f>данные!AL118-(данные!AL165-данные!AK165)</f>
        <v>340669.33333333331</v>
      </c>
      <c r="AM10" s="55">
        <f>данные!AM118-(данные!AM165-данные!AL165)</f>
        <v>341206.66666666669</v>
      </c>
      <c r="AN10" s="55">
        <f>данные!AN118-(данные!AN165-данные!AM165)</f>
        <v>341744</v>
      </c>
      <c r="AO10" s="55">
        <f>данные!AO118-(данные!AO165-данные!AN165)</f>
        <v>342281.33333333337</v>
      </c>
      <c r="AP10" s="55">
        <f>данные!AP118-(данные!AP165-данные!AO165)</f>
        <v>342818.66666666663</v>
      </c>
      <c r="AQ10" s="55">
        <f>данные!AQ118-(данные!AQ165-данные!AP165)</f>
        <v>343356</v>
      </c>
      <c r="AR10" s="55">
        <f>данные!AR118-(данные!AR165-данные!AQ165)</f>
        <v>343893.33333333331</v>
      </c>
      <c r="AS10" s="55">
        <f>данные!AS118-(данные!AS165-данные!AR165)</f>
        <v>344430.66666666669</v>
      </c>
      <c r="AT10" s="55">
        <f>данные!AT118-(данные!AT165-данные!AS165)</f>
        <v>344968</v>
      </c>
      <c r="AU10" s="55">
        <f>данные!AU118-(данные!AU165-данные!AT165)</f>
        <v>345505.33333333337</v>
      </c>
      <c r="AV10" s="55">
        <f>данные!AV118-(данные!AV165-данные!AU165)</f>
        <v>346042.66666666663</v>
      </c>
      <c r="AW10" s="55">
        <f>данные!AW118-(данные!AW165-данные!AV165)</f>
        <v>346580</v>
      </c>
      <c r="AX10" s="55">
        <f>данные!AX118-(данные!AX165-данные!AW165)</f>
        <v>347117.33333333331</v>
      </c>
      <c r="AY10" s="55">
        <f>данные!AY118-(данные!AY165-данные!AX165)</f>
        <v>347654.66666666669</v>
      </c>
      <c r="AZ10" s="55">
        <f>данные!AZ118-(данные!AZ165-данные!AY165)</f>
        <v>348192</v>
      </c>
      <c r="BA10" s="55">
        <f>данные!BA118-(данные!BA165-данные!AZ165)</f>
        <v>348729.33333333331</v>
      </c>
      <c r="BB10" s="55">
        <f>данные!BB118-(данные!BB165-данные!BA165)</f>
        <v>349266.66666666663</v>
      </c>
      <c r="BC10" s="55">
        <f>данные!BC118-(данные!BC165-данные!BB165)</f>
        <v>349804</v>
      </c>
      <c r="BD10" s="55">
        <f>данные!BD118-(данные!BD165-данные!BC165)</f>
        <v>350341.33333333331</v>
      </c>
      <c r="BE10" s="55">
        <f>данные!BE118-(данные!BE165-данные!BD165)</f>
        <v>350878.66666666669</v>
      </c>
      <c r="BF10" s="55">
        <f>данные!BF118-(данные!BF165-данные!BE165)</f>
        <v>351416</v>
      </c>
      <c r="BG10" s="55">
        <f>данные!BG118-(данные!BG165-данные!BF165)</f>
        <v>351953.33333333337</v>
      </c>
      <c r="BH10" s="55">
        <f>данные!BH118-(данные!BH165-данные!BG165)</f>
        <v>352490.66666666663</v>
      </c>
      <c r="BI10" s="55">
        <f>данные!BI118-(данные!BI165-данные!BH165)</f>
        <v>353028</v>
      </c>
      <c r="BJ10" s="55">
        <f>данные!BJ118-(данные!BJ165-данные!BI165)</f>
        <v>353565.33333333331</v>
      </c>
      <c r="BK10" s="55">
        <f>данные!BK118-(данные!BK165-данные!BJ165)</f>
        <v>354102.66666666669</v>
      </c>
      <c r="BL10" s="55">
        <f>данные!BL118-(данные!BL165-данные!BK165)</f>
        <v>354640</v>
      </c>
      <c r="BM10" s="55">
        <f>данные!BM118-(данные!BM165-данные!BL165)</f>
        <v>355177.33333333331</v>
      </c>
      <c r="BN10" s="55">
        <f>данные!BN118-(данные!BN165-данные!BM165)</f>
        <v>355714.66666666663</v>
      </c>
      <c r="BO10" s="55">
        <f>данные!BO118-(данные!BO165-данные!BN165)</f>
        <v>356252</v>
      </c>
      <c r="BP10" s="55">
        <f>данные!BP118-(данные!BP165-данные!BO165)</f>
        <v>356789.33333333331</v>
      </c>
      <c r="BQ10" s="55">
        <f>данные!BQ118-(данные!BQ165-данные!BP165)</f>
        <v>357326.66666666669</v>
      </c>
      <c r="BR10" s="55">
        <f>данные!BR118-(данные!BR165-данные!BQ165)</f>
        <v>357864</v>
      </c>
      <c r="BS10" s="55">
        <f>данные!BS118-(данные!BS165-данные!BR165)</f>
        <v>358401.33333333331</v>
      </c>
      <c r="BT10" s="55">
        <f>данные!BT118-(данные!BT165-данные!BS165)</f>
        <v>358938.66666666663</v>
      </c>
      <c r="BU10" s="55">
        <f>данные!BU118-(данные!BU165-данные!BT165)</f>
        <v>359476</v>
      </c>
      <c r="BV10" s="55">
        <f>данные!BV118-(данные!BV165-данные!BU165)</f>
        <v>360013.33333333331</v>
      </c>
      <c r="BW10" s="55">
        <f>данные!BW118-(данные!BW165-данные!BV165)</f>
        <v>360550.66666666669</v>
      </c>
      <c r="BX10" s="55">
        <f>данные!BX118-(данные!BX165-данные!BW165)</f>
        <v>361088</v>
      </c>
      <c r="BY10" s="55">
        <f>данные!BY118-(данные!BY165-данные!BX165)</f>
        <v>361625.33333333331</v>
      </c>
      <c r="BZ10" s="55">
        <f>данные!BZ118-(данные!BZ165-данные!BY165)</f>
        <v>362162.66666666669</v>
      </c>
      <c r="CA10" s="55">
        <f>данные!CA118-(данные!CA165-данные!BZ165)</f>
        <v>362700</v>
      </c>
      <c r="CB10" s="55">
        <f>данные!CB118-(данные!CB165-данные!CA165)</f>
        <v>363237.33333333331</v>
      </c>
      <c r="CC10" s="55">
        <f>данные!CC118-(данные!CC165-данные!CB165)</f>
        <v>363774.66666666669</v>
      </c>
      <c r="CD10" s="55">
        <f>данные!CD118-(данные!CD165-данные!CC165)</f>
        <v>364312</v>
      </c>
      <c r="CE10" s="55">
        <f>данные!CE118-(данные!CE165-данные!CD165)</f>
        <v>364849.33333333331</v>
      </c>
      <c r="CF10" s="55">
        <f>данные!CF118-(данные!CF165-данные!CE165)</f>
        <v>365386.66666666669</v>
      </c>
      <c r="CG10" s="55">
        <f>данные!CG118-(данные!CG165-данные!CF165)</f>
        <v>365924</v>
      </c>
      <c r="CH10" s="55">
        <f>данные!CH118-(данные!CH165-данные!CG165)</f>
        <v>366461.33333333337</v>
      </c>
      <c r="CI10" s="55">
        <f>данные!CI118-(данные!CI165-данные!CH165)</f>
        <v>366998.66666666669</v>
      </c>
      <c r="CJ10" s="55">
        <f>данные!CJ118-(данные!CJ165-данные!CI165)</f>
        <v>367536.00000000006</v>
      </c>
      <c r="CK10" s="55">
        <f>данные!CK118-(данные!CK165-данные!CJ165)</f>
        <v>368073.33333333331</v>
      </c>
      <c r="CL10" s="55">
        <f>данные!CL118-(данные!CL165-данные!CK165)</f>
        <v>368610.66666666669</v>
      </c>
      <c r="CM10" s="55">
        <f>данные!CM118-(данные!CM165-данные!CL165)</f>
        <v>369148</v>
      </c>
      <c r="CN10" s="55">
        <f>данные!CN118-(данные!CN165-данные!CM165)</f>
        <v>369685.33333333337</v>
      </c>
      <c r="CO10" s="55">
        <f>данные!CO118-(данные!CO165-данные!CN165)</f>
        <v>370222.66666666669</v>
      </c>
      <c r="CP10" s="55">
        <f>данные!CP118-(данные!CP165-данные!CO165)</f>
        <v>370760</v>
      </c>
      <c r="CQ10" s="55">
        <f>данные!CQ118-(данные!CQ165-данные!CP165)</f>
        <v>371297.33333333331</v>
      </c>
      <c r="CR10" s="55">
        <f>данные!CR118-(данные!CR165-данные!CQ165)</f>
        <v>371834.66666666669</v>
      </c>
      <c r="CS10" s="55">
        <f>данные!CS118-(данные!CS165-данные!CR165)</f>
        <v>372372</v>
      </c>
      <c r="CT10" s="55">
        <f>данные!CT118-(данные!CT165-данные!CS165)</f>
        <v>372909.33333333337</v>
      </c>
      <c r="CU10" s="55">
        <f>данные!CU118-(данные!CU165-данные!CT165)</f>
        <v>373446.66666666669</v>
      </c>
      <c r="CV10" s="55">
        <f>данные!CV118-(данные!CV165-данные!CU165)</f>
        <v>373984</v>
      </c>
      <c r="CW10" s="55">
        <f>данные!CW118-(данные!CW165-данные!CV165)</f>
        <v>374521.33333333331</v>
      </c>
      <c r="CX10" s="55">
        <f>данные!CX118-(данные!CX165-данные!CW165)</f>
        <v>375058.66666666669</v>
      </c>
      <c r="CY10" s="55">
        <f>данные!CY118-(данные!CY165-данные!CX165)</f>
        <v>375596</v>
      </c>
      <c r="CZ10" s="55">
        <f>данные!CZ118-(данные!CZ165-данные!CY165)</f>
        <v>376133.33333333337</v>
      </c>
      <c r="DA10" s="55">
        <f>данные!DA118-(данные!DA165-данные!CZ165)</f>
        <v>376670.66666666669</v>
      </c>
      <c r="DB10" s="55">
        <f>данные!DB118-(данные!DB165-данные!DA165)</f>
        <v>377208</v>
      </c>
      <c r="DC10" s="55">
        <f>данные!DC118-(данные!DC165-данные!DB165)</f>
        <v>377745.33333333331</v>
      </c>
      <c r="DD10" s="55">
        <f>данные!DD118-(данные!DD165-данные!DC165)</f>
        <v>378282.66666666669</v>
      </c>
      <c r="DE10" s="55">
        <f>данные!DE118-(данные!DE165-данные!DD165)</f>
        <v>378820</v>
      </c>
      <c r="DF10" s="55">
        <f>данные!DF118-(данные!DF165-данные!DE165)</f>
        <v>379357.33333333337</v>
      </c>
      <c r="DG10" s="55">
        <f>данные!DG118-(данные!DG165-данные!DF165)</f>
        <v>379894.66666666663</v>
      </c>
      <c r="DH10" s="55">
        <f>данные!DH118-(данные!DH165-данные!DG165)</f>
        <v>380432</v>
      </c>
      <c r="DI10" s="55">
        <f>данные!DI118-(данные!DI165-данные!DH165)</f>
        <v>380969.33333333331</v>
      </c>
      <c r="DJ10" s="55">
        <f>данные!DJ118-(данные!DJ165-данные!DI165)</f>
        <v>381506.66666666669</v>
      </c>
      <c r="DK10" s="55">
        <f>данные!DK118-(данные!DK165-данные!DJ165)</f>
        <v>382044</v>
      </c>
      <c r="DL10" s="55">
        <f>данные!DL118-(данные!DL165-данные!DK165)</f>
        <v>382581.33333333337</v>
      </c>
      <c r="DM10" s="55">
        <f>данные!DM118-(данные!DM165-данные!DL165)</f>
        <v>383118.66666666669</v>
      </c>
      <c r="DN10" s="55">
        <f>данные!DN118-(данные!DN165-данные!DM165)</f>
        <v>383656</v>
      </c>
      <c r="DO10" s="55">
        <f>данные!DO118-(данные!DO165-данные!DN165)</f>
        <v>384193.33333333331</v>
      </c>
      <c r="DP10" s="55">
        <f>данные!DP118-(данные!DP165-данные!DO165)</f>
        <v>384730.66666666669</v>
      </c>
      <c r="DQ10" s="55">
        <f>данные!DQ118-(данные!DQ165-данные!DP165)</f>
        <v>385268</v>
      </c>
      <c r="DR10" s="55">
        <f>данные!DR118-(данные!DR165-данные!DQ165)</f>
        <v>385805.33333333337</v>
      </c>
      <c r="DS10" s="55">
        <f>данные!DS118-(данные!DS165-данные!DR165)</f>
        <v>386342.66666666663</v>
      </c>
      <c r="DT10" s="55">
        <f>данные!DT118-(данные!DT165-данные!DS165)</f>
        <v>386880</v>
      </c>
      <c r="DU10" s="55">
        <f>данные!DU118-(данные!DU165-данные!DT165)</f>
        <v>387417.33333333331</v>
      </c>
    </row>
    <row r="11" spans="1:125" s="9" customFormat="1" x14ac:dyDescent="0.3">
      <c r="A11" s="130" t="s">
        <v>125</v>
      </c>
      <c r="C11" s="12">
        <f t="shared" si="75"/>
        <v>45212833.333333306</v>
      </c>
      <c r="D11" s="55">
        <f>данные!D96-данные!D164</f>
        <v>0</v>
      </c>
      <c r="E11" s="55">
        <f>данные!E96-(данные!E164-данные!E164)</f>
        <v>0</v>
      </c>
      <c r="F11" s="55">
        <f>данные!F96-(данные!F164-данные!F164)</f>
        <v>0</v>
      </c>
      <c r="G11" s="55">
        <f>данные!G96-(данные!G164-данные!G164)</f>
        <v>0</v>
      </c>
      <c r="H11" s="55">
        <f>данные!H96-(данные!H164-данные!H164)</f>
        <v>0</v>
      </c>
      <c r="I11" s="55">
        <f>данные!I96-(данные!I164-данные!I164)</f>
        <v>0</v>
      </c>
      <c r="J11" s="55">
        <f>данные!J96-(данные!J164-данные!J164)</f>
        <v>0</v>
      </c>
      <c r="K11" s="55">
        <f>данные!K96-(данные!K164-данные!K164)</f>
        <v>0</v>
      </c>
      <c r="L11" s="55">
        <f>данные!L96-(данные!L164-данные!L164)</f>
        <v>0</v>
      </c>
      <c r="M11" s="55">
        <f>данные!M96-(данные!M164-данные!M164)</f>
        <v>1091766.6666666667</v>
      </c>
      <c r="N11" s="55">
        <f>данные!N96-(данные!N164-данные!N164)</f>
        <v>326166.66666666669</v>
      </c>
      <c r="O11" s="55">
        <f>данные!O96-(данные!O164-данные!O164)</f>
        <v>326166.66666666669</v>
      </c>
      <c r="P11" s="55">
        <f>данные!P96-(данные!P164-данные!P164)</f>
        <v>351166.66666666669</v>
      </c>
      <c r="Q11" s="55">
        <f>данные!Q96-(данные!Q164-данные!Q164)</f>
        <v>326166.66666666669</v>
      </c>
      <c r="R11" s="55">
        <f>данные!R96-(данные!R164-данные!R164)</f>
        <v>326166.66666666669</v>
      </c>
      <c r="S11" s="55">
        <f>данные!S96-(данные!S164-данные!S164)</f>
        <v>351166.66666666669</v>
      </c>
      <c r="T11" s="55">
        <f>данные!T96-(данные!T164-данные!T164)</f>
        <v>326166.66666666669</v>
      </c>
      <c r="U11" s="55">
        <f>данные!U96-(данные!U164-данные!U164)</f>
        <v>326166.66666666669</v>
      </c>
      <c r="V11" s="55">
        <f>данные!V96-(данные!V164-данные!V164)</f>
        <v>351166.66666666669</v>
      </c>
      <c r="W11" s="55">
        <f>данные!W96-(данные!W164-данные!W164)</f>
        <v>326166.66666666669</v>
      </c>
      <c r="X11" s="55">
        <f>данные!X96-(данные!X164-данные!X164)</f>
        <v>326166.66666666669</v>
      </c>
      <c r="Y11" s="55">
        <f>данные!Y96-(данные!Y164-данные!Y164)</f>
        <v>1091766.6666666667</v>
      </c>
      <c r="Z11" s="55">
        <f>данные!Z96-(данные!Z164-данные!Z164)</f>
        <v>326166.66666666669</v>
      </c>
      <c r="AA11" s="55">
        <f>данные!AA96-(данные!AA164-данные!AA164)</f>
        <v>326166.66666666669</v>
      </c>
      <c r="AB11" s="55">
        <f>данные!AB96-(данные!AB164-данные!AB164)</f>
        <v>351166.66666666669</v>
      </c>
      <c r="AC11" s="55">
        <f>данные!AC96-(данные!AC164-данные!AC164)</f>
        <v>326166.66666666669</v>
      </c>
      <c r="AD11" s="55">
        <f>данные!AD96-(данные!AD164-данные!AD164)</f>
        <v>326166.66666666669</v>
      </c>
      <c r="AE11" s="55">
        <f>данные!AE96-(данные!AE164-данные!AE164)</f>
        <v>351166.66666666669</v>
      </c>
      <c r="AF11" s="55">
        <f>данные!AF96-(данные!AF164-данные!AF164)</f>
        <v>326166.66666666669</v>
      </c>
      <c r="AG11" s="55">
        <f>данные!AG96-(данные!AG164-данные!AG164)</f>
        <v>326166.66666666669</v>
      </c>
      <c r="AH11" s="55">
        <f>данные!AH96-(данные!AH164-данные!AH164)</f>
        <v>351166.66666666669</v>
      </c>
      <c r="AI11" s="55">
        <f>данные!AI96-(данные!AI164-данные!AI164)</f>
        <v>326166.66666666669</v>
      </c>
      <c r="AJ11" s="55">
        <f>данные!AJ96-(данные!AJ164-данные!AJ164)</f>
        <v>326166.66666666669</v>
      </c>
      <c r="AK11" s="55">
        <f>данные!AK96-(данные!AK164-данные!AK164)</f>
        <v>1091766.6666666667</v>
      </c>
      <c r="AL11" s="55">
        <f>данные!AL96-(данные!AL164-данные!AL164)</f>
        <v>326166.66666666669</v>
      </c>
      <c r="AM11" s="55">
        <f>данные!AM96-(данные!AM164-данные!AM164)</f>
        <v>326166.66666666669</v>
      </c>
      <c r="AN11" s="55">
        <f>данные!AN96-(данные!AN164-данные!AN164)</f>
        <v>351166.66666666669</v>
      </c>
      <c r="AO11" s="55">
        <f>данные!AO96-(данные!AO164-данные!AO164)</f>
        <v>326166.66666666669</v>
      </c>
      <c r="AP11" s="55">
        <f>данные!AP96-(данные!AP164-данные!AP164)</f>
        <v>326166.66666666669</v>
      </c>
      <c r="AQ11" s="55">
        <f>данные!AQ96-(данные!AQ164-данные!AQ164)</f>
        <v>351166.66666666669</v>
      </c>
      <c r="AR11" s="55">
        <f>данные!AR96-(данные!AR164-данные!AR164)</f>
        <v>326166.66666666669</v>
      </c>
      <c r="AS11" s="55">
        <f>данные!AS96-(данные!AS164-данные!AS164)</f>
        <v>326166.66666666669</v>
      </c>
      <c r="AT11" s="55">
        <f>данные!AT96-(данные!AT164-данные!AT164)</f>
        <v>351166.66666666669</v>
      </c>
      <c r="AU11" s="55">
        <f>данные!AU96-(данные!AU164-данные!AU164)</f>
        <v>326166.66666666669</v>
      </c>
      <c r="AV11" s="55">
        <f>данные!AV96-(данные!AV164-данные!AV164)</f>
        <v>326166.66666666669</v>
      </c>
      <c r="AW11" s="55">
        <f>данные!AW96-(данные!AW164-данные!AW164)</f>
        <v>1091766.6666666667</v>
      </c>
      <c r="AX11" s="55">
        <f>данные!AX96-(данные!AX164-данные!AX164)</f>
        <v>326166.66666666669</v>
      </c>
      <c r="AY11" s="55">
        <f>данные!AY96-(данные!AY164-данные!AY164)</f>
        <v>326166.66666666669</v>
      </c>
      <c r="AZ11" s="55">
        <f>данные!AZ96-(данные!AZ164-данные!AZ164)</f>
        <v>351166.66666666669</v>
      </c>
      <c r="BA11" s="55">
        <f>данные!BA96-(данные!BA164-данные!BA164)</f>
        <v>326166.66666666669</v>
      </c>
      <c r="BB11" s="55">
        <f>данные!BB96-(данные!BB164-данные!BB164)</f>
        <v>326166.66666666669</v>
      </c>
      <c r="BC11" s="55">
        <f>данные!BC96-(данные!BC164-данные!BC164)</f>
        <v>351166.66666666669</v>
      </c>
      <c r="BD11" s="55">
        <f>данные!BD96-(данные!BD164-данные!BD164)</f>
        <v>326166.66666666669</v>
      </c>
      <c r="BE11" s="55">
        <f>данные!BE96-(данные!BE164-данные!BE164)</f>
        <v>326166.66666666669</v>
      </c>
      <c r="BF11" s="55">
        <f>данные!BF96-(данные!BF164-данные!BF164)</f>
        <v>351166.66666666669</v>
      </c>
      <c r="BG11" s="55">
        <f>данные!BG96-(данные!BG164-данные!BG164)</f>
        <v>326166.66666666669</v>
      </c>
      <c r="BH11" s="55">
        <f>данные!BH96-(данные!BH164-данные!BH164)</f>
        <v>326166.66666666669</v>
      </c>
      <c r="BI11" s="55">
        <f>данные!BI96-(данные!BI164-данные!BI164)</f>
        <v>1091766.6666666667</v>
      </c>
      <c r="BJ11" s="55">
        <f>данные!BJ96-(данные!BJ164-данные!BJ164)</f>
        <v>326166.66666666669</v>
      </c>
      <c r="BK11" s="55">
        <f>данные!BK96-(данные!BK164-данные!BK164)</f>
        <v>326166.66666666669</v>
      </c>
      <c r="BL11" s="55">
        <f>данные!BL96-(данные!BL164-данные!BL164)</f>
        <v>351166.66666666669</v>
      </c>
      <c r="BM11" s="55">
        <f>данные!BM96-(данные!BM164-данные!BM164)</f>
        <v>326166.66666666669</v>
      </c>
      <c r="BN11" s="55">
        <f>данные!BN96-(данные!BN164-данные!BN164)</f>
        <v>326166.66666666669</v>
      </c>
      <c r="BO11" s="55">
        <f>данные!BO96-(данные!BO164-данные!BO164)</f>
        <v>351166.66666666669</v>
      </c>
      <c r="BP11" s="55">
        <f>данные!BP96-(данные!BP164-данные!BP164)</f>
        <v>326166.66666666669</v>
      </c>
      <c r="BQ11" s="55">
        <f>данные!BQ96-(данные!BQ164-данные!BQ164)</f>
        <v>326166.66666666669</v>
      </c>
      <c r="BR11" s="55">
        <f>данные!BR96-(данные!BR164-данные!BR164)</f>
        <v>351166.66666666669</v>
      </c>
      <c r="BS11" s="55">
        <f>данные!BS96-(данные!BS164-данные!BS164)</f>
        <v>326166.66666666669</v>
      </c>
      <c r="BT11" s="55">
        <f>данные!BT96-(данные!BT164-данные!BT164)</f>
        <v>326166.66666666669</v>
      </c>
      <c r="BU11" s="55">
        <f>данные!BU96-(данные!BU164-данные!BU164)</f>
        <v>1091766.6666666667</v>
      </c>
      <c r="BV11" s="55">
        <f>данные!BV96-(данные!BV164-данные!BV164)</f>
        <v>326166.66666666669</v>
      </c>
      <c r="BW11" s="55">
        <f>данные!BW96-(данные!BW164-данные!BW164)</f>
        <v>326166.66666666669</v>
      </c>
      <c r="BX11" s="55">
        <f>данные!BX96-(данные!BX164-данные!BX164)</f>
        <v>351166.66666666669</v>
      </c>
      <c r="BY11" s="55">
        <f>данные!BY96-(данные!BY164-данные!BY164)</f>
        <v>326166.66666666669</v>
      </c>
      <c r="BZ11" s="55">
        <f>данные!BZ96-(данные!BZ164-данные!BZ164)</f>
        <v>326166.66666666669</v>
      </c>
      <c r="CA11" s="55">
        <f>данные!CA96-(данные!CA164-данные!CA164)</f>
        <v>351166.66666666669</v>
      </c>
      <c r="CB11" s="55">
        <f>данные!CB96-(данные!CB164-данные!CB164)</f>
        <v>326166.66666666669</v>
      </c>
      <c r="CC11" s="55">
        <f>данные!CC96-(данные!CC164-данные!CC164)</f>
        <v>326166.66666666669</v>
      </c>
      <c r="CD11" s="55">
        <f>данные!CD96-(данные!CD164-данные!CD164)</f>
        <v>351166.66666666669</v>
      </c>
      <c r="CE11" s="55">
        <f>данные!CE96-(данные!CE164-данные!CE164)</f>
        <v>326166.66666666669</v>
      </c>
      <c r="CF11" s="55">
        <f>данные!CF96-(данные!CF164-данные!CF164)</f>
        <v>326166.66666666669</v>
      </c>
      <c r="CG11" s="55">
        <f>данные!CG96-(данные!CG164-данные!CG164)</f>
        <v>1091766.6666666667</v>
      </c>
      <c r="CH11" s="55">
        <f>данные!CH96-(данные!CH164-данные!CH164)</f>
        <v>326166.66666666669</v>
      </c>
      <c r="CI11" s="55">
        <f>данные!CI96-(данные!CI164-данные!CI164)</f>
        <v>326166.66666666669</v>
      </c>
      <c r="CJ11" s="55">
        <f>данные!CJ96-(данные!CJ164-данные!CJ164)</f>
        <v>351166.66666666669</v>
      </c>
      <c r="CK11" s="55">
        <f>данные!CK96-(данные!CK164-данные!CK164)</f>
        <v>326166.66666666669</v>
      </c>
      <c r="CL11" s="55">
        <f>данные!CL96-(данные!CL164-данные!CL164)</f>
        <v>326166.66666666669</v>
      </c>
      <c r="CM11" s="55">
        <f>данные!CM96-(данные!CM164-данные!CM164)</f>
        <v>351166.66666666669</v>
      </c>
      <c r="CN11" s="55">
        <f>данные!CN96-(данные!CN164-данные!CN164)</f>
        <v>326166.66666666669</v>
      </c>
      <c r="CO11" s="55">
        <f>данные!CO96-(данные!CO164-данные!CO164)</f>
        <v>326166.66666666669</v>
      </c>
      <c r="CP11" s="55">
        <f>данные!CP96-(данные!CP164-данные!CP164)</f>
        <v>351166.66666666669</v>
      </c>
      <c r="CQ11" s="55">
        <f>данные!CQ96-(данные!CQ164-данные!CQ164)</f>
        <v>326166.66666666669</v>
      </c>
      <c r="CR11" s="55">
        <f>данные!CR96-(данные!CR164-данные!CR164)</f>
        <v>326166.66666666669</v>
      </c>
      <c r="CS11" s="55">
        <f>данные!CS96-(данные!CS164-данные!CS164)</f>
        <v>1091766.6666666667</v>
      </c>
      <c r="CT11" s="55">
        <f>данные!CT96-(данные!CT164-данные!CT164)</f>
        <v>326166.66666666669</v>
      </c>
      <c r="CU11" s="55">
        <f>данные!CU96-(данные!CU164-данные!CU164)</f>
        <v>326166.66666666669</v>
      </c>
      <c r="CV11" s="55">
        <f>данные!CV96-(данные!CV164-данные!CV164)</f>
        <v>351166.66666666669</v>
      </c>
      <c r="CW11" s="55">
        <f>данные!CW96-(данные!CW164-данные!CW164)</f>
        <v>326166.66666666669</v>
      </c>
      <c r="CX11" s="55">
        <f>данные!CX96-(данные!CX164-данные!CX164)</f>
        <v>326166.66666666669</v>
      </c>
      <c r="CY11" s="55">
        <f>данные!CY96-(данные!CY164-данные!CY164)</f>
        <v>351166.66666666669</v>
      </c>
      <c r="CZ11" s="55">
        <f>данные!CZ96-(данные!CZ164-данные!CZ164)</f>
        <v>326166.66666666669</v>
      </c>
      <c r="DA11" s="55">
        <f>данные!DA96-(данные!DA164-данные!DA164)</f>
        <v>326166.66666666669</v>
      </c>
      <c r="DB11" s="55">
        <f>данные!DB96-(данные!DB164-данные!DB164)</f>
        <v>351166.66666666669</v>
      </c>
      <c r="DC11" s="55">
        <f>данные!DC96-(данные!DC164-данные!DC164)</f>
        <v>326166.66666666669</v>
      </c>
      <c r="DD11" s="55">
        <f>данные!DD96-(данные!DD164-данные!DD164)</f>
        <v>326166.66666666669</v>
      </c>
      <c r="DE11" s="55">
        <f>данные!DE96-(данные!DE164-данные!DE164)</f>
        <v>1091766.6666666667</v>
      </c>
      <c r="DF11" s="55">
        <f>данные!DF96-(данные!DF164-данные!DF164)</f>
        <v>326166.66666666669</v>
      </c>
      <c r="DG11" s="55">
        <f>данные!DG96-(данные!DG164-данные!DG164)</f>
        <v>326166.66666666669</v>
      </c>
      <c r="DH11" s="55">
        <f>данные!DH96-(данные!DH164-данные!DH164)</f>
        <v>351166.66666666669</v>
      </c>
      <c r="DI11" s="55">
        <f>данные!DI96-(данные!DI164-данные!DI164)</f>
        <v>326166.66666666669</v>
      </c>
      <c r="DJ11" s="55">
        <f>данные!DJ96-(данные!DJ164-данные!DJ164)</f>
        <v>326166.66666666669</v>
      </c>
      <c r="DK11" s="55">
        <f>данные!DK96-(данные!DK164-данные!DK164)</f>
        <v>351166.66666666669</v>
      </c>
      <c r="DL11" s="55">
        <f>данные!DL96-(данные!DL164-данные!DL164)</f>
        <v>326166.66666666669</v>
      </c>
      <c r="DM11" s="55">
        <f>данные!DM96-(данные!DM164-данные!DM164)</f>
        <v>326166.66666666669</v>
      </c>
      <c r="DN11" s="55">
        <f>данные!DN96-(данные!DN164-данные!DN164)</f>
        <v>351166.66666666669</v>
      </c>
      <c r="DO11" s="55">
        <f>данные!DO96-(данные!DO164-данные!DO164)</f>
        <v>326166.66666666669</v>
      </c>
      <c r="DP11" s="55">
        <f>данные!DP96-(данные!DP164-данные!DP164)</f>
        <v>326166.66666666669</v>
      </c>
      <c r="DQ11" s="55">
        <f>данные!DQ96-(данные!DQ164-данные!DQ164)</f>
        <v>1091766.6666666667</v>
      </c>
      <c r="DR11" s="55">
        <f>данные!DR96-(данные!DR164-данные!DR164)</f>
        <v>326166.66666666669</v>
      </c>
      <c r="DS11" s="55">
        <f>данные!DS96-(данные!DS164-данные!DS164)</f>
        <v>326166.66666666669</v>
      </c>
      <c r="DT11" s="55">
        <f>данные!DT96-(данные!DT164-данные!DT164)</f>
        <v>351166.66666666669</v>
      </c>
      <c r="DU11" s="55">
        <f>данные!DU96-(данные!DU164-данные!DU164)</f>
        <v>326166.66666666669</v>
      </c>
    </row>
    <row r="12" spans="1:125" s="9" customFormat="1" x14ac:dyDescent="0.3">
      <c r="A12" s="8" t="s">
        <v>126</v>
      </c>
      <c r="C12" s="12">
        <f t="shared" si="75"/>
        <v>4556599156.4725523</v>
      </c>
      <c r="D12" s="12">
        <f>SUM(D6,D9)</f>
        <v>0</v>
      </c>
      <c r="E12" s="12">
        <f>SUM(E6,E9)</f>
        <v>0</v>
      </c>
      <c r="F12" s="12">
        <f t="shared" ref="F12:BQ12" si="170">SUM(F6,F9)</f>
        <v>0</v>
      </c>
      <c r="G12" s="12">
        <f t="shared" si="170"/>
        <v>0</v>
      </c>
      <c r="H12" s="12">
        <f t="shared" si="170"/>
        <v>0</v>
      </c>
      <c r="I12" s="12">
        <f t="shared" si="170"/>
        <v>0</v>
      </c>
      <c r="J12" s="12">
        <f t="shared" si="170"/>
        <v>0</v>
      </c>
      <c r="K12" s="12">
        <f t="shared" si="170"/>
        <v>0</v>
      </c>
      <c r="L12" s="12">
        <f t="shared" si="170"/>
        <v>15400000</v>
      </c>
      <c r="M12" s="12">
        <f t="shared" si="170"/>
        <v>32219002.666666668</v>
      </c>
      <c r="N12" s="12">
        <f t="shared" si="170"/>
        <v>31453940</v>
      </c>
      <c r="O12" s="12">
        <f t="shared" si="170"/>
        <v>32204477.333333332</v>
      </c>
      <c r="P12" s="12">
        <f t="shared" si="170"/>
        <v>32980014.666666668</v>
      </c>
      <c r="Q12" s="12">
        <f t="shared" si="170"/>
        <v>32955552</v>
      </c>
      <c r="R12" s="12">
        <f t="shared" si="170"/>
        <v>32956089.333333332</v>
      </c>
      <c r="S12" s="12">
        <f t="shared" si="170"/>
        <v>32981626.666666668</v>
      </c>
      <c r="T12" s="12">
        <f t="shared" si="170"/>
        <v>32957164</v>
      </c>
      <c r="U12" s="12">
        <f t="shared" si="170"/>
        <v>32957701.333333332</v>
      </c>
      <c r="V12" s="12">
        <f t="shared" si="170"/>
        <v>32983238.666666668</v>
      </c>
      <c r="W12" s="12">
        <f t="shared" si="170"/>
        <v>32958776</v>
      </c>
      <c r="X12" s="12">
        <f t="shared" si="170"/>
        <v>32959313.333333332</v>
      </c>
      <c r="Y12" s="12">
        <f t="shared" si="170"/>
        <v>33725450.666666664</v>
      </c>
      <c r="Z12" s="12">
        <f t="shared" si="170"/>
        <v>32960388</v>
      </c>
      <c r="AA12" s="12">
        <f t="shared" si="170"/>
        <v>33748425.333333336</v>
      </c>
      <c r="AB12" s="12">
        <f t="shared" si="170"/>
        <v>34561462.666666664</v>
      </c>
      <c r="AC12" s="12">
        <f t="shared" si="170"/>
        <v>34537000</v>
      </c>
      <c r="AD12" s="12">
        <f t="shared" si="170"/>
        <v>34537537.333333336</v>
      </c>
      <c r="AE12" s="12">
        <f t="shared" si="170"/>
        <v>34563074.666666664</v>
      </c>
      <c r="AF12" s="12">
        <f t="shared" si="170"/>
        <v>34538612</v>
      </c>
      <c r="AG12" s="12">
        <f t="shared" si="170"/>
        <v>34539149.333333336</v>
      </c>
      <c r="AH12" s="12">
        <f t="shared" si="170"/>
        <v>34564686.666666664</v>
      </c>
      <c r="AI12" s="12">
        <f t="shared" si="170"/>
        <v>34540224</v>
      </c>
      <c r="AJ12" s="12">
        <f t="shared" si="170"/>
        <v>34540761.333333336</v>
      </c>
      <c r="AK12" s="12">
        <f t="shared" si="170"/>
        <v>35306898.666666664</v>
      </c>
      <c r="AL12" s="12">
        <f t="shared" si="170"/>
        <v>34541836</v>
      </c>
      <c r="AM12" s="12">
        <f t="shared" si="170"/>
        <v>35369248.333333336</v>
      </c>
      <c r="AN12" s="12">
        <f t="shared" si="170"/>
        <v>36221660.666666664</v>
      </c>
      <c r="AO12" s="12">
        <f t="shared" si="170"/>
        <v>36197198</v>
      </c>
      <c r="AP12" s="12">
        <f t="shared" si="170"/>
        <v>36197735.333333336</v>
      </c>
      <c r="AQ12" s="12">
        <f t="shared" si="170"/>
        <v>36223272.666666664</v>
      </c>
      <c r="AR12" s="12">
        <f t="shared" si="170"/>
        <v>36198810</v>
      </c>
      <c r="AS12" s="12">
        <f t="shared" si="170"/>
        <v>36199347.333333336</v>
      </c>
      <c r="AT12" s="12">
        <f t="shared" si="170"/>
        <v>36224884.666666664</v>
      </c>
      <c r="AU12" s="12">
        <f t="shared" si="170"/>
        <v>36200422</v>
      </c>
      <c r="AV12" s="12">
        <f t="shared" si="170"/>
        <v>36200959.333333336</v>
      </c>
      <c r="AW12" s="12">
        <f t="shared" si="170"/>
        <v>36967096.666666664</v>
      </c>
      <c r="AX12" s="12">
        <f t="shared" si="170"/>
        <v>36202034</v>
      </c>
      <c r="AY12" s="12">
        <f t="shared" si="170"/>
        <v>37070790.083333336</v>
      </c>
      <c r="AZ12" s="12">
        <f t="shared" si="170"/>
        <v>37964546.166666664</v>
      </c>
      <c r="BA12" s="12">
        <f t="shared" si="170"/>
        <v>37940083.5</v>
      </c>
      <c r="BB12" s="12">
        <f t="shared" si="170"/>
        <v>37940620.833333336</v>
      </c>
      <c r="BC12" s="12">
        <f t="shared" si="170"/>
        <v>37966158.166666664</v>
      </c>
      <c r="BD12" s="12">
        <f t="shared" si="170"/>
        <v>37941695.5</v>
      </c>
      <c r="BE12" s="12">
        <f t="shared" si="170"/>
        <v>37942232.833333336</v>
      </c>
      <c r="BF12" s="12">
        <f t="shared" si="170"/>
        <v>37967770.166666664</v>
      </c>
      <c r="BG12" s="12">
        <f t="shared" si="170"/>
        <v>37943307.5</v>
      </c>
      <c r="BH12" s="12">
        <f t="shared" si="170"/>
        <v>37943844.833333336</v>
      </c>
      <c r="BI12" s="12">
        <f t="shared" si="170"/>
        <v>38709982.166666664</v>
      </c>
      <c r="BJ12" s="12">
        <f t="shared" si="170"/>
        <v>37944919.5</v>
      </c>
      <c r="BK12" s="12">
        <f t="shared" si="170"/>
        <v>38857086.520833336</v>
      </c>
      <c r="BL12" s="12">
        <f t="shared" si="170"/>
        <v>39794253.541666672</v>
      </c>
      <c r="BM12" s="12">
        <f t="shared" si="170"/>
        <v>39769790.875000007</v>
      </c>
      <c r="BN12" s="12">
        <f t="shared" si="170"/>
        <v>39770328.208333343</v>
      </c>
      <c r="BO12" s="12">
        <f t="shared" si="170"/>
        <v>39795865.541666672</v>
      </c>
      <c r="BP12" s="12">
        <f t="shared" si="170"/>
        <v>39771402.875000007</v>
      </c>
      <c r="BQ12" s="12">
        <f t="shared" si="170"/>
        <v>39771940.208333343</v>
      </c>
      <c r="BR12" s="12">
        <f t="shared" ref="BR12:DU12" si="171">SUM(BR6,BR9)</f>
        <v>39797477.541666672</v>
      </c>
      <c r="BS12" s="12">
        <f t="shared" si="171"/>
        <v>39773014.875000007</v>
      </c>
      <c r="BT12" s="12">
        <f t="shared" si="171"/>
        <v>39773552.208333343</v>
      </c>
      <c r="BU12" s="12">
        <f t="shared" si="171"/>
        <v>40539689.541666672</v>
      </c>
      <c r="BV12" s="12">
        <f t="shared" si="171"/>
        <v>39774626.875000007</v>
      </c>
      <c r="BW12" s="12">
        <f t="shared" si="171"/>
        <v>40732375.380208343</v>
      </c>
      <c r="BX12" s="12">
        <f t="shared" si="171"/>
        <v>41715123.885416672</v>
      </c>
      <c r="BY12" s="12">
        <f t="shared" si="171"/>
        <v>41690661.218750007</v>
      </c>
      <c r="BZ12" s="12">
        <f t="shared" si="171"/>
        <v>41691198.552083343</v>
      </c>
      <c r="CA12" s="12">
        <f t="shared" si="171"/>
        <v>41716735.885416672</v>
      </c>
      <c r="CB12" s="12">
        <f t="shared" si="171"/>
        <v>41692273.218750007</v>
      </c>
      <c r="CC12" s="12">
        <f t="shared" si="171"/>
        <v>41692810.552083343</v>
      </c>
      <c r="CD12" s="12">
        <f t="shared" si="171"/>
        <v>41718347.885416672</v>
      </c>
      <c r="CE12" s="12">
        <f t="shared" si="171"/>
        <v>41693885.218750007</v>
      </c>
      <c r="CF12" s="12">
        <f t="shared" si="171"/>
        <v>41694422.552083343</v>
      </c>
      <c r="CG12" s="12">
        <f t="shared" si="171"/>
        <v>42460559.885416672</v>
      </c>
      <c r="CH12" s="12">
        <f t="shared" si="171"/>
        <v>41695497.218750007</v>
      </c>
      <c r="CI12" s="12">
        <f t="shared" si="171"/>
        <v>42701106.282552101</v>
      </c>
      <c r="CJ12" s="12">
        <f t="shared" si="171"/>
        <v>43731715.346354179</v>
      </c>
      <c r="CK12" s="12">
        <f t="shared" si="171"/>
        <v>43707252.679687515</v>
      </c>
      <c r="CL12" s="12">
        <f t="shared" si="171"/>
        <v>43707790.013020851</v>
      </c>
      <c r="CM12" s="12">
        <f t="shared" si="171"/>
        <v>43733327.346354179</v>
      </c>
      <c r="CN12" s="12">
        <f t="shared" si="171"/>
        <v>43708864.679687515</v>
      </c>
      <c r="CO12" s="12">
        <f t="shared" si="171"/>
        <v>43709402.013020851</v>
      </c>
      <c r="CP12" s="12">
        <f t="shared" si="171"/>
        <v>43734939.346354179</v>
      </c>
      <c r="CQ12" s="12">
        <f t="shared" si="171"/>
        <v>43710476.679687515</v>
      </c>
      <c r="CR12" s="12">
        <f t="shared" si="171"/>
        <v>43711014.013020851</v>
      </c>
      <c r="CS12" s="12">
        <f t="shared" si="171"/>
        <v>44477151.346354179</v>
      </c>
      <c r="CT12" s="12">
        <f t="shared" si="171"/>
        <v>43712088.679687515</v>
      </c>
      <c r="CU12" s="12">
        <f t="shared" si="171"/>
        <v>44767951.330013037</v>
      </c>
      <c r="CV12" s="12">
        <f t="shared" si="171"/>
        <v>45848813.980338551</v>
      </c>
      <c r="CW12" s="12">
        <f t="shared" si="171"/>
        <v>45824351.313671887</v>
      </c>
      <c r="CX12" s="12">
        <f t="shared" si="171"/>
        <v>45824888.647005223</v>
      </c>
      <c r="CY12" s="12">
        <f t="shared" si="171"/>
        <v>45850425.980338551</v>
      </c>
      <c r="CZ12" s="12">
        <f t="shared" si="171"/>
        <v>45825963.313671887</v>
      </c>
      <c r="DA12" s="12">
        <f t="shared" si="171"/>
        <v>45826500.647005223</v>
      </c>
      <c r="DB12" s="12">
        <f t="shared" si="171"/>
        <v>45852037.980338551</v>
      </c>
      <c r="DC12" s="12">
        <f t="shared" si="171"/>
        <v>45827575.313671887</v>
      </c>
      <c r="DD12" s="12">
        <f t="shared" si="171"/>
        <v>45828112.647005223</v>
      </c>
      <c r="DE12" s="12">
        <f t="shared" si="171"/>
        <v>46594249.980338551</v>
      </c>
      <c r="DF12" s="12">
        <f t="shared" si="171"/>
        <v>45829187.313671887</v>
      </c>
      <c r="DG12" s="12">
        <f t="shared" si="171"/>
        <v>46937816.229847021</v>
      </c>
      <c r="DH12" s="12">
        <f t="shared" si="171"/>
        <v>48071445.146022148</v>
      </c>
      <c r="DI12" s="12">
        <f t="shared" si="171"/>
        <v>48046982.479355484</v>
      </c>
      <c r="DJ12" s="12">
        <f t="shared" si="171"/>
        <v>48047519.81268882</v>
      </c>
      <c r="DK12" s="12">
        <f t="shared" si="171"/>
        <v>48073057.146022148</v>
      </c>
      <c r="DL12" s="12">
        <f t="shared" si="171"/>
        <v>48048594.479355484</v>
      </c>
      <c r="DM12" s="12">
        <f t="shared" si="171"/>
        <v>48049131.81268882</v>
      </c>
      <c r="DN12" s="12">
        <f t="shared" si="171"/>
        <v>48074669.146022148</v>
      </c>
      <c r="DO12" s="12">
        <f t="shared" si="171"/>
        <v>48050206.479355484</v>
      </c>
      <c r="DP12" s="12">
        <f t="shared" si="171"/>
        <v>48050743.81268882</v>
      </c>
      <c r="DQ12" s="12">
        <f t="shared" si="171"/>
        <v>48816881.146022148</v>
      </c>
      <c r="DR12" s="12">
        <f t="shared" si="171"/>
        <v>48051818.479355484</v>
      </c>
      <c r="DS12" s="12">
        <f t="shared" si="171"/>
        <v>49215851.974672712</v>
      </c>
      <c r="DT12" s="12">
        <f t="shared" si="171"/>
        <v>50404885.469989926</v>
      </c>
      <c r="DU12" s="12">
        <f t="shared" si="171"/>
        <v>50380422.803323261</v>
      </c>
    </row>
    <row r="13" spans="1:125" s="9" customFormat="1" x14ac:dyDescent="0.3">
      <c r="A13" s="8" t="s">
        <v>8</v>
      </c>
      <c r="C13" s="12">
        <f t="shared" si="75"/>
        <v>616727456.04948306</v>
      </c>
      <c r="D13" s="12">
        <f>SUM(D14:D16)</f>
        <v>0</v>
      </c>
      <c r="E13" s="12">
        <f>SUM(E14:E16)</f>
        <v>0</v>
      </c>
      <c r="F13" s="12">
        <f t="shared" ref="F13:BQ13" si="172">SUM(F14:F16)</f>
        <v>0</v>
      </c>
      <c r="G13" s="12">
        <f t="shared" si="172"/>
        <v>0</v>
      </c>
      <c r="H13" s="12">
        <f t="shared" si="172"/>
        <v>0</v>
      </c>
      <c r="I13" s="12">
        <f t="shared" si="172"/>
        <v>0</v>
      </c>
      <c r="J13" s="12">
        <f t="shared" si="172"/>
        <v>0</v>
      </c>
      <c r="K13" s="12">
        <f t="shared" si="172"/>
        <v>0</v>
      </c>
      <c r="L13" s="12">
        <f t="shared" si="172"/>
        <v>18324.531779661018</v>
      </c>
      <c r="M13" s="12">
        <f t="shared" si="172"/>
        <v>1977023.5810263646</v>
      </c>
      <c r="N13" s="12">
        <f t="shared" si="172"/>
        <v>2149788.9303201502</v>
      </c>
      <c r="O13" s="12">
        <f t="shared" si="172"/>
        <v>2310542.6033427492</v>
      </c>
      <c r="P13" s="12">
        <f t="shared" si="172"/>
        <v>948215.23992467113</v>
      </c>
      <c r="Q13" s="12">
        <f t="shared" si="172"/>
        <v>2150249.8232983584</v>
      </c>
      <c r="R13" s="12">
        <f t="shared" si="172"/>
        <v>2479536.2699814788</v>
      </c>
      <c r="S13" s="12">
        <f t="shared" si="172"/>
        <v>2187273.7923056222</v>
      </c>
      <c r="T13" s="12">
        <f t="shared" si="172"/>
        <v>4306645.6073177103</v>
      </c>
      <c r="U13" s="12">
        <f t="shared" si="172"/>
        <v>4719068.4730831282</v>
      </c>
      <c r="V13" s="12">
        <f t="shared" si="172"/>
        <v>4440068.2203927971</v>
      </c>
      <c r="W13" s="12">
        <f t="shared" si="172"/>
        <v>4468749.6964218579</v>
      </c>
      <c r="X13" s="12">
        <f t="shared" si="172"/>
        <v>4753753.0765536372</v>
      </c>
      <c r="Y13" s="12">
        <f t="shared" si="172"/>
        <v>4221985.6105461493</v>
      </c>
      <c r="Z13" s="12">
        <f t="shared" si="172"/>
        <v>4468427.2964218594</v>
      </c>
      <c r="AA13" s="12">
        <f t="shared" si="172"/>
        <v>4626834.3709039576</v>
      </c>
      <c r="AB13" s="12">
        <f t="shared" si="172"/>
        <v>4709959.1851224005</v>
      </c>
      <c r="AC13" s="12">
        <f t="shared" si="172"/>
        <v>4717902.5659133568</v>
      </c>
      <c r="AD13" s="12">
        <f t="shared" si="172"/>
        <v>4989967.5720338877</v>
      </c>
      <c r="AE13" s="12">
        <f t="shared" si="172"/>
        <v>4709636.785122402</v>
      </c>
      <c r="AF13" s="12">
        <f t="shared" si="172"/>
        <v>4717580.1659133583</v>
      </c>
      <c r="AG13" s="12">
        <f t="shared" si="172"/>
        <v>4983175.9850282371</v>
      </c>
      <c r="AH13" s="12">
        <f t="shared" si="172"/>
        <v>4709314.3851224035</v>
      </c>
      <c r="AI13" s="12">
        <f t="shared" si="172"/>
        <v>4717257.7659133598</v>
      </c>
      <c r="AJ13" s="12">
        <f t="shared" si="172"/>
        <v>4976384.3980226014</v>
      </c>
      <c r="AK13" s="12">
        <f t="shared" si="172"/>
        <v>4470493.6800376847</v>
      </c>
      <c r="AL13" s="12">
        <f t="shared" si="172"/>
        <v>4716935.3659133762</v>
      </c>
      <c r="AM13" s="12">
        <f t="shared" si="172"/>
        <v>4843459.3364406554</v>
      </c>
      <c r="AN13" s="12">
        <f t="shared" si="172"/>
        <v>4970957.1380885094</v>
      </c>
      <c r="AO13" s="12">
        <f t="shared" si="172"/>
        <v>4978900.5188794881</v>
      </c>
      <c r="AP13" s="12">
        <f t="shared" si="172"/>
        <v>5225088.7769773724</v>
      </c>
      <c r="AQ13" s="12">
        <f t="shared" si="172"/>
        <v>4970634.7380885035</v>
      </c>
      <c r="AR13" s="12">
        <f t="shared" si="172"/>
        <v>4978578.1188794971</v>
      </c>
      <c r="AS13" s="12">
        <f t="shared" si="172"/>
        <v>5218297.1899716984</v>
      </c>
      <c r="AT13" s="12">
        <f t="shared" si="172"/>
        <v>4970312.3380885124</v>
      </c>
      <c r="AU13" s="12">
        <f t="shared" si="172"/>
        <v>4978255.7188794911</v>
      </c>
      <c r="AV13" s="12">
        <f t="shared" si="172"/>
        <v>5211505.6029660553</v>
      </c>
      <c r="AW13" s="12">
        <f t="shared" si="172"/>
        <v>4731491.6330037266</v>
      </c>
      <c r="AX13" s="12">
        <f t="shared" si="172"/>
        <v>4977933.3188794702</v>
      </c>
      <c r="AY13" s="12">
        <f t="shared" si="172"/>
        <v>5072273.8676553238</v>
      </c>
      <c r="AZ13" s="12">
        <f t="shared" si="172"/>
        <v>5245069.4687029123</v>
      </c>
      <c r="BA13" s="12">
        <f t="shared" si="172"/>
        <v>5253012.849493891</v>
      </c>
      <c r="BB13" s="12">
        <f t="shared" si="172"/>
        <v>5473324.3595692255</v>
      </c>
      <c r="BC13" s="12">
        <f t="shared" si="172"/>
        <v>5244747.0687029064</v>
      </c>
      <c r="BD13" s="12">
        <f t="shared" si="172"/>
        <v>5252690.4494938999</v>
      </c>
      <c r="BE13" s="12">
        <f t="shared" si="172"/>
        <v>5466532.7725635823</v>
      </c>
      <c r="BF13" s="12">
        <f t="shared" si="172"/>
        <v>5244424.6687029153</v>
      </c>
      <c r="BG13" s="12">
        <f t="shared" si="172"/>
        <v>5252368.049493894</v>
      </c>
      <c r="BH13" s="12">
        <f t="shared" si="172"/>
        <v>5459741.1855579242</v>
      </c>
      <c r="BI13" s="12">
        <f t="shared" si="172"/>
        <v>5005603.9636180252</v>
      </c>
      <c r="BJ13" s="12">
        <f t="shared" si="172"/>
        <v>5252045.6494939029</v>
      </c>
      <c r="BK13" s="12">
        <f t="shared" si="172"/>
        <v>5313887.4428319121</v>
      </c>
      <c r="BL13" s="12">
        <f t="shared" si="172"/>
        <v>5532951.8958480805</v>
      </c>
      <c r="BM13" s="12">
        <f t="shared" si="172"/>
        <v>5540895.2766389996</v>
      </c>
      <c r="BN13" s="12">
        <f t="shared" si="172"/>
        <v>5735330.0386917088</v>
      </c>
      <c r="BO13" s="12">
        <f t="shared" si="172"/>
        <v>5532629.4958480746</v>
      </c>
      <c r="BP13" s="12">
        <f t="shared" si="172"/>
        <v>5540572.8766389787</v>
      </c>
      <c r="BQ13" s="12">
        <f t="shared" si="172"/>
        <v>5728538.4516860954</v>
      </c>
      <c r="BR13" s="12">
        <f t="shared" ref="BR13:DU13" si="173">SUM(BR14:BR16)</f>
        <v>5532307.0958480537</v>
      </c>
      <c r="BS13" s="12">
        <f t="shared" si="173"/>
        <v>5540250.4766390026</v>
      </c>
      <c r="BT13" s="12">
        <f t="shared" si="173"/>
        <v>5721746.8646804374</v>
      </c>
      <c r="BU13" s="12">
        <f t="shared" si="173"/>
        <v>5293486.3907632828</v>
      </c>
      <c r="BV13" s="12">
        <f t="shared" si="173"/>
        <v>5539928.0766389966</v>
      </c>
      <c r="BW13" s="12">
        <f t="shared" si="173"/>
        <v>5568940.0141684264</v>
      </c>
      <c r="BX13" s="12">
        <f t="shared" si="173"/>
        <v>5835292.9243504405</v>
      </c>
      <c r="BY13" s="12">
        <f t="shared" si="173"/>
        <v>5843236.3051413596</v>
      </c>
      <c r="BZ13" s="12">
        <f t="shared" si="173"/>
        <v>6011794.31917152</v>
      </c>
      <c r="CA13" s="12">
        <f t="shared" si="173"/>
        <v>5834970.5243504345</v>
      </c>
      <c r="CB13" s="12">
        <f t="shared" si="173"/>
        <v>5842913.9051413834</v>
      </c>
      <c r="CC13" s="12">
        <f t="shared" si="173"/>
        <v>6005002.7321658619</v>
      </c>
      <c r="CD13" s="12">
        <f t="shared" si="173"/>
        <v>5834648.1243504286</v>
      </c>
      <c r="CE13" s="12">
        <f t="shared" si="173"/>
        <v>5842591.5051413774</v>
      </c>
      <c r="CF13" s="12">
        <f t="shared" si="173"/>
        <v>5998211.1451602038</v>
      </c>
      <c r="CG13" s="12">
        <f t="shared" si="173"/>
        <v>5595827.4192656875</v>
      </c>
      <c r="CH13" s="12">
        <f t="shared" si="173"/>
        <v>5842269.1051413715</v>
      </c>
      <c r="CI13" s="12">
        <f t="shared" si="173"/>
        <v>5838103.531472913</v>
      </c>
      <c r="CJ13" s="12">
        <f t="shared" si="173"/>
        <v>6152815.484277904</v>
      </c>
      <c r="CK13" s="12">
        <f t="shared" si="173"/>
        <v>6160758.8650689125</v>
      </c>
      <c r="CL13" s="12">
        <f t="shared" si="173"/>
        <v>6303440.131076403</v>
      </c>
      <c r="CM13" s="12">
        <f t="shared" si="173"/>
        <v>6152493.0842779279</v>
      </c>
      <c r="CN13" s="12">
        <f t="shared" si="173"/>
        <v>6160436.4650689065</v>
      </c>
      <c r="CO13" s="12">
        <f t="shared" si="173"/>
        <v>6296648.5440707747</v>
      </c>
      <c r="CP13" s="12">
        <f t="shared" si="173"/>
        <v>6152170.6842779219</v>
      </c>
      <c r="CQ13" s="12">
        <f t="shared" si="173"/>
        <v>6160114.0650688708</v>
      </c>
      <c r="CR13" s="12">
        <f t="shared" si="173"/>
        <v>6289856.9570651464</v>
      </c>
      <c r="CS13" s="12">
        <f t="shared" si="173"/>
        <v>5913349.979193151</v>
      </c>
      <c r="CT13" s="12">
        <f t="shared" si="173"/>
        <v>6159791.6650689244</v>
      </c>
      <c r="CU13" s="12">
        <f t="shared" si="173"/>
        <v>6122083.5420436542</v>
      </c>
      <c r="CV13" s="12">
        <f t="shared" si="173"/>
        <v>6486278.6522018611</v>
      </c>
      <c r="CW13" s="12">
        <f t="shared" si="173"/>
        <v>6494222.03299281</v>
      </c>
      <c r="CX13" s="12">
        <f t="shared" si="173"/>
        <v>6611026.550977692</v>
      </c>
      <c r="CY13" s="12">
        <f t="shared" si="173"/>
        <v>6485956.2522019148</v>
      </c>
      <c r="CZ13" s="12">
        <f t="shared" si="173"/>
        <v>6493899.6329928041</v>
      </c>
      <c r="DA13" s="12">
        <f t="shared" si="173"/>
        <v>6604234.9639720926</v>
      </c>
      <c r="DB13" s="12">
        <f t="shared" si="173"/>
        <v>6485633.852201879</v>
      </c>
      <c r="DC13" s="12">
        <f t="shared" si="173"/>
        <v>6493577.2329927683</v>
      </c>
      <c r="DD13" s="12">
        <f t="shared" si="173"/>
        <v>6597443.3769664336</v>
      </c>
      <c r="DE13" s="12">
        <f t="shared" si="173"/>
        <v>6246813.1471170783</v>
      </c>
      <c r="DF13" s="12">
        <f t="shared" si="173"/>
        <v>6493254.8329927921</v>
      </c>
      <c r="DG13" s="12">
        <f t="shared" si="173"/>
        <v>6421620.8705442287</v>
      </c>
      <c r="DH13" s="12">
        <f t="shared" si="173"/>
        <v>6836479.4585219026</v>
      </c>
      <c r="DI13" s="12">
        <f t="shared" si="173"/>
        <v>6844422.8393128514</v>
      </c>
      <c r="DJ13" s="12">
        <f t="shared" si="173"/>
        <v>6935350.6092752125</v>
      </c>
      <c r="DK13" s="12">
        <f t="shared" si="173"/>
        <v>6836157.0585219264</v>
      </c>
      <c r="DL13" s="12">
        <f t="shared" si="173"/>
        <v>6844100.4393128157</v>
      </c>
      <c r="DM13" s="12">
        <f t="shared" si="173"/>
        <v>6928559.0222695544</v>
      </c>
      <c r="DN13" s="12">
        <f t="shared" si="173"/>
        <v>6835834.6585219502</v>
      </c>
      <c r="DO13" s="12">
        <f t="shared" si="173"/>
        <v>6843778.0393128395</v>
      </c>
      <c r="DP13" s="12">
        <f t="shared" si="173"/>
        <v>6921767.4352638964</v>
      </c>
      <c r="DQ13" s="12">
        <f t="shared" si="173"/>
        <v>6597013.9534370899</v>
      </c>
      <c r="DR13" s="12">
        <f t="shared" si="173"/>
        <v>6843455.6393128633</v>
      </c>
      <c r="DS13" s="12">
        <f t="shared" si="173"/>
        <v>6737493.382870893</v>
      </c>
      <c r="DT13" s="12">
        <f t="shared" si="173"/>
        <v>7204254.7851578593</v>
      </c>
      <c r="DU13" s="12">
        <f t="shared" si="173"/>
        <v>7212198.1659489274</v>
      </c>
    </row>
    <row r="14" spans="1:125" s="54" customFormat="1" ht="13.8" x14ac:dyDescent="0.3">
      <c r="A14" s="130" t="s">
        <v>10</v>
      </c>
      <c r="C14" s="56">
        <f t="shared" si="75"/>
        <v>290224792.37884343</v>
      </c>
      <c r="D14" s="55">
        <f>данные!D144-данные!D166</f>
        <v>0</v>
      </c>
      <c r="E14" s="55">
        <f>данные!E144-(данные!E166-данные!D166)</f>
        <v>0</v>
      </c>
      <c r="F14" s="55">
        <f>данные!F144-(данные!F166-данные!E166)</f>
        <v>0</v>
      </c>
      <c r="G14" s="55">
        <f>данные!G144-(данные!G166-данные!F166)</f>
        <v>0</v>
      </c>
      <c r="H14" s="55">
        <f>данные!H144-(данные!H166-данные!G166)</f>
        <v>0</v>
      </c>
      <c r="I14" s="55">
        <f>данные!I144-(данные!I166-данные!H166)</f>
        <v>0</v>
      </c>
      <c r="J14" s="55">
        <f>данные!J144-(данные!J166-данные!I166)</f>
        <v>0</v>
      </c>
      <c r="K14" s="55">
        <f>данные!K144-(данные!K166-данные!J166)</f>
        <v>0</v>
      </c>
      <c r="L14" s="55">
        <f>данные!L144-(данные!L166-данные!K166)</f>
        <v>0</v>
      </c>
      <c r="M14" s="55">
        <f>данные!M144-(данные!M166-данные!L166)</f>
        <v>0</v>
      </c>
      <c r="N14" s="55">
        <f>данные!N144-(данные!N166-данные!M166)</f>
        <v>0</v>
      </c>
      <c r="O14" s="55">
        <f>данные!O144-(данные!O166-данные!N166)</f>
        <v>0</v>
      </c>
      <c r="P14" s="55">
        <f>данные!P144-(данные!P166-данные!O166)</f>
        <v>0</v>
      </c>
      <c r="Q14" s="55">
        <f>данные!Q144-(данные!Q166-данные!P166)</f>
        <v>0</v>
      </c>
      <c r="R14" s="55">
        <f>данные!R144-(данные!R166-данные!Q166)</f>
        <v>0</v>
      </c>
      <c r="S14" s="55">
        <f>данные!S144-(данные!S166-данные!R166)</f>
        <v>0</v>
      </c>
      <c r="T14" s="55">
        <f>данные!T144-(данные!T166-данные!S166)</f>
        <v>2094503.8983050659</v>
      </c>
      <c r="U14" s="55">
        <f>данные!U144-(данные!U166-данные!T166)</f>
        <v>2194716.1016949117</v>
      </c>
      <c r="V14" s="55">
        <f>данные!V144-(данные!V166-данные!U166)</f>
        <v>2190902.5423728898</v>
      </c>
      <c r="W14" s="55">
        <f>данные!W144-(данные!W166-данные!V166)</f>
        <v>2194716.1016949266</v>
      </c>
      <c r="X14" s="55">
        <f>данные!X144-(данные!X166-данные!W166)</f>
        <v>2194716.1016948819</v>
      </c>
      <c r="Y14" s="55">
        <f>данные!Y144-(данные!Y166-данные!X166)</f>
        <v>2077929.661016956</v>
      </c>
      <c r="Z14" s="55">
        <f>данные!Z144-(данные!Z166-данные!Y166)</f>
        <v>2194716.1016949266</v>
      </c>
      <c r="AA14" s="55">
        <f>данные!AA144-(данные!AA166-данные!Z166)</f>
        <v>2074588.983050853</v>
      </c>
      <c r="AB14" s="55">
        <f>данные!AB144-(данные!AB166-данные!AA166)</f>
        <v>2309227.7542372793</v>
      </c>
      <c r="AC14" s="55">
        <f>данные!AC144-(данные!AC166-данные!AB166)</f>
        <v>2313041.3135593086</v>
      </c>
      <c r="AD14" s="55">
        <f>данные!AD144-(данные!AD166-данные!AC166)</f>
        <v>2313041.3135593086</v>
      </c>
      <c r="AE14" s="55">
        <f>данные!AE144-(данные!AE166-данные!AD166)</f>
        <v>2309227.7542372793</v>
      </c>
      <c r="AF14" s="55">
        <f>данные!AF144-(данные!AF166-данные!AE166)</f>
        <v>2313041.3135593086</v>
      </c>
      <c r="AG14" s="55">
        <f>данные!AG144-(данные!AG166-данные!AF166)</f>
        <v>2313041.3135593086</v>
      </c>
      <c r="AH14" s="55">
        <f>данные!AH144-(данные!AH166-данные!AG166)</f>
        <v>2309227.7542372793</v>
      </c>
      <c r="AI14" s="55">
        <f>данные!AI144-(данные!AI166-данные!AH166)</f>
        <v>2313041.3135593086</v>
      </c>
      <c r="AJ14" s="55">
        <f>данные!AJ144-(данные!AJ166-данные!AI166)</f>
        <v>2313041.3135593235</v>
      </c>
      <c r="AK14" s="55">
        <f>данные!AK144-(данные!AK166-данные!AJ166)</f>
        <v>2196254.8728813827</v>
      </c>
      <c r="AL14" s="55">
        <f>данные!AL144-(данные!AL166-данные!AK166)</f>
        <v>2313041.3135593235</v>
      </c>
      <c r="AM14" s="55">
        <f>данные!AM144-(данные!AM166-данные!AL166)</f>
        <v>2186907.8389830291</v>
      </c>
      <c r="AN14" s="55">
        <f>данные!AN144-(данные!AN166-данные!AM166)</f>
        <v>2433469.2266949117</v>
      </c>
      <c r="AO14" s="55">
        <f>данные!AO144-(данные!AO166-данные!AN166)</f>
        <v>2437282.7860169709</v>
      </c>
      <c r="AP14" s="55">
        <f>данные!AP144-(данные!AP166-данные!AO166)</f>
        <v>2437282.7860169113</v>
      </c>
      <c r="AQ14" s="55">
        <f>данные!AQ144-(данные!AQ166-данные!AP166)</f>
        <v>2433469.2266949117</v>
      </c>
      <c r="AR14" s="55">
        <f>данные!AR144-(данные!AR166-данные!AQ166)</f>
        <v>2437282.7860169709</v>
      </c>
      <c r="AS14" s="55">
        <f>данные!AS144-(данные!AS166-данные!AR166)</f>
        <v>2437282.7860169113</v>
      </c>
      <c r="AT14" s="55">
        <f>данные!AT144-(данные!AT166-данные!AS166)</f>
        <v>2433469.2266949117</v>
      </c>
      <c r="AU14" s="55">
        <f>данные!AU144-(данные!AU166-данные!AT166)</f>
        <v>2437282.7860169709</v>
      </c>
      <c r="AV14" s="55">
        <f>данные!AV144-(данные!AV166-данные!AU166)</f>
        <v>2437282.7860169113</v>
      </c>
      <c r="AW14" s="55">
        <f>данные!AW144-(данные!AW166-данные!AV166)</f>
        <v>2320496.3453389406</v>
      </c>
      <c r="AX14" s="55">
        <f>данные!AX144-(данные!AX166-данные!AW166)</f>
        <v>2437282.7860169411</v>
      </c>
      <c r="AY14" s="55">
        <f>данные!AY144-(данные!AY166-данные!AX166)</f>
        <v>2304842.637711823</v>
      </c>
      <c r="AZ14" s="55">
        <f>данные!AZ144-(данные!AZ166-данные!AY166)</f>
        <v>2563922.7727754116</v>
      </c>
      <c r="BA14" s="55">
        <f>данные!BA144-(данные!BA166-данные!AZ166)</f>
        <v>2567736.3320974708</v>
      </c>
      <c r="BB14" s="55">
        <f>данные!BB144-(данные!BB166-данные!BA166)</f>
        <v>2567736.3320974708</v>
      </c>
      <c r="BC14" s="55">
        <f>данные!BC144-(данные!BC166-данные!BB166)</f>
        <v>2563922.7727754116</v>
      </c>
      <c r="BD14" s="55">
        <f>данные!BD144-(данные!BD166-данные!BC166)</f>
        <v>2567736.3320974708</v>
      </c>
      <c r="BE14" s="55">
        <f>данные!BE144-(данные!BE166-данные!BD166)</f>
        <v>2567736.3320974708</v>
      </c>
      <c r="BF14" s="55">
        <f>данные!BF144-(данные!BF166-данные!BE166)</f>
        <v>2563922.7727754116</v>
      </c>
      <c r="BG14" s="55">
        <f>данные!BG144-(данные!BG166-данные!BF166)</f>
        <v>2567736.3320974708</v>
      </c>
      <c r="BH14" s="55">
        <f>данные!BH144-(данные!BH166-данные!BG166)</f>
        <v>2567736.3320974708</v>
      </c>
      <c r="BI14" s="55">
        <f>данные!BI144-(данные!BI166-данные!BH166)</f>
        <v>2450949.8914193511</v>
      </c>
      <c r="BJ14" s="55">
        <f>данные!BJ144-(данные!BJ166-данные!BI166)</f>
        <v>2567736.3320974708</v>
      </c>
      <c r="BK14" s="55">
        <f>данные!BK144-(данные!BK166-данные!BJ166)</f>
        <v>2428674.1763771176</v>
      </c>
      <c r="BL14" s="55">
        <f>данные!BL144-(данные!BL166-данные!BK166)</f>
        <v>2700898.9961599708</v>
      </c>
      <c r="BM14" s="55">
        <f>данные!BM144-(данные!BM166-данные!BL166)</f>
        <v>2704712.5554819703</v>
      </c>
      <c r="BN14" s="55">
        <f>данные!BN144-(данные!BN166-данные!BM166)</f>
        <v>2704712.5554819703</v>
      </c>
      <c r="BO14" s="55">
        <f>данные!BO144-(данные!BO166-данные!BN166)</f>
        <v>2700898.9961599708</v>
      </c>
      <c r="BP14" s="55">
        <f>данные!BP144-(данные!BP166-данные!BO166)</f>
        <v>2704712.5554819703</v>
      </c>
      <c r="BQ14" s="55">
        <f>данные!BQ144-(данные!BQ166-данные!BP166)</f>
        <v>2704712.5554819703</v>
      </c>
      <c r="BR14" s="55">
        <f>данные!BR144-(данные!BR166-данные!BQ166)</f>
        <v>2700898.9961599708</v>
      </c>
      <c r="BS14" s="55">
        <f>данные!BS144-(данные!BS166-данные!BR166)</f>
        <v>2704712.5554819703</v>
      </c>
      <c r="BT14" s="55">
        <f>данные!BT144-(данные!BT166-данные!BS166)</f>
        <v>2704712.5554819703</v>
      </c>
      <c r="BU14" s="55">
        <f>данные!BU144-(данные!BU166-данные!BT166)</f>
        <v>2587926.1148040295</v>
      </c>
      <c r="BV14" s="55">
        <f>данные!BV144-(данные!BV166-данные!BU166)</f>
        <v>2704712.5554819703</v>
      </c>
      <c r="BW14" s="55">
        <f>данные!BW144-(данные!BW166-данные!BV166)</f>
        <v>2558697.2919756174</v>
      </c>
      <c r="BX14" s="55">
        <f>данные!BX144-(данные!BX166-данные!BW166)</f>
        <v>2844724.030713737</v>
      </c>
      <c r="BY14" s="55">
        <f>данные!BY144-(данные!BY166-данные!BX166)</f>
        <v>2848537.5900357366</v>
      </c>
      <c r="BZ14" s="55">
        <f>данные!BZ144-(данные!BZ166-данные!BY166)</f>
        <v>2848537.5900357366</v>
      </c>
      <c r="CA14" s="55">
        <f>данные!CA144-(данные!CA166-данные!BZ166)</f>
        <v>2844724.030713737</v>
      </c>
      <c r="CB14" s="55">
        <f>данные!CB144-(данные!CB166-данные!CA166)</f>
        <v>2848537.5900357366</v>
      </c>
      <c r="CC14" s="55">
        <f>данные!CC144-(данные!CC166-данные!CB166)</f>
        <v>2848537.5900357366</v>
      </c>
      <c r="CD14" s="55">
        <f>данные!CD144-(данные!CD166-данные!CC166)</f>
        <v>2844724.030713737</v>
      </c>
      <c r="CE14" s="55">
        <f>данные!CE144-(данные!CE166-данные!CD166)</f>
        <v>2848537.5900357366</v>
      </c>
      <c r="CF14" s="55">
        <f>данные!CF144-(данные!CF166-данные!CE166)</f>
        <v>2848537.5900357366</v>
      </c>
      <c r="CG14" s="55">
        <f>данные!CG144-(данные!CG166-данные!CF166)</f>
        <v>2731751.1493577957</v>
      </c>
      <c r="CH14" s="55">
        <f>данные!CH144-(данные!CH166-данные!CG166)</f>
        <v>2848537.5900357366</v>
      </c>
      <c r="CI14" s="55">
        <f>данные!CI144-(данные!CI166-данные!CH166)</f>
        <v>2695221.563354075</v>
      </c>
      <c r="CJ14" s="55">
        <f>данные!CJ144-(данные!CJ166-данные!CI166)</f>
        <v>2995740.3169951439</v>
      </c>
      <c r="CK14" s="55">
        <f>данные!CK144-(данные!CK166-данные!CJ166)</f>
        <v>2999553.876317203</v>
      </c>
      <c r="CL14" s="55">
        <f>данные!CL144-(данные!CL166-данные!CK166)</f>
        <v>2999553.876317203</v>
      </c>
      <c r="CM14" s="55">
        <f>данные!CM144-(данные!CM166-данные!CL166)</f>
        <v>2995740.3169951439</v>
      </c>
      <c r="CN14" s="55">
        <f>данные!CN144-(данные!CN166-данные!CM166)</f>
        <v>2999553.876317203</v>
      </c>
      <c r="CO14" s="55">
        <f>данные!CO144-(данные!CO166-данные!CN166)</f>
        <v>2999553.876317203</v>
      </c>
      <c r="CP14" s="55">
        <f>данные!CP144-(данные!CP166-данные!CO166)</f>
        <v>2995740.3169951439</v>
      </c>
      <c r="CQ14" s="55">
        <f>данные!CQ144-(данные!CQ166-данные!CP166)</f>
        <v>2999553.876317203</v>
      </c>
      <c r="CR14" s="55">
        <f>данные!CR144-(данные!CR166-данные!CQ166)</f>
        <v>2999553.876317203</v>
      </c>
      <c r="CS14" s="55">
        <f>данные!CS144-(данные!CS166-данные!CR166)</f>
        <v>2882767.4356392026</v>
      </c>
      <c r="CT14" s="55">
        <f>данные!CT144-(данные!CT166-данные!CS166)</f>
        <v>2999553.876317203</v>
      </c>
      <c r="CU14" s="55">
        <f>данные!CU144-(данные!CU166-данные!CT166)</f>
        <v>2838572.0483013988</v>
      </c>
      <c r="CV14" s="55">
        <f>данные!CV144-(данные!CV166-данные!CU166)</f>
        <v>3154307.4175907373</v>
      </c>
      <c r="CW14" s="55">
        <f>данные!CW144-(данные!CW166-данные!CV166)</f>
        <v>3158120.9769127369</v>
      </c>
      <c r="CX14" s="55">
        <f>данные!CX144-(данные!CX166-данные!CW166)</f>
        <v>3158120.9769127369</v>
      </c>
      <c r="CY14" s="55">
        <f>данные!CY144-(данные!CY166-данные!CX166)</f>
        <v>3154307.4175907969</v>
      </c>
      <c r="CZ14" s="55">
        <f>данные!CZ144-(данные!CZ166-данные!CY166)</f>
        <v>3158120.9769127369</v>
      </c>
      <c r="DA14" s="55">
        <f>данные!DA144-(данные!DA166-данные!CZ166)</f>
        <v>3158120.9769127369</v>
      </c>
      <c r="DB14" s="55">
        <f>данные!DB144-(данные!DB166-данные!DA166)</f>
        <v>3154307.4175907373</v>
      </c>
      <c r="DC14" s="55">
        <f>данные!DC144-(данные!DC166-данные!DB166)</f>
        <v>3158120.9769127369</v>
      </c>
      <c r="DD14" s="55">
        <f>данные!DD144-(данные!DD166-данные!DC166)</f>
        <v>3158120.9769127369</v>
      </c>
      <c r="DE14" s="55">
        <f>данные!DE144-(данные!DE166-данные!DD166)</f>
        <v>3041334.5362347364</v>
      </c>
      <c r="DF14" s="55">
        <f>данные!DF144-(данные!DF166-данные!DE166)</f>
        <v>3158120.9769127369</v>
      </c>
      <c r="DG14" s="55">
        <f>данные!DG144-(данные!DG166-данные!DF166)</f>
        <v>2989090.0574961901</v>
      </c>
      <c r="DH14" s="55">
        <f>данные!DH144-(данные!DH166-данные!DG166)</f>
        <v>3320802.873216033</v>
      </c>
      <c r="DI14" s="55">
        <f>данные!DI144-(данные!DI166-данные!DH166)</f>
        <v>3324616.4325380325</v>
      </c>
      <c r="DJ14" s="55">
        <f>данные!DJ144-(данные!DJ166-данные!DI166)</f>
        <v>3324616.4325380325</v>
      </c>
      <c r="DK14" s="55">
        <f>данные!DK144-(данные!DK166-данные!DJ166)</f>
        <v>3320802.873216033</v>
      </c>
      <c r="DL14" s="55">
        <f>данные!DL144-(данные!DL166-данные!DK166)</f>
        <v>3324616.4325380325</v>
      </c>
      <c r="DM14" s="55">
        <f>данные!DM144-(данные!DM166-данные!DL166)</f>
        <v>3324616.4325380325</v>
      </c>
      <c r="DN14" s="55">
        <f>данные!DN144-(данные!DN166-данные!DM166)</f>
        <v>3320802.873216033</v>
      </c>
      <c r="DO14" s="55">
        <f>данные!DO144-(данные!DO166-данные!DN166)</f>
        <v>3324616.4325380325</v>
      </c>
      <c r="DP14" s="55">
        <f>данные!DP144-(данные!DP166-данные!DO166)</f>
        <v>3324616.4325380325</v>
      </c>
      <c r="DQ14" s="55">
        <f>данные!DQ144-(данные!DQ166-данные!DP166)</f>
        <v>3207829.9918600321</v>
      </c>
      <c r="DR14" s="55">
        <f>данные!DR144-(данные!DR166-данные!DQ166)</f>
        <v>3324616.4325380325</v>
      </c>
      <c r="DS14" s="55">
        <f>данные!DS144-(данные!DS166-данные!DR166)</f>
        <v>3147133.9671506882</v>
      </c>
      <c r="DT14" s="55">
        <f>данные!DT144-(данные!DT166-данные!DS166)</f>
        <v>3495623.1016224623</v>
      </c>
      <c r="DU14" s="55">
        <f>данные!DU144-(данные!DU166-данные!DT166)</f>
        <v>3499436.660944581</v>
      </c>
    </row>
    <row r="15" spans="1:125" s="54" customFormat="1" ht="13.8" x14ac:dyDescent="0.3">
      <c r="A15" s="130" t="s">
        <v>11</v>
      </c>
      <c r="C15" s="56">
        <f t="shared" si="75"/>
        <v>8550389.3725101463</v>
      </c>
      <c r="D15" s="55">
        <f>данные!D150</f>
        <v>0</v>
      </c>
      <c r="E15" s="55">
        <f>данные!E150</f>
        <v>0</v>
      </c>
      <c r="F15" s="55">
        <f>данные!F150</f>
        <v>0</v>
      </c>
      <c r="G15" s="55">
        <f>данные!G150</f>
        <v>0</v>
      </c>
      <c r="H15" s="55">
        <f>данные!H150</f>
        <v>0</v>
      </c>
      <c r="I15" s="55">
        <f>данные!I150</f>
        <v>0</v>
      </c>
      <c r="J15" s="55">
        <f>данные!J150</f>
        <v>0</v>
      </c>
      <c r="K15" s="55">
        <f>данные!K150</f>
        <v>0</v>
      </c>
      <c r="L15" s="55">
        <f>данные!L150</f>
        <v>18324.531779661018</v>
      </c>
      <c r="M15" s="55">
        <f>данные!M150</f>
        <v>0</v>
      </c>
      <c r="N15" s="55">
        <f>данные!N150</f>
        <v>0</v>
      </c>
      <c r="O15" s="55">
        <f>данные!O150</f>
        <v>201076.42461158196</v>
      </c>
      <c r="P15" s="55">
        <f>данные!P150</f>
        <v>0</v>
      </c>
      <c r="Q15" s="55">
        <f>данные!Q150</f>
        <v>0</v>
      </c>
      <c r="R15" s="55">
        <f>данные!R150</f>
        <v>385819.77263961319</v>
      </c>
      <c r="S15" s="55">
        <f>данные!S150</f>
        <v>0</v>
      </c>
      <c r="T15" s="55">
        <f>данные!T150</f>
        <v>0</v>
      </c>
      <c r="U15" s="55">
        <f>данные!U150</f>
        <v>364475.04225517897</v>
      </c>
      <c r="V15" s="55">
        <f>данные!V150</f>
        <v>0</v>
      </c>
      <c r="W15" s="55">
        <f>данные!W150</f>
        <v>0</v>
      </c>
      <c r="X15" s="55">
        <f>данные!X150</f>
        <v>356388.55849811685</v>
      </c>
      <c r="Y15" s="55">
        <f>данные!Y150</f>
        <v>0</v>
      </c>
      <c r="Z15" s="55">
        <f>данные!Z150</f>
        <v>0</v>
      </c>
      <c r="AA15" s="55">
        <f>данные!AA150</f>
        <v>348302.07474105468</v>
      </c>
      <c r="AB15" s="55">
        <f>данные!AB150</f>
        <v>0</v>
      </c>
      <c r="AC15" s="55">
        <f>данные!AC150</f>
        <v>0</v>
      </c>
      <c r="AD15" s="55">
        <f>данные!AD150</f>
        <v>340215.59098399244</v>
      </c>
      <c r="AE15" s="55">
        <f>данные!AE150</f>
        <v>0</v>
      </c>
      <c r="AF15" s="55">
        <f>данные!AF150</f>
        <v>0</v>
      </c>
      <c r="AG15" s="55">
        <f>данные!AG150</f>
        <v>332129.10722693044</v>
      </c>
      <c r="AH15" s="55">
        <f>данные!AH150</f>
        <v>0</v>
      </c>
      <c r="AI15" s="55">
        <f>данные!AI150</f>
        <v>0</v>
      </c>
      <c r="AJ15" s="55">
        <f>данные!AJ150</f>
        <v>324042.62346986827</v>
      </c>
      <c r="AK15" s="55">
        <f>данные!AK150</f>
        <v>0</v>
      </c>
      <c r="AL15" s="55">
        <f>данные!AL150</f>
        <v>0</v>
      </c>
      <c r="AM15" s="55">
        <f>данные!AM150</f>
        <v>315956.13971280609</v>
      </c>
      <c r="AN15" s="55">
        <f>данные!AN150</f>
        <v>0</v>
      </c>
      <c r="AO15" s="55">
        <f>данные!AO150</f>
        <v>0</v>
      </c>
      <c r="AP15" s="55">
        <f>данные!AP150</f>
        <v>307869.65595574374</v>
      </c>
      <c r="AQ15" s="55">
        <f>данные!AQ150</f>
        <v>0</v>
      </c>
      <c r="AR15" s="55">
        <f>данные!AR150</f>
        <v>0</v>
      </c>
      <c r="AS15" s="55">
        <f>данные!AS150</f>
        <v>299783.1721986818</v>
      </c>
      <c r="AT15" s="55">
        <f>данные!AT150</f>
        <v>0</v>
      </c>
      <c r="AU15" s="55">
        <f>данные!AU150</f>
        <v>0</v>
      </c>
      <c r="AV15" s="55">
        <f>данные!AV150</f>
        <v>291696.68844161968</v>
      </c>
      <c r="AW15" s="55">
        <f>данные!AW150</f>
        <v>0</v>
      </c>
      <c r="AX15" s="55">
        <f>данные!AX150</f>
        <v>0</v>
      </c>
      <c r="AY15" s="55">
        <f>данные!AY150</f>
        <v>283610.20468455751</v>
      </c>
      <c r="AZ15" s="55">
        <f>данные!AZ150</f>
        <v>0</v>
      </c>
      <c r="BA15" s="55">
        <f>данные!BA150</f>
        <v>0</v>
      </c>
      <c r="BB15" s="55">
        <f>данные!BB150</f>
        <v>275523.72092749528</v>
      </c>
      <c r="BC15" s="55">
        <f>данные!BC150</f>
        <v>0</v>
      </c>
      <c r="BD15" s="55">
        <f>данные!BD150</f>
        <v>0</v>
      </c>
      <c r="BE15" s="55">
        <f>данные!BE150</f>
        <v>267437.23717043322</v>
      </c>
      <c r="BF15" s="55">
        <f>данные!BF150</f>
        <v>0</v>
      </c>
      <c r="BG15" s="55">
        <f>данные!BG150</f>
        <v>0</v>
      </c>
      <c r="BH15" s="55">
        <f>данные!BH150</f>
        <v>259350.75341337113</v>
      </c>
      <c r="BI15" s="55">
        <f>данные!BI150</f>
        <v>0</v>
      </c>
      <c r="BJ15" s="55">
        <f>данные!BJ150</f>
        <v>0</v>
      </c>
      <c r="BK15" s="55">
        <f>данные!BK150</f>
        <v>251264.26965630904</v>
      </c>
      <c r="BL15" s="55">
        <f>данные!BL150</f>
        <v>0</v>
      </c>
      <c r="BM15" s="55">
        <f>данные!BM150</f>
        <v>0</v>
      </c>
      <c r="BN15" s="55">
        <f>данные!BN150</f>
        <v>243177.78589924669</v>
      </c>
      <c r="BO15" s="55">
        <f>данные!BO150</f>
        <v>0</v>
      </c>
      <c r="BP15" s="55">
        <f>данные!BP150</f>
        <v>0</v>
      </c>
      <c r="BQ15" s="55">
        <f>данные!BQ150</f>
        <v>235091.30214218475</v>
      </c>
      <c r="BR15" s="55">
        <f>данные!BR150</f>
        <v>0</v>
      </c>
      <c r="BS15" s="55">
        <f>данные!BS150</f>
        <v>0</v>
      </c>
      <c r="BT15" s="55">
        <f>данные!BT150</f>
        <v>227004.81838512263</v>
      </c>
      <c r="BU15" s="55">
        <f>данные!BU150</f>
        <v>0</v>
      </c>
      <c r="BV15" s="55">
        <f>данные!BV150</f>
        <v>0</v>
      </c>
      <c r="BW15" s="55">
        <f>данные!BW150</f>
        <v>218918.33462806049</v>
      </c>
      <c r="BX15" s="55">
        <f>данные!BX150</f>
        <v>0</v>
      </c>
      <c r="BY15" s="55">
        <f>данные!BY150</f>
        <v>0</v>
      </c>
      <c r="BZ15" s="55">
        <f>данные!BZ150</f>
        <v>210831.85087099846</v>
      </c>
      <c r="CA15" s="55">
        <f>данные!CA150</f>
        <v>0</v>
      </c>
      <c r="CB15" s="55">
        <f>данные!CB150</f>
        <v>0</v>
      </c>
      <c r="CC15" s="55">
        <f>данные!CC150</f>
        <v>202745.36711393626</v>
      </c>
      <c r="CD15" s="55">
        <f>данные!CD150</f>
        <v>0</v>
      </c>
      <c r="CE15" s="55">
        <f>данные!CE150</f>
        <v>0</v>
      </c>
      <c r="CF15" s="55">
        <f>данные!CF150</f>
        <v>194658.88335687414</v>
      </c>
      <c r="CG15" s="55">
        <f>данные!CG150</f>
        <v>0</v>
      </c>
      <c r="CH15" s="55">
        <f>данные!CH150</f>
        <v>0</v>
      </c>
      <c r="CI15" s="55">
        <f>данные!CI150</f>
        <v>186572.39959981191</v>
      </c>
      <c r="CJ15" s="55">
        <f>данные!CJ150</f>
        <v>0</v>
      </c>
      <c r="CK15" s="55">
        <f>данные!CK150</f>
        <v>0</v>
      </c>
      <c r="CL15" s="55">
        <f>данные!CL150</f>
        <v>178485.91584274976</v>
      </c>
      <c r="CM15" s="55">
        <f>данные!CM150</f>
        <v>0</v>
      </c>
      <c r="CN15" s="55">
        <f>данные!CN150</f>
        <v>0</v>
      </c>
      <c r="CO15" s="55">
        <f>данные!CO150</f>
        <v>170399.43208568756</v>
      </c>
      <c r="CP15" s="55">
        <f>данные!CP150</f>
        <v>0</v>
      </c>
      <c r="CQ15" s="55">
        <f>данные!CQ150</f>
        <v>0</v>
      </c>
      <c r="CR15" s="55">
        <f>данные!CR150</f>
        <v>162312.94832862541</v>
      </c>
      <c r="CS15" s="55">
        <f>данные!CS150</f>
        <v>0</v>
      </c>
      <c r="CT15" s="55">
        <f>данные!CT150</f>
        <v>0</v>
      </c>
      <c r="CU15" s="55">
        <f>данные!CU150</f>
        <v>154226.46457156321</v>
      </c>
      <c r="CV15" s="55">
        <f>данные!CV150</f>
        <v>0</v>
      </c>
      <c r="CW15" s="55">
        <f>данные!CW150</f>
        <v>0</v>
      </c>
      <c r="CX15" s="55">
        <f>данные!CX150</f>
        <v>146139.98081450118</v>
      </c>
      <c r="CY15" s="55">
        <f>данные!CY150</f>
        <v>0</v>
      </c>
      <c r="CZ15" s="55">
        <f>данные!CZ150</f>
        <v>0</v>
      </c>
      <c r="DA15" s="55">
        <f>данные!DA150</f>
        <v>138053.49705743883</v>
      </c>
      <c r="DB15" s="55">
        <f>данные!DB150</f>
        <v>0</v>
      </c>
      <c r="DC15" s="55">
        <f>данные!DC150</f>
        <v>0</v>
      </c>
      <c r="DD15" s="55">
        <f>данные!DD150</f>
        <v>129967.01330037667</v>
      </c>
      <c r="DE15" s="55">
        <f>данные!DE150</f>
        <v>0</v>
      </c>
      <c r="DF15" s="55">
        <f>данные!DF150</f>
        <v>0</v>
      </c>
      <c r="DG15" s="55">
        <f>данные!DG150</f>
        <v>121880.52954331446</v>
      </c>
      <c r="DH15" s="55">
        <f>данные!DH150</f>
        <v>0</v>
      </c>
      <c r="DI15" s="55">
        <f>данные!DI150</f>
        <v>0</v>
      </c>
      <c r="DJ15" s="55">
        <f>данные!DJ150</f>
        <v>113794.0457862523</v>
      </c>
      <c r="DK15" s="55">
        <f>данные!DK150</f>
        <v>0</v>
      </c>
      <c r="DL15" s="55">
        <f>данные!DL150</f>
        <v>0</v>
      </c>
      <c r="DM15" s="55">
        <f>данные!DM150</f>
        <v>105707.56202919009</v>
      </c>
      <c r="DN15" s="55">
        <f>данные!DN150</f>
        <v>0</v>
      </c>
      <c r="DO15" s="55">
        <f>данные!DO150</f>
        <v>0</v>
      </c>
      <c r="DP15" s="55">
        <f>данные!DP150</f>
        <v>97621.07827212791</v>
      </c>
      <c r="DQ15" s="55">
        <f>данные!DQ150</f>
        <v>0</v>
      </c>
      <c r="DR15" s="55">
        <f>данные!DR150</f>
        <v>0</v>
      </c>
      <c r="DS15" s="55">
        <f>данные!DS150</f>
        <v>89534.594515065721</v>
      </c>
      <c r="DT15" s="55">
        <f>данные!DT150</f>
        <v>0</v>
      </c>
      <c r="DU15" s="55">
        <f>данные!DU150</f>
        <v>0</v>
      </c>
    </row>
    <row r="16" spans="1:125" s="51" customFormat="1" ht="13.8" x14ac:dyDescent="0.3">
      <c r="A16" s="130" t="s">
        <v>12</v>
      </c>
      <c r="C16" s="56">
        <f t="shared" si="75"/>
        <v>317952274.2981295</v>
      </c>
      <c r="D16" s="55">
        <f>PL!D18-данные!D167</f>
        <v>0</v>
      </c>
      <c r="E16" s="55">
        <f>PL!E18-(данные!E167-данные!D167)</f>
        <v>0</v>
      </c>
      <c r="F16" s="55">
        <f>PL!F18-(данные!F167-данные!E167)</f>
        <v>0</v>
      </c>
      <c r="G16" s="55">
        <f>PL!G18-(данные!G167-данные!F167)</f>
        <v>0</v>
      </c>
      <c r="H16" s="55">
        <f>PL!H18-(данные!H167-данные!G167)</f>
        <v>0</v>
      </c>
      <c r="I16" s="55">
        <f>PL!I18-(данные!I167-данные!H167)</f>
        <v>0</v>
      </c>
      <c r="J16" s="55">
        <f>PL!J18-(данные!J167-данные!I167)</f>
        <v>0</v>
      </c>
      <c r="K16" s="55">
        <f>PL!K18-(данные!K167-данные!J167)</f>
        <v>0</v>
      </c>
      <c r="L16" s="55">
        <f>PL!L18-(данные!L167-данные!K167)</f>
        <v>0</v>
      </c>
      <c r="M16" s="55">
        <f>PL!M18-(данные!M167-данные!L167)</f>
        <v>1977023.5810263646</v>
      </c>
      <c r="N16" s="55">
        <f>PL!N18-(данные!N167-данные!M167)</f>
        <v>2149788.9303201502</v>
      </c>
      <c r="O16" s="55">
        <f>PL!O18-(данные!O167-данные!N167)</f>
        <v>2109466.1787311672</v>
      </c>
      <c r="P16" s="55">
        <f>PL!P18-(данные!P167-данные!O167)</f>
        <v>948215.23992467113</v>
      </c>
      <c r="Q16" s="55">
        <f>PL!Q18-(данные!Q167-данные!P167)</f>
        <v>2150249.8232983584</v>
      </c>
      <c r="R16" s="55">
        <f>PL!R18-(данные!R167-данные!Q167)</f>
        <v>2093716.4973418657</v>
      </c>
      <c r="S16" s="55">
        <f>PL!S18-(данные!S167-данные!R167)</f>
        <v>2187273.7923056222</v>
      </c>
      <c r="T16" s="55">
        <f>PL!T18-(данные!T167-данные!S167)</f>
        <v>2212141.7090126444</v>
      </c>
      <c r="U16" s="55">
        <f>PL!U18-(данные!U167-данные!T167)</f>
        <v>2159877.3291330375</v>
      </c>
      <c r="V16" s="55">
        <f>PL!V18-(данные!V167-данные!U167)</f>
        <v>2249165.6780199073</v>
      </c>
      <c r="W16" s="55">
        <f>PL!W18-(данные!W167-данные!V167)</f>
        <v>2274033.5947269313</v>
      </c>
      <c r="X16" s="55">
        <f>PL!X18-(данные!X167-данные!W167)</f>
        <v>2202648.416360639</v>
      </c>
      <c r="Y16" s="55">
        <f>PL!Y18-(данные!Y167-данные!X167)</f>
        <v>2144055.9495291933</v>
      </c>
      <c r="Z16" s="55">
        <f>PL!Z18-(данные!Z167-данные!Y167)</f>
        <v>2273711.1947269328</v>
      </c>
      <c r="AA16" s="55">
        <f>PL!AA18-(данные!AA167-данные!Z167)</f>
        <v>2203943.3131120503</v>
      </c>
      <c r="AB16" s="55">
        <f>PL!AB18-(данные!AB167-данные!AA167)</f>
        <v>2400731.4308851212</v>
      </c>
      <c r="AC16" s="55">
        <f>PL!AC18-(данные!AC167-данные!AB167)</f>
        <v>2404861.2523540482</v>
      </c>
      <c r="AD16" s="55">
        <f>PL!AD18-(данные!AD167-данные!AC167)</f>
        <v>2336710.6674905866</v>
      </c>
      <c r="AE16" s="55">
        <f>PL!AE18-(данные!AE167-данные!AD167)</f>
        <v>2400409.0308851227</v>
      </c>
      <c r="AF16" s="55">
        <f>PL!AF18-(данные!AF167-данные!AE167)</f>
        <v>2404538.8523540497</v>
      </c>
      <c r="AG16" s="55">
        <f>PL!AG18-(данные!AG167-данные!AF167)</f>
        <v>2338005.5642419979</v>
      </c>
      <c r="AH16" s="55">
        <f>PL!AH18-(данные!AH167-данные!AG167)</f>
        <v>2400086.6308851242</v>
      </c>
      <c r="AI16" s="55">
        <f>PL!AI18-(данные!AI167-данные!AH167)</f>
        <v>2404216.4523540512</v>
      </c>
      <c r="AJ16" s="55">
        <f>PL!AJ18-(данные!AJ167-данные!AI167)</f>
        <v>2339300.4609934092</v>
      </c>
      <c r="AK16" s="55">
        <f>PL!AK18-(данные!AK167-данные!AJ167)</f>
        <v>2274238.807156302</v>
      </c>
      <c r="AL16" s="55">
        <f>PL!AL18-(данные!AL167-данные!AK167)</f>
        <v>2403894.0523540527</v>
      </c>
      <c r="AM16" s="55">
        <f>PL!AM18-(данные!AM167-данные!AL167)</f>
        <v>2340595.3577448204</v>
      </c>
      <c r="AN16" s="55">
        <f>PL!AN18-(данные!AN167-данные!AM167)</f>
        <v>2537487.9113935977</v>
      </c>
      <c r="AO16" s="55">
        <f>PL!AO18-(данные!AO167-данные!AN167)</f>
        <v>2541617.7328625172</v>
      </c>
      <c r="AP16" s="55">
        <f>PL!AP18-(данные!AP167-данные!AO167)</f>
        <v>2479936.3350047171</v>
      </c>
      <c r="AQ16" s="55">
        <f>PL!AQ18-(данные!AQ167-данные!AP167)</f>
        <v>2537165.5113935918</v>
      </c>
      <c r="AR16" s="55">
        <f>PL!AR18-(данные!AR167-данные!AQ167)</f>
        <v>2541295.3328625262</v>
      </c>
      <c r="AS16" s="55">
        <f>PL!AS18-(данные!AS167-данные!AR167)</f>
        <v>2481231.231756106</v>
      </c>
      <c r="AT16" s="55">
        <f>PL!AT18-(данные!AT167-данные!AS167)</f>
        <v>2536843.1113936007</v>
      </c>
      <c r="AU16" s="55">
        <f>PL!AU18-(данные!AU167-данные!AT167)</f>
        <v>2540972.9328625202</v>
      </c>
      <c r="AV16" s="55">
        <f>PL!AV18-(данные!AV167-данные!AU167)</f>
        <v>2482526.1285075247</v>
      </c>
      <c r="AW16" s="55">
        <f>PL!AW18-(данные!AW167-данные!AV167)</f>
        <v>2410995.287664786</v>
      </c>
      <c r="AX16" s="55">
        <f>PL!AX18-(данные!AX167-данные!AW167)</f>
        <v>2540650.5328625292</v>
      </c>
      <c r="AY16" s="55">
        <f>PL!AY18-(данные!AY167-данные!AX167)</f>
        <v>2483821.0252589434</v>
      </c>
      <c r="AZ16" s="55">
        <f>PL!AZ18-(данные!AZ167-данные!AY167)</f>
        <v>2681146.6959275007</v>
      </c>
      <c r="BA16" s="55">
        <f>PL!BA18-(данные!BA167-данные!AZ167)</f>
        <v>2685276.5173964202</v>
      </c>
      <c r="BB16" s="55">
        <f>PL!BB18-(данные!BB167-данные!BA167)</f>
        <v>2630064.3065442592</v>
      </c>
      <c r="BC16" s="55">
        <f>PL!BC18-(данные!BC167-данные!BB167)</f>
        <v>2680824.2959274948</v>
      </c>
      <c r="BD16" s="55">
        <f>PL!BD18-(данные!BD167-данные!BC167)</f>
        <v>2684954.1173964292</v>
      </c>
      <c r="BE16" s="55">
        <f>PL!BE18-(данные!BE167-данные!BD167)</f>
        <v>2631359.2032956779</v>
      </c>
      <c r="BF16" s="55">
        <f>PL!BF18-(данные!BF167-данные!BE167)</f>
        <v>2680501.8959275037</v>
      </c>
      <c r="BG16" s="55">
        <f>PL!BG18-(данные!BG167-данные!BF167)</f>
        <v>2684631.7173964232</v>
      </c>
      <c r="BH16" s="55">
        <f>PL!BH18-(данные!BH167-данные!BG167)</f>
        <v>2632654.1000470817</v>
      </c>
      <c r="BI16" s="55">
        <f>PL!BI18-(данные!BI167-данные!BH167)</f>
        <v>2554654.0721986741</v>
      </c>
      <c r="BJ16" s="55">
        <f>PL!BJ18-(данные!BJ167-данные!BI167)</f>
        <v>2684309.3173964322</v>
      </c>
      <c r="BK16" s="55">
        <f>PL!BK18-(данные!BK167-данные!BJ167)</f>
        <v>2633948.9967984855</v>
      </c>
      <c r="BL16" s="55">
        <f>PL!BL18-(данные!BL167-данные!BK167)</f>
        <v>2832052.8996881098</v>
      </c>
      <c r="BM16" s="55">
        <f>PL!BM18-(данные!BM167-данные!BL167)</f>
        <v>2836182.7211570293</v>
      </c>
      <c r="BN16" s="55">
        <f>PL!BN18-(данные!BN167-данные!BM167)</f>
        <v>2787439.6973104924</v>
      </c>
      <c r="BO16" s="55">
        <f>PL!BO18-(данные!BO167-данные!BN167)</f>
        <v>2831730.4996881038</v>
      </c>
      <c r="BP16" s="55">
        <f>PL!BP18-(данные!BP167-данные!BO167)</f>
        <v>2835860.3211570084</v>
      </c>
      <c r="BQ16" s="55">
        <f>PL!BQ18-(данные!BQ167-данные!BP167)</f>
        <v>2788734.5940619409</v>
      </c>
      <c r="BR16" s="55">
        <f>PL!BR18-(данные!BR167-данные!BQ167)</f>
        <v>2831408.0996880829</v>
      </c>
      <c r="BS16" s="55">
        <f>PL!BS18-(данные!BS167-данные!BR167)</f>
        <v>2835537.9211570323</v>
      </c>
      <c r="BT16" s="55">
        <f>PL!BT18-(данные!BT167-данные!BS167)</f>
        <v>2790029.4908133447</v>
      </c>
      <c r="BU16" s="55">
        <f>PL!BU18-(данные!BU167-данные!BT167)</f>
        <v>2705560.2759592533</v>
      </c>
      <c r="BV16" s="55">
        <f>PL!BV18-(данные!BV167-данные!BU167)</f>
        <v>2835215.5211570263</v>
      </c>
      <c r="BW16" s="55">
        <f>PL!BW18-(данные!BW167-данные!BV167)</f>
        <v>2791324.3875647485</v>
      </c>
      <c r="BX16" s="55">
        <f>PL!BX18-(данные!BX167-данные!BW167)</f>
        <v>2990568.8936367035</v>
      </c>
      <c r="BY16" s="55">
        <f>PL!BY18-(данные!BY167-данные!BX167)</f>
        <v>2994698.715105623</v>
      </c>
      <c r="BZ16" s="55">
        <f>PL!BZ18-(данные!BZ167-данные!BY167)</f>
        <v>2952424.8782647848</v>
      </c>
      <c r="CA16" s="55">
        <f>PL!CA18-(данные!CA167-данные!BZ167)</f>
        <v>2990246.4936366975</v>
      </c>
      <c r="CB16" s="55">
        <f>PL!CB18-(данные!CB167-данные!CA167)</f>
        <v>2994376.3151056468</v>
      </c>
      <c r="CC16" s="55">
        <f>PL!CC18-(данные!CC167-данные!CB167)</f>
        <v>2953719.7750161886</v>
      </c>
      <c r="CD16" s="55">
        <f>PL!CD18-(данные!CD167-данные!CC167)</f>
        <v>2989924.0936366916</v>
      </c>
      <c r="CE16" s="55">
        <f>PL!CE18-(данные!CE167-данные!CD167)</f>
        <v>2994053.9151056409</v>
      </c>
      <c r="CF16" s="55">
        <f>PL!CF18-(данные!CF167-данные!CE167)</f>
        <v>2955014.6717675924</v>
      </c>
      <c r="CG16" s="55">
        <f>PL!CG18-(данные!CG167-данные!CF167)</f>
        <v>2864076.2699078918</v>
      </c>
      <c r="CH16" s="55">
        <f>PL!CH18-(данные!CH167-данные!CG167)</f>
        <v>2993731.5151056349</v>
      </c>
      <c r="CI16" s="55">
        <f>PL!CI18-(данные!CI167-данные!CH167)</f>
        <v>2956309.568519026</v>
      </c>
      <c r="CJ16" s="55">
        <f>PL!CJ18-(данные!CJ167-данные!CI167)</f>
        <v>3157075.1672827601</v>
      </c>
      <c r="CK16" s="55">
        <f>PL!CK18-(данные!CK167-данные!CJ167)</f>
        <v>3161204.9887517095</v>
      </c>
      <c r="CL16" s="55">
        <f>PL!CL18-(данные!CL167-данные!CK167)</f>
        <v>3125400.3389164507</v>
      </c>
      <c r="CM16" s="55">
        <f>PL!CM18-(данные!CM167-данные!CL167)</f>
        <v>3156752.767282784</v>
      </c>
      <c r="CN16" s="55">
        <f>PL!CN18-(данные!CN167-данные!CM167)</f>
        <v>3160882.5887517035</v>
      </c>
      <c r="CO16" s="55">
        <f>PL!CO18-(данные!CO167-данные!CN167)</f>
        <v>3126695.2356678843</v>
      </c>
      <c r="CP16" s="55">
        <f>PL!CP18-(данные!CP167-данные!CO167)</f>
        <v>3156430.367282778</v>
      </c>
      <c r="CQ16" s="55">
        <f>PL!CQ18-(данные!CQ167-данные!CP167)</f>
        <v>3160560.1887516677</v>
      </c>
      <c r="CR16" s="55">
        <f>PL!CR18-(данные!CR167-данные!CQ167)</f>
        <v>3127990.132419318</v>
      </c>
      <c r="CS16" s="55">
        <f>PL!CS18-(данные!CS167-данные!CR167)</f>
        <v>3030582.5435539484</v>
      </c>
      <c r="CT16" s="55">
        <f>PL!CT18-(данные!CT167-данные!CS167)</f>
        <v>3160237.7887517214</v>
      </c>
      <c r="CU16" s="55">
        <f>PL!CU18-(данные!CU167-данные!CT167)</f>
        <v>3129285.029170692</v>
      </c>
      <c r="CV16" s="55">
        <f>PL!CV18-(данные!CV167-данные!CU167)</f>
        <v>3331971.2346111238</v>
      </c>
      <c r="CW16" s="55">
        <f>PL!CW18-(данные!CW167-данные!CV167)</f>
        <v>3336101.0560800731</v>
      </c>
      <c r="CX16" s="55">
        <f>PL!CX18-(данные!CX167-данные!CW167)</f>
        <v>3306765.5932504535</v>
      </c>
      <c r="CY16" s="55">
        <f>PL!CY18-(данные!CY167-данные!CX167)</f>
        <v>3331648.8346111178</v>
      </c>
      <c r="CZ16" s="55">
        <f>PL!CZ18-(данные!CZ167-данные!CY167)</f>
        <v>3335778.6560800672</v>
      </c>
      <c r="DA16" s="55">
        <f>PL!DA18-(данные!DA167-данные!CZ167)</f>
        <v>3308060.4900019169</v>
      </c>
      <c r="DB16" s="55">
        <f>PL!DB18-(данные!DB167-данные!DA167)</f>
        <v>3331326.4346111417</v>
      </c>
      <c r="DC16" s="55">
        <f>PL!DC18-(данные!DC167-данные!DB167)</f>
        <v>3335456.2560800314</v>
      </c>
      <c r="DD16" s="55">
        <f>PL!DD18-(данные!DD167-данные!DC167)</f>
        <v>3309355.3867533207</v>
      </c>
      <c r="DE16" s="55">
        <f>PL!DE18-(данные!DE167-данные!DD167)</f>
        <v>3205478.6108823419</v>
      </c>
      <c r="DF16" s="55">
        <f>PL!DF18-(данные!DF167-данные!DE167)</f>
        <v>3335133.8560800552</v>
      </c>
      <c r="DG16" s="55">
        <f>PL!DG18-(данные!DG167-данные!DF167)</f>
        <v>3310650.2835047245</v>
      </c>
      <c r="DH16" s="55">
        <f>PL!DH18-(данные!DH167-данные!DG167)</f>
        <v>3515676.5853058696</v>
      </c>
      <c r="DI16" s="55">
        <f>PL!DI18-(данные!DI167-данные!DH167)</f>
        <v>3519806.4067748189</v>
      </c>
      <c r="DJ16" s="55">
        <f>PL!DJ18-(данные!DJ167-данные!DI167)</f>
        <v>3496940.1309509277</v>
      </c>
      <c r="DK16" s="55">
        <f>PL!DK18-(данные!DK167-данные!DJ167)</f>
        <v>3515354.1853058934</v>
      </c>
      <c r="DL16" s="55">
        <f>PL!DL18-(данные!DL167-данные!DK167)</f>
        <v>3519484.0067747831</v>
      </c>
      <c r="DM16" s="55">
        <f>PL!DM18-(данные!DM167-данные!DL167)</f>
        <v>3498235.0277023315</v>
      </c>
      <c r="DN16" s="55">
        <f>PL!DN18-(данные!DN167-данные!DM167)</f>
        <v>3515031.7853059173</v>
      </c>
      <c r="DO16" s="55">
        <f>PL!DO18-(данные!DO167-данные!DN167)</f>
        <v>3519161.606774807</v>
      </c>
      <c r="DP16" s="55">
        <f>PL!DP18-(данные!DP167-данные!DO167)</f>
        <v>3499529.9244537354</v>
      </c>
      <c r="DQ16" s="55">
        <f>PL!DQ18-(данные!DQ167-данные!DP167)</f>
        <v>3389183.9615770578</v>
      </c>
      <c r="DR16" s="55">
        <f>PL!DR18-(данные!DR167-данные!DQ167)</f>
        <v>3518839.2067748308</v>
      </c>
      <c r="DS16" s="55">
        <f>PL!DS18-(данные!DS167-данные!DR167)</f>
        <v>3500824.8212051392</v>
      </c>
      <c r="DT16" s="55">
        <f>PL!DT18-(данные!DT167-данные!DS167)</f>
        <v>3708631.6835353971</v>
      </c>
      <c r="DU16" s="55">
        <f>PL!DU18-(данные!DU167-данные!DT167)</f>
        <v>3712761.5050043464</v>
      </c>
    </row>
    <row r="17" spans="1:125" s="9" customFormat="1" x14ac:dyDescent="0.3">
      <c r="A17" s="20" t="s">
        <v>128</v>
      </c>
      <c r="B17" s="21"/>
      <c r="C17" s="19">
        <f t="shared" si="75"/>
        <v>1327667560.6562703</v>
      </c>
      <c r="D17" s="19">
        <f>D5-D12-D13</f>
        <v>0</v>
      </c>
      <c r="E17" s="19">
        <f>E5-E12-E13</f>
        <v>0</v>
      </c>
      <c r="F17" s="19">
        <f t="shared" ref="F17:BQ17" si="174">F5-F12-F13</f>
        <v>0</v>
      </c>
      <c r="G17" s="19">
        <f t="shared" si="174"/>
        <v>0</v>
      </c>
      <c r="H17" s="19">
        <f t="shared" si="174"/>
        <v>0</v>
      </c>
      <c r="I17" s="19">
        <f t="shared" si="174"/>
        <v>0</v>
      </c>
      <c r="J17" s="19">
        <f t="shared" si="174"/>
        <v>0</v>
      </c>
      <c r="K17" s="19">
        <f t="shared" si="174"/>
        <v>0</v>
      </c>
      <c r="L17" s="19">
        <f t="shared" si="174"/>
        <v>-15418324.531779662</v>
      </c>
      <c r="M17" s="19">
        <f t="shared" si="174"/>
        <v>10578973.752306968</v>
      </c>
      <c r="N17" s="19">
        <f t="shared" si="174"/>
        <v>11171271.069679849</v>
      </c>
      <c r="O17" s="19">
        <f t="shared" si="174"/>
        <v>10259980.063323919</v>
      </c>
      <c r="P17" s="19">
        <f t="shared" si="174"/>
        <v>13085520.093408661</v>
      </c>
      <c r="Q17" s="19">
        <f t="shared" si="174"/>
        <v>11907948.176701643</v>
      </c>
      <c r="R17" s="19">
        <f t="shared" si="174"/>
        <v>11578124.396685189</v>
      </c>
      <c r="S17" s="19">
        <f t="shared" si="174"/>
        <v>11844849.54102771</v>
      </c>
      <c r="T17" s="19">
        <f t="shared" si="174"/>
        <v>9749940.3926822897</v>
      </c>
      <c r="U17" s="19">
        <f t="shared" si="174"/>
        <v>9336980.1935835406</v>
      </c>
      <c r="V17" s="19">
        <f t="shared" si="174"/>
        <v>9590443.1129405349</v>
      </c>
      <c r="W17" s="19">
        <f t="shared" si="174"/>
        <v>9586224.3035781421</v>
      </c>
      <c r="X17" s="19">
        <f t="shared" si="174"/>
        <v>9300683.5901130307</v>
      </c>
      <c r="Y17" s="19">
        <f t="shared" si="174"/>
        <v>9066313.7227871865</v>
      </c>
      <c r="Z17" s="19">
        <f t="shared" si="174"/>
        <v>9584934.7035781406</v>
      </c>
      <c r="AA17" s="19">
        <f t="shared" si="174"/>
        <v>8638490.2957627065</v>
      </c>
      <c r="AB17" s="19">
        <f t="shared" si="174"/>
        <v>10093015.648210935</v>
      </c>
      <c r="AC17" s="19">
        <f t="shared" si="174"/>
        <v>10109534.934086643</v>
      </c>
      <c r="AD17" s="19">
        <f t="shared" si="174"/>
        <v>9836932.5946327765</v>
      </c>
      <c r="AE17" s="19">
        <f t="shared" si="174"/>
        <v>10091726.048210934</v>
      </c>
      <c r="AF17" s="19">
        <f t="shared" si="174"/>
        <v>10108245.334086642</v>
      </c>
      <c r="AG17" s="19">
        <f t="shared" si="174"/>
        <v>9842112.1816384271</v>
      </c>
      <c r="AH17" s="19">
        <f t="shared" si="174"/>
        <v>10090436.448210932</v>
      </c>
      <c r="AI17" s="19">
        <f t="shared" si="174"/>
        <v>10106955.73408664</v>
      </c>
      <c r="AJ17" s="19">
        <f t="shared" si="174"/>
        <v>9847291.7686440628</v>
      </c>
      <c r="AK17" s="19">
        <f t="shared" si="174"/>
        <v>9587045.1532956511</v>
      </c>
      <c r="AL17" s="19">
        <f t="shared" si="174"/>
        <v>10105666.134086624</v>
      </c>
      <c r="AM17" s="19">
        <f t="shared" si="174"/>
        <v>9151729.8302260078</v>
      </c>
      <c r="AN17" s="19">
        <f t="shared" si="174"/>
        <v>10640041.570244826</v>
      </c>
      <c r="AO17" s="19">
        <f t="shared" si="174"/>
        <v>10656560.856120512</v>
      </c>
      <c r="AP17" s="19">
        <f t="shared" si="174"/>
        <v>10409835.264689293</v>
      </c>
      <c r="AQ17" s="19">
        <f t="shared" si="174"/>
        <v>10638751.970244832</v>
      </c>
      <c r="AR17" s="19">
        <f t="shared" si="174"/>
        <v>10655271.256120503</v>
      </c>
      <c r="AS17" s="19">
        <f t="shared" si="174"/>
        <v>10415014.851694966</v>
      </c>
      <c r="AT17" s="19">
        <f t="shared" si="174"/>
        <v>10637462.370244823</v>
      </c>
      <c r="AU17" s="19">
        <f t="shared" si="174"/>
        <v>10653981.656120509</v>
      </c>
      <c r="AV17" s="19">
        <f t="shared" si="174"/>
        <v>10420194.438700609</v>
      </c>
      <c r="AW17" s="19">
        <f t="shared" si="174"/>
        <v>10134071.075329609</v>
      </c>
      <c r="AX17" s="19">
        <f t="shared" si="174"/>
        <v>10652692.05612053</v>
      </c>
      <c r="AY17" s="19">
        <f t="shared" si="174"/>
        <v>9689595.4240113404</v>
      </c>
      <c r="AZ17" s="19">
        <f t="shared" si="174"/>
        <v>11214676.708380431</v>
      </c>
      <c r="BA17" s="19">
        <f t="shared" si="174"/>
        <v>11231195.994256116</v>
      </c>
      <c r="BB17" s="19">
        <f t="shared" si="174"/>
        <v>11010347.150847446</v>
      </c>
      <c r="BC17" s="19">
        <f t="shared" si="174"/>
        <v>11213387.108380437</v>
      </c>
      <c r="BD17" s="19">
        <f t="shared" si="174"/>
        <v>11229906.394256108</v>
      </c>
      <c r="BE17" s="19">
        <f t="shared" si="174"/>
        <v>11015526.737853089</v>
      </c>
      <c r="BF17" s="19">
        <f t="shared" si="174"/>
        <v>11212097.508380428</v>
      </c>
      <c r="BG17" s="19">
        <f t="shared" si="174"/>
        <v>11228616.794256113</v>
      </c>
      <c r="BH17" s="19">
        <f t="shared" si="174"/>
        <v>11020706.324858747</v>
      </c>
      <c r="BI17" s="19">
        <f t="shared" si="174"/>
        <v>10708706.213465318</v>
      </c>
      <c r="BJ17" s="19">
        <f t="shared" si="174"/>
        <v>11227327.194256105</v>
      </c>
      <c r="BK17" s="19">
        <f t="shared" si="174"/>
        <v>10253318.38008476</v>
      </c>
      <c r="BL17" s="19">
        <f t="shared" si="174"/>
        <v>11818301.523422763</v>
      </c>
      <c r="BM17" s="19">
        <f t="shared" si="174"/>
        <v>11834820.809298508</v>
      </c>
      <c r="BN17" s="19">
        <f t="shared" si="174"/>
        <v>11639848.713912463</v>
      </c>
      <c r="BO17" s="19">
        <f t="shared" si="174"/>
        <v>11817011.923422769</v>
      </c>
      <c r="BP17" s="19">
        <f t="shared" si="174"/>
        <v>11833531.209298529</v>
      </c>
      <c r="BQ17" s="19">
        <f t="shared" si="174"/>
        <v>11645028.300918076</v>
      </c>
      <c r="BR17" s="19">
        <f t="shared" ref="BR17:DU17" si="175">BR5-BR12-BR13</f>
        <v>11815722.32342279</v>
      </c>
      <c r="BS17" s="19">
        <f t="shared" si="175"/>
        <v>11832241.609298505</v>
      </c>
      <c r="BT17" s="19">
        <f t="shared" si="175"/>
        <v>11650207.887923734</v>
      </c>
      <c r="BU17" s="19">
        <f t="shared" si="175"/>
        <v>11312331.02850756</v>
      </c>
      <c r="BV17" s="19">
        <f t="shared" si="175"/>
        <v>11830952.009298511</v>
      </c>
      <c r="BW17" s="19">
        <f t="shared" si="175"/>
        <v>10844191.566560745</v>
      </c>
      <c r="BX17" s="19">
        <f t="shared" si="175"/>
        <v>12452365.499217279</v>
      </c>
      <c r="BY17" s="19">
        <f t="shared" si="175"/>
        <v>12468884.785093024</v>
      </c>
      <c r="BZ17" s="19">
        <f t="shared" si="175"/>
        <v>12299789.437729528</v>
      </c>
      <c r="CA17" s="19">
        <f t="shared" si="175"/>
        <v>12451075.899217285</v>
      </c>
      <c r="CB17" s="19">
        <f t="shared" si="175"/>
        <v>12467595.185093001</v>
      </c>
      <c r="CC17" s="19">
        <f t="shared" si="175"/>
        <v>12304969.024735186</v>
      </c>
      <c r="CD17" s="19">
        <f t="shared" si="175"/>
        <v>12449786.299217291</v>
      </c>
      <c r="CE17" s="19">
        <f t="shared" si="175"/>
        <v>12466305.585093006</v>
      </c>
      <c r="CF17" s="19">
        <f t="shared" si="175"/>
        <v>12310148.611740844</v>
      </c>
      <c r="CG17" s="19">
        <f t="shared" si="175"/>
        <v>11946395.004302032</v>
      </c>
      <c r="CH17" s="19">
        <f t="shared" si="175"/>
        <v>12465015.985093012</v>
      </c>
      <c r="CI17" s="19">
        <f t="shared" si="175"/>
        <v>11463572.494959377</v>
      </c>
      <c r="CJ17" s="19">
        <f t="shared" si="175"/>
        <v>13118390.593801528</v>
      </c>
      <c r="CK17" s="19">
        <f t="shared" si="175"/>
        <v>13134909.879677184</v>
      </c>
      <c r="CL17" s="19">
        <f t="shared" si="175"/>
        <v>12991691.280336358</v>
      </c>
      <c r="CM17" s="19">
        <f t="shared" si="175"/>
        <v>13117100.993801504</v>
      </c>
      <c r="CN17" s="19">
        <f t="shared" si="175"/>
        <v>13133620.27967719</v>
      </c>
      <c r="CO17" s="19">
        <f t="shared" si="175"/>
        <v>12996870.867341986</v>
      </c>
      <c r="CP17" s="19">
        <f t="shared" si="175"/>
        <v>13115811.39380151</v>
      </c>
      <c r="CQ17" s="19">
        <f t="shared" si="175"/>
        <v>13132330.679677226</v>
      </c>
      <c r="CR17" s="19">
        <f t="shared" si="175"/>
        <v>13002050.454347614</v>
      </c>
      <c r="CS17" s="19">
        <f t="shared" si="175"/>
        <v>12612420.098886281</v>
      </c>
      <c r="CT17" s="19">
        <f t="shared" si="175"/>
        <v>13131041.079677172</v>
      </c>
      <c r="CU17" s="19">
        <f t="shared" si="175"/>
        <v>12112886.55237692</v>
      </c>
      <c r="CV17" s="19">
        <f t="shared" si="175"/>
        <v>13817974.863114886</v>
      </c>
      <c r="CW17" s="19">
        <f t="shared" si="175"/>
        <v>13834494.148990601</v>
      </c>
      <c r="CX17" s="19">
        <f t="shared" si="175"/>
        <v>13717152.297672383</v>
      </c>
      <c r="CY17" s="19">
        <f t="shared" si="175"/>
        <v>13816685.263114832</v>
      </c>
      <c r="CZ17" s="19">
        <f t="shared" si="175"/>
        <v>13833204.548990607</v>
      </c>
      <c r="DA17" s="19">
        <f t="shared" si="175"/>
        <v>13722331.884677984</v>
      </c>
      <c r="DB17" s="19">
        <f t="shared" si="175"/>
        <v>13815395.663114868</v>
      </c>
      <c r="DC17" s="19">
        <f t="shared" si="175"/>
        <v>13831914.948990643</v>
      </c>
      <c r="DD17" s="19">
        <f t="shared" si="175"/>
        <v>13727511.471683642</v>
      </c>
      <c r="DE17" s="19">
        <f t="shared" si="175"/>
        <v>13312004.368199669</v>
      </c>
      <c r="DF17" s="19">
        <f t="shared" si="175"/>
        <v>13830625.348990619</v>
      </c>
      <c r="DG17" s="19">
        <f t="shared" si="175"/>
        <v>12793630.395264048</v>
      </c>
      <c r="DH17" s="19">
        <f t="shared" si="175"/>
        <v>14552796.265894018</v>
      </c>
      <c r="DI17" s="19">
        <f t="shared" si="175"/>
        <v>14569315.551769733</v>
      </c>
      <c r="DJ17" s="19">
        <f t="shared" si="175"/>
        <v>14477850.448474037</v>
      </c>
      <c r="DK17" s="19">
        <f t="shared" si="175"/>
        <v>14551506.665893994</v>
      </c>
      <c r="DL17" s="19">
        <f t="shared" si="175"/>
        <v>14568025.951769769</v>
      </c>
      <c r="DM17" s="19">
        <f t="shared" si="175"/>
        <v>14483030.035479695</v>
      </c>
      <c r="DN17" s="19">
        <f t="shared" si="175"/>
        <v>14550217.06589397</v>
      </c>
      <c r="DO17" s="19">
        <f t="shared" si="175"/>
        <v>14566736.351769745</v>
      </c>
      <c r="DP17" s="19">
        <f t="shared" si="175"/>
        <v>14488209.622485353</v>
      </c>
      <c r="DQ17" s="19">
        <f t="shared" si="175"/>
        <v>14046825.770978831</v>
      </c>
      <c r="DR17" s="19">
        <f t="shared" si="175"/>
        <v>14565446.751769722</v>
      </c>
      <c r="DS17" s="19">
        <f t="shared" si="175"/>
        <v>13507375.512894463</v>
      </c>
      <c r="DT17" s="19">
        <f t="shared" si="175"/>
        <v>15324616.65881218</v>
      </c>
      <c r="DU17" s="19">
        <f t="shared" si="175"/>
        <v>15341135.944687776</v>
      </c>
    </row>
    <row r="18" spans="1:125" ht="5.25" customHeight="1" x14ac:dyDescent="0.3"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</row>
    <row r="19" spans="1:125" x14ac:dyDescent="0.3">
      <c r="A19" s="50" t="s">
        <v>23</v>
      </c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</row>
    <row r="20" spans="1:125" x14ac:dyDescent="0.3">
      <c r="A20" s="11" t="s">
        <v>132</v>
      </c>
      <c r="C20" s="12">
        <f t="shared" si="75"/>
        <v>0</v>
      </c>
      <c r="D20" s="13"/>
      <c r="E20" s="13"/>
      <c r="F20" s="13"/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3">
        <v>0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0</v>
      </c>
      <c r="BX20" s="13">
        <v>0</v>
      </c>
      <c r="BY20" s="13">
        <v>0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0</v>
      </c>
      <c r="DE20" s="13">
        <v>0</v>
      </c>
      <c r="DF20" s="13">
        <v>0</v>
      </c>
      <c r="DG20" s="13">
        <v>0</v>
      </c>
      <c r="DH20" s="13">
        <v>0</v>
      </c>
      <c r="DI20" s="13">
        <v>0</v>
      </c>
      <c r="DJ20" s="13">
        <v>0</v>
      </c>
      <c r="DK20" s="13">
        <v>0</v>
      </c>
      <c r="DL20" s="13">
        <v>0</v>
      </c>
      <c r="DM20" s="13">
        <v>0</v>
      </c>
      <c r="DN20" s="13">
        <v>0</v>
      </c>
      <c r="DO20" s="13">
        <v>0</v>
      </c>
      <c r="DP20" s="13">
        <v>0</v>
      </c>
      <c r="DQ20" s="13">
        <v>0</v>
      </c>
      <c r="DR20" s="13">
        <v>0</v>
      </c>
      <c r="DS20" s="13">
        <v>0</v>
      </c>
      <c r="DT20" s="13">
        <v>0</v>
      </c>
      <c r="DU20" s="13">
        <v>0</v>
      </c>
    </row>
    <row r="21" spans="1:125" x14ac:dyDescent="0.3">
      <c r="A21" s="11" t="s">
        <v>133</v>
      </c>
      <c r="C21" s="12">
        <f t="shared" si="75"/>
        <v>82088400</v>
      </c>
      <c r="D21" s="13">
        <f>SUM(данные!D4:D5,данные!D7,данные!D9:D12)*capex</f>
        <v>51197900</v>
      </c>
      <c r="E21" s="13">
        <f>SUM(данные!E4:E5,данные!E7,данные!E9:E12)*capex</f>
        <v>1065000</v>
      </c>
      <c r="F21" s="13">
        <f>SUM(данные!F4:F5,данные!F7,данные!F9:F12)*capex</f>
        <v>1065000</v>
      </c>
      <c r="G21" s="13">
        <f>SUM(данные!G4:G5,данные!G7,данные!G9:G12)*capex</f>
        <v>1065000</v>
      </c>
      <c r="H21" s="13">
        <f>SUM(данные!H4:H5,данные!H7,данные!H9:H12)*capex</f>
        <v>1670500</v>
      </c>
      <c r="I21" s="13">
        <f>SUM(данные!I4:I5,данные!I7,данные!I9:I12)*capex</f>
        <v>1495000</v>
      </c>
      <c r="J21" s="13">
        <f>SUM(данные!J4:J5,данные!J7,данные!J9:J12)*capex</f>
        <v>1495000</v>
      </c>
      <c r="K21" s="13">
        <f>SUM(данные!K4:K5,данные!K7,данные!K9:K12)*capex</f>
        <v>1495000</v>
      </c>
      <c r="L21" s="13">
        <f>SUM(данные!L4:L5,данные!L7,данные!L9:L12)*capex</f>
        <v>1495000</v>
      </c>
      <c r="M21" s="13">
        <f>SUM(данные!M4:M5,данные!M7,данные!M9:M12)*capex</f>
        <v>20045000</v>
      </c>
      <c r="N21" s="13">
        <f>SUM(данные!N4:N5,данные!N7,данные!N9:N12)*capex</f>
        <v>0</v>
      </c>
      <c r="O21" s="13">
        <f>SUM(данные!O4:O5,данные!O7,данные!O9:O12)*capex</f>
        <v>0</v>
      </c>
      <c r="P21" s="13">
        <f>SUM(данные!P4:P5,данные!P7,данные!P9:P12)*capex</f>
        <v>0</v>
      </c>
      <c r="Q21" s="13">
        <f>SUM(данные!Q4:Q5,данные!Q7,данные!Q9:Q12)*capex</f>
        <v>0</v>
      </c>
      <c r="R21" s="13">
        <f>SUM(данные!R4:R5,данные!R7,данные!R9:R12)*capex</f>
        <v>0</v>
      </c>
      <c r="S21" s="13">
        <f>SUM(данные!S4:S5,данные!S7,данные!S9:S12)*capex</f>
        <v>0</v>
      </c>
      <c r="T21" s="13">
        <f>SUM(данные!T4:T5,данные!T7,данные!T9:T12)*capex</f>
        <v>0</v>
      </c>
      <c r="U21" s="13">
        <f>SUM(данные!U4:U5,данные!U7,данные!U9:U12)*capex</f>
        <v>0</v>
      </c>
      <c r="V21" s="13">
        <f>SUM(данные!V4:V5,данные!V7,данные!V9:V12)*capex</f>
        <v>0</v>
      </c>
      <c r="W21" s="13">
        <f>SUM(данные!W4:W5,данные!W7,данные!W9:W12)*capex</f>
        <v>0</v>
      </c>
      <c r="X21" s="13">
        <f>SUM(данные!X4:X5,данные!X7,данные!X9:X12)*capex</f>
        <v>0</v>
      </c>
      <c r="Y21" s="13">
        <f>SUM(данные!Y4:Y5,данные!Y7,данные!Y9:Y12)*capex</f>
        <v>0</v>
      </c>
      <c r="Z21" s="13">
        <f>SUM(данные!Z4:Z5,данные!Z7,данные!Z9:Z12)*capex</f>
        <v>0</v>
      </c>
      <c r="AA21" s="13">
        <f>SUM(данные!AA4:AA5,данные!AA7,данные!AA9:AA12)*capex</f>
        <v>0</v>
      </c>
      <c r="AB21" s="13">
        <f>SUM(данные!AB4:AB5,данные!AB7,данные!AB9:AB12)*capex</f>
        <v>0</v>
      </c>
      <c r="AC21" s="13">
        <f>SUM(данные!AC4:AC5,данные!AC7,данные!AC9:AC12)*capex</f>
        <v>0</v>
      </c>
      <c r="AD21" s="13">
        <f>SUM(данные!AD4:AD5,данные!AD7,данные!AD9:AD12)*capex</f>
        <v>0</v>
      </c>
      <c r="AE21" s="13">
        <f>SUM(данные!AE4:AE5,данные!AE7,данные!AE9:AE12)*capex</f>
        <v>0</v>
      </c>
      <c r="AF21" s="13">
        <f>SUM(данные!AF4:AF5,данные!AF7,данные!AF9:AF12)*capex</f>
        <v>0</v>
      </c>
      <c r="AG21" s="13">
        <f>SUM(данные!AG4:AG5,данные!AG7,данные!AG9:AG12)*capex</f>
        <v>0</v>
      </c>
      <c r="AH21" s="13">
        <f>SUM(данные!AH4:AH5,данные!AH7,данные!AH9:AH12)*capex</f>
        <v>0</v>
      </c>
      <c r="AI21" s="13">
        <f>SUM(данные!AI4:AI5,данные!AI7,данные!AI9:AI12)*capex</f>
        <v>0</v>
      </c>
      <c r="AJ21" s="13">
        <f>SUM(данные!AJ4:AJ5,данные!AJ7,данные!AJ9:AJ12)*capex</f>
        <v>0</v>
      </c>
      <c r="AK21" s="13">
        <f>SUM(данные!AK4:AK5,данные!AK7,данные!AK9:AK12)*capex</f>
        <v>0</v>
      </c>
      <c r="AL21" s="13">
        <f>SUM(данные!AL4:AL5,данные!AL7,данные!AL9:AL12)*capex</f>
        <v>0</v>
      </c>
      <c r="AM21" s="13">
        <f>SUM(данные!AM4:AM5,данные!AM7,данные!AM9:AM12)*capex</f>
        <v>0</v>
      </c>
      <c r="AN21" s="13">
        <f>SUM(данные!AN4:AN5,данные!AN7,данные!AN9:AN12)*capex</f>
        <v>0</v>
      </c>
      <c r="AO21" s="13">
        <f>SUM(данные!AO4:AO5,данные!AO7,данные!AO9:AO12)*capex</f>
        <v>0</v>
      </c>
      <c r="AP21" s="13">
        <f>SUM(данные!AP4:AP5,данные!AP7,данные!AP9:AP12)*capex</f>
        <v>0</v>
      </c>
      <c r="AQ21" s="13">
        <f>SUM(данные!AQ4:AQ5,данные!AQ7,данные!AQ9:AQ12)*capex</f>
        <v>0</v>
      </c>
      <c r="AR21" s="13">
        <f>SUM(данные!AR4:AR5,данные!AR7,данные!AR9:AR12)*capex</f>
        <v>0</v>
      </c>
      <c r="AS21" s="13">
        <f>SUM(данные!AS4:AS5,данные!AS7,данные!AS9:AS12)*capex</f>
        <v>0</v>
      </c>
      <c r="AT21" s="13">
        <f>SUM(данные!AT4:AT5,данные!AT7,данные!AT9:AT12)*capex</f>
        <v>0</v>
      </c>
      <c r="AU21" s="13">
        <f>SUM(данные!AU4:AU5,данные!AU7,данные!AU9:AU12)*capex</f>
        <v>0</v>
      </c>
      <c r="AV21" s="13">
        <f>SUM(данные!AV4:AV5,данные!AV7,данные!AV9:AV12)*capex</f>
        <v>0</v>
      </c>
      <c r="AW21" s="13">
        <f>SUM(данные!AW4:AW5,данные!AW7,данные!AW9:AW12)*capex</f>
        <v>0</v>
      </c>
      <c r="AX21" s="13">
        <f>SUM(данные!AX4:AX5,данные!AX7,данные!AX9:AX12)*capex</f>
        <v>0</v>
      </c>
      <c r="AY21" s="13">
        <f>SUM(данные!AY4:AY5,данные!AY7,данные!AY9:AY12)*capex</f>
        <v>0</v>
      </c>
      <c r="AZ21" s="13">
        <f>SUM(данные!AZ4:AZ5,данные!AZ7,данные!AZ9:AZ12)*capex</f>
        <v>0</v>
      </c>
      <c r="BA21" s="13">
        <f>SUM(данные!BA4:BA5,данные!BA7,данные!BA9:BA12)*capex</f>
        <v>0</v>
      </c>
      <c r="BB21" s="13">
        <f>SUM(данные!BB4:BB5,данные!BB7,данные!BB9:BB12)*capex</f>
        <v>0</v>
      </c>
      <c r="BC21" s="13">
        <f>SUM(данные!BC4:BC5,данные!BC7,данные!BC9:BC12)*capex</f>
        <v>0</v>
      </c>
      <c r="BD21" s="13">
        <f>SUM(данные!BD4:BD5,данные!BD7,данные!BD9:BD12)*capex</f>
        <v>0</v>
      </c>
      <c r="BE21" s="13">
        <f>SUM(данные!BE4:BE5,данные!BE7,данные!BE9:BE12)*capex</f>
        <v>0</v>
      </c>
      <c r="BF21" s="13">
        <f>SUM(данные!BF4:BF5,данные!BF7,данные!BF9:BF12)*capex</f>
        <v>0</v>
      </c>
      <c r="BG21" s="13">
        <f>SUM(данные!BG4:BG5,данные!BG7,данные!BG9:BG12)*capex</f>
        <v>0</v>
      </c>
      <c r="BH21" s="13">
        <f>SUM(данные!BH4:BH5,данные!BH7,данные!BH9:BH12)*capex</f>
        <v>0</v>
      </c>
      <c r="BI21" s="13">
        <f>SUM(данные!BI4:BI5,данные!BI7,данные!BI9:BI12)*capex</f>
        <v>0</v>
      </c>
      <c r="BJ21" s="13">
        <f>SUM(данные!BJ4:BJ5,данные!BJ7,данные!BJ9:BJ12)*capex</f>
        <v>0</v>
      </c>
      <c r="BK21" s="13">
        <f>SUM(данные!BK4:BK5,данные!BK7,данные!BK9:BK12)*capex</f>
        <v>0</v>
      </c>
      <c r="BL21" s="13">
        <f>SUM(данные!BL4:BL5,данные!BL7,данные!BL9:BL12)*capex</f>
        <v>0</v>
      </c>
      <c r="BM21" s="13">
        <f>SUM(данные!BM4:BM5,данные!BM7,данные!BM9:BM12)*capex</f>
        <v>0</v>
      </c>
      <c r="BN21" s="13">
        <f>SUM(данные!BN4:BN5,данные!BN7,данные!BN9:BN12)*capex</f>
        <v>0</v>
      </c>
      <c r="BO21" s="13">
        <f>SUM(данные!BO4:BO5,данные!BO7,данные!BO9:BO12)*capex</f>
        <v>0</v>
      </c>
      <c r="BP21" s="13">
        <f>SUM(данные!BP4:BP5,данные!BP7,данные!BP9:BP12)*capex</f>
        <v>0</v>
      </c>
      <c r="BQ21" s="13">
        <f>SUM(данные!BQ4:BQ5,данные!BQ7,данные!BQ9:BQ12)*capex</f>
        <v>0</v>
      </c>
      <c r="BR21" s="13">
        <f>SUM(данные!BR4:BR5,данные!BR7,данные!BR9:BR12)*capex</f>
        <v>0</v>
      </c>
      <c r="BS21" s="13">
        <f>SUM(данные!BS4:BS5,данные!BS7,данные!BS9:BS12)*capex</f>
        <v>0</v>
      </c>
      <c r="BT21" s="13">
        <f>SUM(данные!BT4:BT5,данные!BT7,данные!BT9:BT12)*capex</f>
        <v>0</v>
      </c>
      <c r="BU21" s="13">
        <f>SUM(данные!BU4:BU5,данные!BU7,данные!BU9:BU12)*capex</f>
        <v>0</v>
      </c>
      <c r="BV21" s="13">
        <f>SUM(данные!BV4:BV5,данные!BV7,данные!BV9:BV12)*capex</f>
        <v>0</v>
      </c>
      <c r="BW21" s="13">
        <f>SUM(данные!BW4:BW5,данные!BW7,данные!BW9:BW12)*capex</f>
        <v>0</v>
      </c>
      <c r="BX21" s="13">
        <f>SUM(данные!BX4:BX5,данные!BX7,данные!BX9:BX12)*capex</f>
        <v>0</v>
      </c>
      <c r="BY21" s="13">
        <f>SUM(данные!BY4:BY5,данные!BY7,данные!BY9:BY12)*capex</f>
        <v>0</v>
      </c>
      <c r="BZ21" s="13">
        <f>SUM(данные!BZ4:BZ5,данные!BZ7,данные!BZ9:BZ12)*capex</f>
        <v>0</v>
      </c>
      <c r="CA21" s="13">
        <f>SUM(данные!CA4:CA5,данные!CA7,данные!CA9:CA12)*capex</f>
        <v>0</v>
      </c>
      <c r="CB21" s="13">
        <f>SUM(данные!CB4:CB5,данные!CB7,данные!CB9:CB12)*capex</f>
        <v>0</v>
      </c>
      <c r="CC21" s="13">
        <f>SUM(данные!CC4:CC5,данные!CC7,данные!CC9:CC12)*capex</f>
        <v>0</v>
      </c>
      <c r="CD21" s="13">
        <f>SUM(данные!CD4:CD5,данные!CD7,данные!CD9:CD12)*capex</f>
        <v>0</v>
      </c>
      <c r="CE21" s="13">
        <f>SUM(данные!CE4:CE5,данные!CE7,данные!CE9:CE12)*capex</f>
        <v>0</v>
      </c>
      <c r="CF21" s="13">
        <f>SUM(данные!CF4:CF5,данные!CF7,данные!CF9:CF12)*capex</f>
        <v>0</v>
      </c>
      <c r="CG21" s="13">
        <f>SUM(данные!CG4:CG5,данные!CG7,данные!CG9:CG12)*capex</f>
        <v>0</v>
      </c>
      <c r="CH21" s="13">
        <f>SUM(данные!CH4:CH5,данные!CH7,данные!CH9:CH12)*capex</f>
        <v>0</v>
      </c>
      <c r="CI21" s="13">
        <f>SUM(данные!CI4:CI5,данные!CI7,данные!CI9:CI12)*capex</f>
        <v>0</v>
      </c>
      <c r="CJ21" s="13">
        <f>SUM(данные!CJ4:CJ5,данные!CJ7,данные!CJ9:CJ12)*capex</f>
        <v>0</v>
      </c>
      <c r="CK21" s="13">
        <f>SUM(данные!CK4:CK5,данные!CK7,данные!CK9:CK12)*capex</f>
        <v>0</v>
      </c>
      <c r="CL21" s="13">
        <f>SUM(данные!CL4:CL5,данные!CL7,данные!CL9:CL12)*capex</f>
        <v>0</v>
      </c>
      <c r="CM21" s="13">
        <f>SUM(данные!CM4:CM5,данные!CM7,данные!CM9:CM12)*capex</f>
        <v>0</v>
      </c>
      <c r="CN21" s="13">
        <f>SUM(данные!CN4:CN5,данные!CN7,данные!CN9:CN12)*capex</f>
        <v>0</v>
      </c>
      <c r="CO21" s="13">
        <f>SUM(данные!CO4:CO5,данные!CO7,данные!CO9:CO12)*capex</f>
        <v>0</v>
      </c>
      <c r="CP21" s="13">
        <f>SUM(данные!CP4:CP5,данные!CP7,данные!CP9:CP12)*capex</f>
        <v>0</v>
      </c>
      <c r="CQ21" s="13">
        <f>SUM(данные!CQ4:CQ5,данные!CQ7,данные!CQ9:CQ12)*capex</f>
        <v>0</v>
      </c>
      <c r="CR21" s="13">
        <f>SUM(данные!CR4:CR5,данные!CR7,данные!CR9:CR12)*capex</f>
        <v>0</v>
      </c>
      <c r="CS21" s="13">
        <f>SUM(данные!CS4:CS5,данные!CS7,данные!CS9:CS12)*capex</f>
        <v>0</v>
      </c>
      <c r="CT21" s="13">
        <f>SUM(данные!CT4:CT5,данные!CT7,данные!CT9:CT12)*capex</f>
        <v>0</v>
      </c>
      <c r="CU21" s="13">
        <f>SUM(данные!CU4:CU5,данные!CU7,данные!CU9:CU12)*capex</f>
        <v>0</v>
      </c>
      <c r="CV21" s="13">
        <f>SUM(данные!CV4:CV5,данные!CV7,данные!CV9:CV12)*capex</f>
        <v>0</v>
      </c>
      <c r="CW21" s="13">
        <f>SUM(данные!CW4:CW5,данные!CW7,данные!CW9:CW12)*capex</f>
        <v>0</v>
      </c>
      <c r="CX21" s="13">
        <f>SUM(данные!CX4:CX5,данные!CX7,данные!CX9:CX12)*capex</f>
        <v>0</v>
      </c>
      <c r="CY21" s="13">
        <f>SUM(данные!CY4:CY5,данные!CY7,данные!CY9:CY12)*capex</f>
        <v>0</v>
      </c>
      <c r="CZ21" s="13">
        <f>SUM(данные!CZ4:CZ5,данные!CZ7,данные!CZ9:CZ12)*capex</f>
        <v>0</v>
      </c>
      <c r="DA21" s="13">
        <f>SUM(данные!DA4:DA5,данные!DA7,данные!DA9:DA12)*capex</f>
        <v>0</v>
      </c>
      <c r="DB21" s="13">
        <f>SUM(данные!DB4:DB5,данные!DB7,данные!DB9:DB12)*capex</f>
        <v>0</v>
      </c>
      <c r="DC21" s="13">
        <f>SUM(данные!DC4:DC5,данные!DC7,данные!DC9:DC12)*capex</f>
        <v>0</v>
      </c>
      <c r="DD21" s="13">
        <f>SUM(данные!DD4:DD5,данные!DD7,данные!DD9:DD12)*capex</f>
        <v>0</v>
      </c>
      <c r="DE21" s="13">
        <f>SUM(данные!DE4:DE5,данные!DE7,данные!DE9:DE12)*capex</f>
        <v>0</v>
      </c>
      <c r="DF21" s="13">
        <f>SUM(данные!DF4:DF5,данные!DF7,данные!DF9:DF12)*capex</f>
        <v>0</v>
      </c>
      <c r="DG21" s="13">
        <f>SUM(данные!DG4:DG5,данные!DG7,данные!DG9:DG12)*capex</f>
        <v>0</v>
      </c>
      <c r="DH21" s="13">
        <f>SUM(данные!DH4:DH5,данные!DH7,данные!DH9:DH12)*capex</f>
        <v>0</v>
      </c>
      <c r="DI21" s="13">
        <f>SUM(данные!DI4:DI5,данные!DI7,данные!DI9:DI12)*capex</f>
        <v>0</v>
      </c>
      <c r="DJ21" s="13">
        <f>SUM(данные!DJ4:DJ5,данные!DJ7,данные!DJ9:DJ12)*capex</f>
        <v>0</v>
      </c>
      <c r="DK21" s="13">
        <f>SUM(данные!DK4:DK5,данные!DK7,данные!DK9:DK12)*capex</f>
        <v>0</v>
      </c>
      <c r="DL21" s="13">
        <f>SUM(данные!DL4:DL5,данные!DL7,данные!DL9:DL12)*capex</f>
        <v>0</v>
      </c>
      <c r="DM21" s="13">
        <f>SUM(данные!DM4:DM5,данные!DM7,данные!DM9:DM12)*capex</f>
        <v>0</v>
      </c>
      <c r="DN21" s="13">
        <f>SUM(данные!DN4:DN5,данные!DN7,данные!DN9:DN12)*capex</f>
        <v>0</v>
      </c>
      <c r="DO21" s="13">
        <f>SUM(данные!DO4:DO5,данные!DO7,данные!DO9:DO12)*capex</f>
        <v>0</v>
      </c>
      <c r="DP21" s="13">
        <f>SUM(данные!DP4:DP5,данные!DP7,данные!DP9:DP12)*capex</f>
        <v>0</v>
      </c>
      <c r="DQ21" s="13">
        <f>SUM(данные!DQ4:DQ5,данные!DQ7,данные!DQ9:DQ12)*capex</f>
        <v>0</v>
      </c>
      <c r="DR21" s="13">
        <f>SUM(данные!DR4:DR5,данные!DR7,данные!DR9:DR12)*capex</f>
        <v>0</v>
      </c>
      <c r="DS21" s="13">
        <f>SUM(данные!DS4:DS5,данные!DS7,данные!DS9:DS12)*capex</f>
        <v>0</v>
      </c>
      <c r="DT21" s="13">
        <f>SUM(данные!DT4:DT5,данные!DT7,данные!DT9:DT12)*capex</f>
        <v>0</v>
      </c>
      <c r="DU21" s="13">
        <f>SUM(данные!DU4:DU5,данные!DU7,данные!DU9:DU12)*capex</f>
        <v>0</v>
      </c>
    </row>
    <row r="22" spans="1:125" x14ac:dyDescent="0.3">
      <c r="A22" s="11" t="s">
        <v>134</v>
      </c>
      <c r="C22" s="12">
        <f t="shared" si="75"/>
        <v>99780</v>
      </c>
      <c r="D22" s="13">
        <f>SUM(данные!D6,данные!D8)</f>
        <v>99780</v>
      </c>
      <c r="E22" s="13">
        <f>SUM(данные!E6,данные!E8)</f>
        <v>0</v>
      </c>
      <c r="F22" s="13">
        <f>SUM(данные!F6,данные!F8)</f>
        <v>0</v>
      </c>
      <c r="G22" s="13">
        <f>SUM(данные!G6,данные!G8)</f>
        <v>0</v>
      </c>
      <c r="H22" s="13">
        <f>SUM(данные!H6,данные!H8)</f>
        <v>0</v>
      </c>
      <c r="I22" s="13">
        <f>SUM(данные!I6,данные!I8)</f>
        <v>0</v>
      </c>
      <c r="J22" s="13">
        <f>SUM(данные!J6,данные!J8)</f>
        <v>0</v>
      </c>
      <c r="K22" s="13">
        <f>SUM(данные!K6,данные!K8)</f>
        <v>0</v>
      </c>
      <c r="L22" s="13">
        <f>SUM(данные!L6,данные!L8)</f>
        <v>0</v>
      </c>
      <c r="M22" s="13">
        <f>SUM(данные!M6,данные!M8)</f>
        <v>0</v>
      </c>
      <c r="N22" s="13">
        <f>SUM(данные!N6,данные!N8)</f>
        <v>0</v>
      </c>
      <c r="O22" s="13">
        <f>SUM(данные!O6,данные!O8)</f>
        <v>0</v>
      </c>
      <c r="P22" s="13">
        <f>SUM(данные!P6,данные!P8)</f>
        <v>0</v>
      </c>
      <c r="Q22" s="13">
        <f>SUM(данные!Q6,данные!Q8)</f>
        <v>0</v>
      </c>
      <c r="R22" s="13">
        <f>SUM(данные!R6,данные!R8)</f>
        <v>0</v>
      </c>
      <c r="S22" s="13">
        <f>SUM(данные!S6,данные!S8)</f>
        <v>0</v>
      </c>
      <c r="T22" s="13">
        <f>SUM(данные!T6,данные!T8)</f>
        <v>0</v>
      </c>
      <c r="U22" s="13">
        <f>SUM(данные!U6,данные!U8)</f>
        <v>0</v>
      </c>
      <c r="V22" s="13">
        <f>SUM(данные!V6,данные!V8)</f>
        <v>0</v>
      </c>
      <c r="W22" s="13">
        <f>SUM(данные!W6,данные!W8)</f>
        <v>0</v>
      </c>
      <c r="X22" s="13">
        <f>SUM(данные!X6,данные!X8)</f>
        <v>0</v>
      </c>
      <c r="Y22" s="13">
        <f>SUM(данные!Y6,данные!Y8)</f>
        <v>0</v>
      </c>
      <c r="Z22" s="13">
        <f>SUM(данные!Z6,данные!Z8)</f>
        <v>0</v>
      </c>
      <c r="AA22" s="13">
        <f>SUM(данные!AA6,данные!AA8)</f>
        <v>0</v>
      </c>
      <c r="AB22" s="13">
        <f>SUM(данные!AB6,данные!AB8)</f>
        <v>0</v>
      </c>
      <c r="AC22" s="13">
        <f>SUM(данные!AC6,данные!AC8)</f>
        <v>0</v>
      </c>
      <c r="AD22" s="13">
        <f>SUM(данные!AD6,данные!AD8)</f>
        <v>0</v>
      </c>
      <c r="AE22" s="13">
        <f>SUM(данные!AE6,данные!AE8)</f>
        <v>0</v>
      </c>
      <c r="AF22" s="13">
        <f>SUM(данные!AF6,данные!AF8)</f>
        <v>0</v>
      </c>
      <c r="AG22" s="13">
        <f>SUM(данные!AG6,данные!AG8)</f>
        <v>0</v>
      </c>
      <c r="AH22" s="13">
        <f>SUM(данные!AH6,данные!AH8)</f>
        <v>0</v>
      </c>
      <c r="AI22" s="13">
        <f>SUM(данные!AI6,данные!AI8)</f>
        <v>0</v>
      </c>
      <c r="AJ22" s="13">
        <f>SUM(данные!AJ6,данные!AJ8)</f>
        <v>0</v>
      </c>
      <c r="AK22" s="13">
        <f>SUM(данные!AK6,данные!AK8)</f>
        <v>0</v>
      </c>
      <c r="AL22" s="13">
        <f>SUM(данные!AL6,данные!AL8)</f>
        <v>0</v>
      </c>
      <c r="AM22" s="13">
        <f>SUM(данные!AM6,данные!AM8)</f>
        <v>0</v>
      </c>
      <c r="AN22" s="13">
        <f>SUM(данные!AN6,данные!AN8)</f>
        <v>0</v>
      </c>
      <c r="AO22" s="13">
        <f>SUM(данные!AO6,данные!AO8)</f>
        <v>0</v>
      </c>
      <c r="AP22" s="13">
        <f>SUM(данные!AP6,данные!AP8)</f>
        <v>0</v>
      </c>
      <c r="AQ22" s="13">
        <f>SUM(данные!AQ6,данные!AQ8)</f>
        <v>0</v>
      </c>
      <c r="AR22" s="13">
        <f>SUM(данные!AR6,данные!AR8)</f>
        <v>0</v>
      </c>
      <c r="AS22" s="13">
        <f>SUM(данные!AS6,данные!AS8)</f>
        <v>0</v>
      </c>
      <c r="AT22" s="13">
        <f>SUM(данные!AT6,данные!AT8)</f>
        <v>0</v>
      </c>
      <c r="AU22" s="13">
        <f>SUM(данные!AU6,данные!AU8)</f>
        <v>0</v>
      </c>
      <c r="AV22" s="13">
        <f>SUM(данные!AV6,данные!AV8)</f>
        <v>0</v>
      </c>
      <c r="AW22" s="13">
        <f>SUM(данные!AW6,данные!AW8)</f>
        <v>0</v>
      </c>
      <c r="AX22" s="13">
        <f>SUM(данные!AX6,данные!AX8)</f>
        <v>0</v>
      </c>
      <c r="AY22" s="13">
        <f>SUM(данные!AY6,данные!AY8)</f>
        <v>0</v>
      </c>
      <c r="AZ22" s="13">
        <f>SUM(данные!AZ6,данные!AZ8)</f>
        <v>0</v>
      </c>
      <c r="BA22" s="13">
        <f>SUM(данные!BA6,данные!BA8)</f>
        <v>0</v>
      </c>
      <c r="BB22" s="13">
        <f>SUM(данные!BB6,данные!BB8)</f>
        <v>0</v>
      </c>
      <c r="BC22" s="13">
        <f>SUM(данные!BC6,данные!BC8)</f>
        <v>0</v>
      </c>
      <c r="BD22" s="13">
        <f>SUM(данные!BD6,данные!BD8)</f>
        <v>0</v>
      </c>
      <c r="BE22" s="13">
        <f>SUM(данные!BE6,данные!BE8)</f>
        <v>0</v>
      </c>
      <c r="BF22" s="13">
        <f>SUM(данные!BF6,данные!BF8)</f>
        <v>0</v>
      </c>
      <c r="BG22" s="13">
        <f>SUM(данные!BG6,данные!BG8)</f>
        <v>0</v>
      </c>
      <c r="BH22" s="13">
        <f>SUM(данные!BH6,данные!BH8)</f>
        <v>0</v>
      </c>
      <c r="BI22" s="13">
        <f>SUM(данные!BI6,данные!BI8)</f>
        <v>0</v>
      </c>
      <c r="BJ22" s="13">
        <f>SUM(данные!BJ6,данные!BJ8)</f>
        <v>0</v>
      </c>
      <c r="BK22" s="13">
        <f>SUM(данные!BK6,данные!BK8)</f>
        <v>0</v>
      </c>
      <c r="BL22" s="13">
        <f>SUM(данные!BL6,данные!BL8)</f>
        <v>0</v>
      </c>
      <c r="BM22" s="13">
        <f>SUM(данные!BM6,данные!BM8)</f>
        <v>0</v>
      </c>
      <c r="BN22" s="13">
        <f>SUM(данные!BN6,данные!BN8)</f>
        <v>0</v>
      </c>
      <c r="BO22" s="13">
        <f>SUM(данные!BO6,данные!BO8)</f>
        <v>0</v>
      </c>
      <c r="BP22" s="13">
        <f>SUM(данные!BP6,данные!BP8)</f>
        <v>0</v>
      </c>
      <c r="BQ22" s="13">
        <f>SUM(данные!BQ6,данные!BQ8)</f>
        <v>0</v>
      </c>
      <c r="BR22" s="13">
        <f>SUM(данные!BR6,данные!BR8)</f>
        <v>0</v>
      </c>
      <c r="BS22" s="13">
        <f>SUM(данные!BS6,данные!BS8)</f>
        <v>0</v>
      </c>
      <c r="BT22" s="13">
        <f>SUM(данные!BT6,данные!BT8)</f>
        <v>0</v>
      </c>
      <c r="BU22" s="13">
        <f>SUM(данные!BU6,данные!BU8)</f>
        <v>0</v>
      </c>
      <c r="BV22" s="13">
        <f>SUM(данные!BV6,данные!BV8)</f>
        <v>0</v>
      </c>
      <c r="BW22" s="13">
        <f>SUM(данные!BW6,данные!BW8)</f>
        <v>0</v>
      </c>
      <c r="BX22" s="13">
        <f>SUM(данные!BX6,данные!BX8)</f>
        <v>0</v>
      </c>
      <c r="BY22" s="13">
        <f>SUM(данные!BY6,данные!BY8)</f>
        <v>0</v>
      </c>
      <c r="BZ22" s="13">
        <f>SUM(данные!BZ6,данные!BZ8)</f>
        <v>0</v>
      </c>
      <c r="CA22" s="13">
        <f>SUM(данные!CA6,данные!CA8)</f>
        <v>0</v>
      </c>
      <c r="CB22" s="13">
        <f>SUM(данные!CB6,данные!CB8)</f>
        <v>0</v>
      </c>
      <c r="CC22" s="13">
        <f>SUM(данные!CC6,данные!CC8)</f>
        <v>0</v>
      </c>
      <c r="CD22" s="13">
        <f>SUM(данные!CD6,данные!CD8)</f>
        <v>0</v>
      </c>
      <c r="CE22" s="13">
        <f>SUM(данные!CE6,данные!CE8)</f>
        <v>0</v>
      </c>
      <c r="CF22" s="13">
        <f>SUM(данные!CF6,данные!CF8)</f>
        <v>0</v>
      </c>
      <c r="CG22" s="13">
        <f>SUM(данные!CG6,данные!CG8)</f>
        <v>0</v>
      </c>
      <c r="CH22" s="13">
        <f>SUM(данные!CH6,данные!CH8)</f>
        <v>0</v>
      </c>
      <c r="CI22" s="13">
        <f>SUM(данные!CI6,данные!CI8)</f>
        <v>0</v>
      </c>
      <c r="CJ22" s="13">
        <f>SUM(данные!CJ6,данные!CJ8)</f>
        <v>0</v>
      </c>
      <c r="CK22" s="13">
        <f>SUM(данные!CK6,данные!CK8)</f>
        <v>0</v>
      </c>
      <c r="CL22" s="13">
        <f>SUM(данные!CL6,данные!CL8)</f>
        <v>0</v>
      </c>
      <c r="CM22" s="13">
        <f>SUM(данные!CM6,данные!CM8)</f>
        <v>0</v>
      </c>
      <c r="CN22" s="13">
        <f>SUM(данные!CN6,данные!CN8)</f>
        <v>0</v>
      </c>
      <c r="CO22" s="13">
        <f>SUM(данные!CO6,данные!CO8)</f>
        <v>0</v>
      </c>
      <c r="CP22" s="13">
        <f>SUM(данные!CP6,данные!CP8)</f>
        <v>0</v>
      </c>
      <c r="CQ22" s="13">
        <f>SUM(данные!CQ6,данные!CQ8)</f>
        <v>0</v>
      </c>
      <c r="CR22" s="13">
        <f>SUM(данные!CR6,данные!CR8)</f>
        <v>0</v>
      </c>
      <c r="CS22" s="13">
        <f>SUM(данные!CS6,данные!CS8)</f>
        <v>0</v>
      </c>
      <c r="CT22" s="13">
        <f>SUM(данные!CT6,данные!CT8)</f>
        <v>0</v>
      </c>
      <c r="CU22" s="13">
        <f>SUM(данные!CU6,данные!CU8)</f>
        <v>0</v>
      </c>
      <c r="CV22" s="13">
        <f>SUM(данные!CV6,данные!CV8)</f>
        <v>0</v>
      </c>
      <c r="CW22" s="13">
        <f>SUM(данные!CW6,данные!CW8)</f>
        <v>0</v>
      </c>
      <c r="CX22" s="13">
        <f>SUM(данные!CX6,данные!CX8)</f>
        <v>0</v>
      </c>
      <c r="CY22" s="13">
        <f>SUM(данные!CY6,данные!CY8)</f>
        <v>0</v>
      </c>
      <c r="CZ22" s="13">
        <f>SUM(данные!CZ6,данные!CZ8)</f>
        <v>0</v>
      </c>
      <c r="DA22" s="13">
        <f>SUM(данные!DA6,данные!DA8)</f>
        <v>0</v>
      </c>
      <c r="DB22" s="13">
        <f>SUM(данные!DB6,данные!DB8)</f>
        <v>0</v>
      </c>
      <c r="DC22" s="13">
        <f>SUM(данные!DC6,данные!DC8)</f>
        <v>0</v>
      </c>
      <c r="DD22" s="13">
        <f>SUM(данные!DD6,данные!DD8)</f>
        <v>0</v>
      </c>
      <c r="DE22" s="13">
        <f>SUM(данные!DE6,данные!DE8)</f>
        <v>0</v>
      </c>
      <c r="DF22" s="13">
        <f>SUM(данные!DF6,данные!DF8)</f>
        <v>0</v>
      </c>
      <c r="DG22" s="13">
        <f>SUM(данные!DG6,данные!DG8)</f>
        <v>0</v>
      </c>
      <c r="DH22" s="13">
        <f>SUM(данные!DH6,данные!DH8)</f>
        <v>0</v>
      </c>
      <c r="DI22" s="13">
        <f>SUM(данные!DI6,данные!DI8)</f>
        <v>0</v>
      </c>
      <c r="DJ22" s="13">
        <f>SUM(данные!DJ6,данные!DJ8)</f>
        <v>0</v>
      </c>
      <c r="DK22" s="13">
        <f>SUM(данные!DK6,данные!DK8)</f>
        <v>0</v>
      </c>
      <c r="DL22" s="13">
        <f>SUM(данные!DL6,данные!DL8)</f>
        <v>0</v>
      </c>
      <c r="DM22" s="13">
        <f>SUM(данные!DM6,данные!DM8)</f>
        <v>0</v>
      </c>
      <c r="DN22" s="13">
        <f>SUM(данные!DN6,данные!DN8)</f>
        <v>0</v>
      </c>
      <c r="DO22" s="13">
        <f>SUM(данные!DO6,данные!DO8)</f>
        <v>0</v>
      </c>
      <c r="DP22" s="13">
        <f>SUM(данные!DP6,данные!DP8)</f>
        <v>0</v>
      </c>
      <c r="DQ22" s="13">
        <f>SUM(данные!DQ6,данные!DQ8)</f>
        <v>0</v>
      </c>
      <c r="DR22" s="13">
        <f>SUM(данные!DR6,данные!DR8)</f>
        <v>0</v>
      </c>
      <c r="DS22" s="13">
        <f>SUM(данные!DS6,данные!DS8)</f>
        <v>0</v>
      </c>
      <c r="DT22" s="13">
        <f>SUM(данные!DT6,данные!DT8)</f>
        <v>0</v>
      </c>
      <c r="DU22" s="13">
        <f>SUM(данные!DU6,данные!DU8)</f>
        <v>0</v>
      </c>
    </row>
    <row r="23" spans="1:125" s="9" customFormat="1" x14ac:dyDescent="0.3">
      <c r="A23" s="20" t="s">
        <v>135</v>
      </c>
      <c r="B23" s="21"/>
      <c r="C23" s="19">
        <f t="shared" si="75"/>
        <v>-82188180</v>
      </c>
      <c r="D23" s="19">
        <f>D20-D21-D22</f>
        <v>-51297680</v>
      </c>
      <c r="E23" s="19">
        <f t="shared" ref="E23:BP23" si="176">E20-E21-E22</f>
        <v>-1065000</v>
      </c>
      <c r="F23" s="19">
        <f t="shared" si="176"/>
        <v>-1065000</v>
      </c>
      <c r="G23" s="19">
        <f t="shared" si="176"/>
        <v>-1065000</v>
      </c>
      <c r="H23" s="19">
        <f t="shared" si="176"/>
        <v>-1670500</v>
      </c>
      <c r="I23" s="19">
        <f t="shared" si="176"/>
        <v>-1495000</v>
      </c>
      <c r="J23" s="19">
        <f t="shared" si="176"/>
        <v>-1495000</v>
      </c>
      <c r="K23" s="19">
        <f t="shared" si="176"/>
        <v>-1495000</v>
      </c>
      <c r="L23" s="19">
        <f t="shared" si="176"/>
        <v>-1495000</v>
      </c>
      <c r="M23" s="19">
        <f t="shared" si="176"/>
        <v>-20045000</v>
      </c>
      <c r="N23" s="19">
        <f t="shared" si="176"/>
        <v>0</v>
      </c>
      <c r="O23" s="19">
        <f t="shared" si="176"/>
        <v>0</v>
      </c>
      <c r="P23" s="19">
        <f t="shared" si="176"/>
        <v>0</v>
      </c>
      <c r="Q23" s="19">
        <f t="shared" si="176"/>
        <v>0</v>
      </c>
      <c r="R23" s="19">
        <f t="shared" si="176"/>
        <v>0</v>
      </c>
      <c r="S23" s="19">
        <f t="shared" si="176"/>
        <v>0</v>
      </c>
      <c r="T23" s="19">
        <f t="shared" si="176"/>
        <v>0</v>
      </c>
      <c r="U23" s="19">
        <f t="shared" si="176"/>
        <v>0</v>
      </c>
      <c r="V23" s="19">
        <f t="shared" si="176"/>
        <v>0</v>
      </c>
      <c r="W23" s="19">
        <f t="shared" si="176"/>
        <v>0</v>
      </c>
      <c r="X23" s="19">
        <f t="shared" si="176"/>
        <v>0</v>
      </c>
      <c r="Y23" s="19">
        <f t="shared" si="176"/>
        <v>0</v>
      </c>
      <c r="Z23" s="19">
        <f t="shared" si="176"/>
        <v>0</v>
      </c>
      <c r="AA23" s="19">
        <f t="shared" si="176"/>
        <v>0</v>
      </c>
      <c r="AB23" s="19">
        <f t="shared" si="176"/>
        <v>0</v>
      </c>
      <c r="AC23" s="19">
        <f t="shared" si="176"/>
        <v>0</v>
      </c>
      <c r="AD23" s="19">
        <f t="shared" si="176"/>
        <v>0</v>
      </c>
      <c r="AE23" s="19">
        <f t="shared" si="176"/>
        <v>0</v>
      </c>
      <c r="AF23" s="19">
        <f t="shared" si="176"/>
        <v>0</v>
      </c>
      <c r="AG23" s="19">
        <f t="shared" si="176"/>
        <v>0</v>
      </c>
      <c r="AH23" s="19">
        <f t="shared" si="176"/>
        <v>0</v>
      </c>
      <c r="AI23" s="19">
        <f t="shared" si="176"/>
        <v>0</v>
      </c>
      <c r="AJ23" s="19">
        <f t="shared" si="176"/>
        <v>0</v>
      </c>
      <c r="AK23" s="19">
        <f t="shared" si="176"/>
        <v>0</v>
      </c>
      <c r="AL23" s="19">
        <f t="shared" si="176"/>
        <v>0</v>
      </c>
      <c r="AM23" s="19">
        <f t="shared" si="176"/>
        <v>0</v>
      </c>
      <c r="AN23" s="19">
        <f t="shared" si="176"/>
        <v>0</v>
      </c>
      <c r="AO23" s="19">
        <f t="shared" si="176"/>
        <v>0</v>
      </c>
      <c r="AP23" s="19">
        <f t="shared" si="176"/>
        <v>0</v>
      </c>
      <c r="AQ23" s="19">
        <f t="shared" si="176"/>
        <v>0</v>
      </c>
      <c r="AR23" s="19">
        <f t="shared" si="176"/>
        <v>0</v>
      </c>
      <c r="AS23" s="19">
        <f t="shared" si="176"/>
        <v>0</v>
      </c>
      <c r="AT23" s="19">
        <f t="shared" si="176"/>
        <v>0</v>
      </c>
      <c r="AU23" s="19">
        <f t="shared" si="176"/>
        <v>0</v>
      </c>
      <c r="AV23" s="19">
        <f t="shared" si="176"/>
        <v>0</v>
      </c>
      <c r="AW23" s="19">
        <f t="shared" si="176"/>
        <v>0</v>
      </c>
      <c r="AX23" s="19">
        <f t="shared" si="176"/>
        <v>0</v>
      </c>
      <c r="AY23" s="19">
        <f t="shared" si="176"/>
        <v>0</v>
      </c>
      <c r="AZ23" s="19">
        <f t="shared" si="176"/>
        <v>0</v>
      </c>
      <c r="BA23" s="19">
        <f t="shared" si="176"/>
        <v>0</v>
      </c>
      <c r="BB23" s="19">
        <f t="shared" si="176"/>
        <v>0</v>
      </c>
      <c r="BC23" s="19">
        <f t="shared" si="176"/>
        <v>0</v>
      </c>
      <c r="BD23" s="19">
        <f t="shared" si="176"/>
        <v>0</v>
      </c>
      <c r="BE23" s="19">
        <f t="shared" si="176"/>
        <v>0</v>
      </c>
      <c r="BF23" s="19">
        <f t="shared" si="176"/>
        <v>0</v>
      </c>
      <c r="BG23" s="19">
        <f t="shared" si="176"/>
        <v>0</v>
      </c>
      <c r="BH23" s="19">
        <f t="shared" si="176"/>
        <v>0</v>
      </c>
      <c r="BI23" s="19">
        <f t="shared" si="176"/>
        <v>0</v>
      </c>
      <c r="BJ23" s="19">
        <f t="shared" si="176"/>
        <v>0</v>
      </c>
      <c r="BK23" s="19">
        <f t="shared" si="176"/>
        <v>0</v>
      </c>
      <c r="BL23" s="19">
        <f t="shared" si="176"/>
        <v>0</v>
      </c>
      <c r="BM23" s="19">
        <f t="shared" si="176"/>
        <v>0</v>
      </c>
      <c r="BN23" s="19">
        <f t="shared" si="176"/>
        <v>0</v>
      </c>
      <c r="BO23" s="19">
        <f t="shared" si="176"/>
        <v>0</v>
      </c>
      <c r="BP23" s="19">
        <f t="shared" si="176"/>
        <v>0</v>
      </c>
      <c r="BQ23" s="19">
        <f t="shared" ref="BQ23:DU23" si="177">BQ20-BQ21-BQ22</f>
        <v>0</v>
      </c>
      <c r="BR23" s="19">
        <f t="shared" si="177"/>
        <v>0</v>
      </c>
      <c r="BS23" s="19">
        <f t="shared" si="177"/>
        <v>0</v>
      </c>
      <c r="BT23" s="19">
        <f t="shared" si="177"/>
        <v>0</v>
      </c>
      <c r="BU23" s="19">
        <f t="shared" si="177"/>
        <v>0</v>
      </c>
      <c r="BV23" s="19">
        <f t="shared" si="177"/>
        <v>0</v>
      </c>
      <c r="BW23" s="19">
        <f t="shared" si="177"/>
        <v>0</v>
      </c>
      <c r="BX23" s="19">
        <f t="shared" si="177"/>
        <v>0</v>
      </c>
      <c r="BY23" s="19">
        <f t="shared" si="177"/>
        <v>0</v>
      </c>
      <c r="BZ23" s="19">
        <f t="shared" si="177"/>
        <v>0</v>
      </c>
      <c r="CA23" s="19">
        <f t="shared" si="177"/>
        <v>0</v>
      </c>
      <c r="CB23" s="19">
        <f t="shared" si="177"/>
        <v>0</v>
      </c>
      <c r="CC23" s="19">
        <f t="shared" si="177"/>
        <v>0</v>
      </c>
      <c r="CD23" s="19">
        <f t="shared" si="177"/>
        <v>0</v>
      </c>
      <c r="CE23" s="19">
        <f t="shared" si="177"/>
        <v>0</v>
      </c>
      <c r="CF23" s="19">
        <f t="shared" si="177"/>
        <v>0</v>
      </c>
      <c r="CG23" s="19">
        <f t="shared" si="177"/>
        <v>0</v>
      </c>
      <c r="CH23" s="19">
        <f t="shared" si="177"/>
        <v>0</v>
      </c>
      <c r="CI23" s="19">
        <f t="shared" si="177"/>
        <v>0</v>
      </c>
      <c r="CJ23" s="19">
        <f t="shared" si="177"/>
        <v>0</v>
      </c>
      <c r="CK23" s="19">
        <f t="shared" si="177"/>
        <v>0</v>
      </c>
      <c r="CL23" s="19">
        <f t="shared" si="177"/>
        <v>0</v>
      </c>
      <c r="CM23" s="19">
        <f t="shared" si="177"/>
        <v>0</v>
      </c>
      <c r="CN23" s="19">
        <f t="shared" si="177"/>
        <v>0</v>
      </c>
      <c r="CO23" s="19">
        <f t="shared" si="177"/>
        <v>0</v>
      </c>
      <c r="CP23" s="19">
        <f t="shared" si="177"/>
        <v>0</v>
      </c>
      <c r="CQ23" s="19">
        <f t="shared" si="177"/>
        <v>0</v>
      </c>
      <c r="CR23" s="19">
        <f t="shared" si="177"/>
        <v>0</v>
      </c>
      <c r="CS23" s="19">
        <f t="shared" si="177"/>
        <v>0</v>
      </c>
      <c r="CT23" s="19">
        <f t="shared" si="177"/>
        <v>0</v>
      </c>
      <c r="CU23" s="19">
        <f t="shared" si="177"/>
        <v>0</v>
      </c>
      <c r="CV23" s="19">
        <f t="shared" si="177"/>
        <v>0</v>
      </c>
      <c r="CW23" s="19">
        <f t="shared" si="177"/>
        <v>0</v>
      </c>
      <c r="CX23" s="19">
        <f t="shared" si="177"/>
        <v>0</v>
      </c>
      <c r="CY23" s="19">
        <f t="shared" si="177"/>
        <v>0</v>
      </c>
      <c r="CZ23" s="19">
        <f t="shared" si="177"/>
        <v>0</v>
      </c>
      <c r="DA23" s="19">
        <f t="shared" si="177"/>
        <v>0</v>
      </c>
      <c r="DB23" s="19">
        <f t="shared" si="177"/>
        <v>0</v>
      </c>
      <c r="DC23" s="19">
        <f t="shared" si="177"/>
        <v>0</v>
      </c>
      <c r="DD23" s="19">
        <f t="shared" si="177"/>
        <v>0</v>
      </c>
      <c r="DE23" s="19">
        <f t="shared" si="177"/>
        <v>0</v>
      </c>
      <c r="DF23" s="19">
        <f t="shared" si="177"/>
        <v>0</v>
      </c>
      <c r="DG23" s="19">
        <f t="shared" si="177"/>
        <v>0</v>
      </c>
      <c r="DH23" s="19">
        <f t="shared" si="177"/>
        <v>0</v>
      </c>
      <c r="DI23" s="19">
        <f t="shared" si="177"/>
        <v>0</v>
      </c>
      <c r="DJ23" s="19">
        <f t="shared" si="177"/>
        <v>0</v>
      </c>
      <c r="DK23" s="19">
        <f t="shared" si="177"/>
        <v>0</v>
      </c>
      <c r="DL23" s="19">
        <f t="shared" si="177"/>
        <v>0</v>
      </c>
      <c r="DM23" s="19">
        <f t="shared" si="177"/>
        <v>0</v>
      </c>
      <c r="DN23" s="19">
        <f t="shared" si="177"/>
        <v>0</v>
      </c>
      <c r="DO23" s="19">
        <f t="shared" si="177"/>
        <v>0</v>
      </c>
      <c r="DP23" s="19">
        <f t="shared" si="177"/>
        <v>0</v>
      </c>
      <c r="DQ23" s="19">
        <f t="shared" si="177"/>
        <v>0</v>
      </c>
      <c r="DR23" s="19">
        <f t="shared" si="177"/>
        <v>0</v>
      </c>
      <c r="DS23" s="19">
        <f t="shared" si="177"/>
        <v>0</v>
      </c>
      <c r="DT23" s="19">
        <f t="shared" si="177"/>
        <v>0</v>
      </c>
      <c r="DU23" s="19">
        <f t="shared" si="177"/>
        <v>0</v>
      </c>
    </row>
    <row r="24" spans="1:125" ht="5.25" customHeight="1" x14ac:dyDescent="0.3"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</row>
    <row r="25" spans="1:125" x14ac:dyDescent="0.3">
      <c r="A25" s="50" t="s">
        <v>24</v>
      </c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</row>
    <row r="26" spans="1:125" x14ac:dyDescent="0.3">
      <c r="A26" s="11" t="s">
        <v>136</v>
      </c>
      <c r="C26" s="12">
        <f t="shared" si="75"/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  <c r="DI26" s="13">
        <v>0</v>
      </c>
      <c r="DJ26" s="13">
        <v>0</v>
      </c>
      <c r="DK26" s="13">
        <v>0</v>
      </c>
      <c r="DL26" s="13">
        <v>0</v>
      </c>
      <c r="DM26" s="13">
        <v>0</v>
      </c>
      <c r="DN26" s="13">
        <v>0</v>
      </c>
      <c r="DO26" s="13">
        <v>0</v>
      </c>
      <c r="DP26" s="13">
        <v>0</v>
      </c>
      <c r="DQ26" s="13">
        <v>0</v>
      </c>
      <c r="DR26" s="13">
        <v>0</v>
      </c>
      <c r="DS26" s="13">
        <v>0</v>
      </c>
      <c r="DT26" s="13">
        <v>0</v>
      </c>
      <c r="DU26" s="13">
        <v>0</v>
      </c>
    </row>
    <row r="27" spans="1:125" hidden="1" x14ac:dyDescent="0.3">
      <c r="C27" s="12">
        <f t="shared" si="75"/>
        <v>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</row>
    <row r="28" spans="1:125" x14ac:dyDescent="0.3">
      <c r="A28" s="11" t="s">
        <v>9</v>
      </c>
      <c r="C28" s="12">
        <f t="shared" si="75"/>
        <v>87100000</v>
      </c>
      <c r="D28" s="13">
        <f>кредит!D4</f>
        <v>52300000</v>
      </c>
      <c r="E28" s="13">
        <f>кредит!E4</f>
        <v>900000</v>
      </c>
      <c r="F28" s="13">
        <f>кредит!F4</f>
        <v>1100000</v>
      </c>
      <c r="G28" s="13">
        <f>кредит!G4</f>
        <v>900000</v>
      </c>
      <c r="H28" s="13">
        <f>кредит!H4</f>
        <v>2200000</v>
      </c>
      <c r="I28" s="13">
        <f>кредит!I4</f>
        <v>1600000</v>
      </c>
      <c r="J28" s="13">
        <f>кредит!J4</f>
        <v>1100000</v>
      </c>
      <c r="K28" s="13">
        <f>кредит!K4</f>
        <v>1500000</v>
      </c>
      <c r="L28" s="13">
        <f>кредит!L4</f>
        <v>17400000</v>
      </c>
      <c r="M28" s="13">
        <f>кредит!M4</f>
        <v>8100000</v>
      </c>
      <c r="N28" s="13">
        <f>кредит!N4</f>
        <v>0</v>
      </c>
      <c r="O28" s="13">
        <f>кредит!O4</f>
        <v>0</v>
      </c>
      <c r="P28" s="13">
        <f>кредит!P4</f>
        <v>0</v>
      </c>
      <c r="Q28" s="13">
        <f>кредит!Q4</f>
        <v>0</v>
      </c>
      <c r="R28" s="13">
        <f>кредит!R4</f>
        <v>0</v>
      </c>
      <c r="S28" s="13">
        <f>кредит!S4</f>
        <v>0</v>
      </c>
      <c r="T28" s="13">
        <f>кредит!T4</f>
        <v>0</v>
      </c>
      <c r="U28" s="13">
        <f>кредит!U4</f>
        <v>0</v>
      </c>
      <c r="V28" s="13">
        <f>кредит!V4</f>
        <v>0</v>
      </c>
      <c r="W28" s="13">
        <f>кредит!W4</f>
        <v>0</v>
      </c>
      <c r="X28" s="13">
        <f>кредит!X4</f>
        <v>0</v>
      </c>
      <c r="Y28" s="13">
        <f>кредит!Y4</f>
        <v>0</v>
      </c>
      <c r="Z28" s="13">
        <f>кредит!Z4</f>
        <v>0</v>
      </c>
      <c r="AA28" s="13">
        <f>кредит!AA4</f>
        <v>0</v>
      </c>
      <c r="AB28" s="13">
        <f>кредит!AB4</f>
        <v>0</v>
      </c>
      <c r="AC28" s="13">
        <f>кредит!AC4</f>
        <v>0</v>
      </c>
      <c r="AD28" s="13">
        <f>кредит!AD4</f>
        <v>0</v>
      </c>
      <c r="AE28" s="13">
        <f>кредит!AE4</f>
        <v>0</v>
      </c>
      <c r="AF28" s="13">
        <f>кредит!AF4</f>
        <v>0</v>
      </c>
      <c r="AG28" s="13">
        <f>кредит!AG4</f>
        <v>0</v>
      </c>
      <c r="AH28" s="13">
        <f>кредит!AH4</f>
        <v>0</v>
      </c>
      <c r="AI28" s="13">
        <f>кредит!AI4</f>
        <v>0</v>
      </c>
      <c r="AJ28" s="13">
        <f>кредит!AJ4</f>
        <v>0</v>
      </c>
      <c r="AK28" s="13">
        <f>кредит!AK4</f>
        <v>0</v>
      </c>
      <c r="AL28" s="13">
        <f>кредит!AL4</f>
        <v>0</v>
      </c>
      <c r="AM28" s="13">
        <f>кредит!AM4</f>
        <v>0</v>
      </c>
      <c r="AN28" s="13">
        <f>кредит!AN4</f>
        <v>0</v>
      </c>
      <c r="AO28" s="13">
        <f>кредит!AO4</f>
        <v>0</v>
      </c>
      <c r="AP28" s="13">
        <f>кредит!AP4</f>
        <v>0</v>
      </c>
      <c r="AQ28" s="13">
        <f>кредит!AQ4</f>
        <v>0</v>
      </c>
      <c r="AR28" s="13">
        <f>кредит!AR4</f>
        <v>0</v>
      </c>
      <c r="AS28" s="13">
        <f>кредит!AS4</f>
        <v>0</v>
      </c>
      <c r="AT28" s="13">
        <f>кредит!AT4</f>
        <v>0</v>
      </c>
      <c r="AU28" s="13">
        <f>кредит!AU4</f>
        <v>0</v>
      </c>
      <c r="AV28" s="13">
        <f>кредит!AV4</f>
        <v>0</v>
      </c>
      <c r="AW28" s="13">
        <f>кредит!AW4</f>
        <v>0</v>
      </c>
      <c r="AX28" s="13">
        <f>кредит!AX4</f>
        <v>0</v>
      </c>
      <c r="AY28" s="13">
        <f>кредит!AY4</f>
        <v>0</v>
      </c>
      <c r="AZ28" s="13">
        <f>кредит!AZ4</f>
        <v>0</v>
      </c>
      <c r="BA28" s="13">
        <f>кредит!BA4</f>
        <v>0</v>
      </c>
      <c r="BB28" s="13">
        <f>кредит!BB4</f>
        <v>0</v>
      </c>
      <c r="BC28" s="13">
        <f>кредит!BC4</f>
        <v>0</v>
      </c>
      <c r="BD28" s="13">
        <f>кредит!BD4</f>
        <v>0</v>
      </c>
      <c r="BE28" s="13">
        <f>кредит!BE4</f>
        <v>0</v>
      </c>
      <c r="BF28" s="13">
        <f>кредит!BF4</f>
        <v>0</v>
      </c>
      <c r="BG28" s="13">
        <f>кредит!BG4</f>
        <v>0</v>
      </c>
      <c r="BH28" s="13">
        <f>кредит!BH4</f>
        <v>0</v>
      </c>
      <c r="BI28" s="13">
        <f>кредит!BI4</f>
        <v>0</v>
      </c>
      <c r="BJ28" s="13">
        <f>кредит!BJ4</f>
        <v>0</v>
      </c>
      <c r="BK28" s="13">
        <f>кредит!BK4</f>
        <v>0</v>
      </c>
      <c r="BL28" s="13">
        <f>кредит!BL4</f>
        <v>0</v>
      </c>
      <c r="BM28" s="13">
        <f>кредит!BM4</f>
        <v>0</v>
      </c>
      <c r="BN28" s="13">
        <f>кредит!BN4</f>
        <v>0</v>
      </c>
      <c r="BO28" s="13">
        <f>кредит!BO4</f>
        <v>0</v>
      </c>
      <c r="BP28" s="13">
        <f>кредит!BP4</f>
        <v>0</v>
      </c>
      <c r="BQ28" s="13">
        <f>кредит!BQ4</f>
        <v>0</v>
      </c>
      <c r="BR28" s="13">
        <f>кредит!BR4</f>
        <v>0</v>
      </c>
      <c r="BS28" s="13">
        <f>кредит!BS4</f>
        <v>0</v>
      </c>
      <c r="BT28" s="13">
        <f>кредит!BT4</f>
        <v>0</v>
      </c>
      <c r="BU28" s="13">
        <f>кредит!BU4</f>
        <v>0</v>
      </c>
      <c r="BV28" s="13">
        <f>кредит!BV4</f>
        <v>0</v>
      </c>
      <c r="BW28" s="13">
        <f>кредит!BW4</f>
        <v>0</v>
      </c>
      <c r="BX28" s="13">
        <f>кредит!BX4</f>
        <v>0</v>
      </c>
      <c r="BY28" s="13">
        <f>кредит!BY4</f>
        <v>0</v>
      </c>
      <c r="BZ28" s="13">
        <f>кредит!BZ4</f>
        <v>0</v>
      </c>
      <c r="CA28" s="13">
        <f>кредит!CA4</f>
        <v>0</v>
      </c>
      <c r="CB28" s="13">
        <f>кредит!CB4</f>
        <v>0</v>
      </c>
      <c r="CC28" s="13">
        <f>кредит!CC4</f>
        <v>0</v>
      </c>
      <c r="CD28" s="13">
        <f>кредит!CD4</f>
        <v>0</v>
      </c>
      <c r="CE28" s="13">
        <f>кредит!CE4</f>
        <v>0</v>
      </c>
      <c r="CF28" s="13">
        <f>кредит!CF4</f>
        <v>0</v>
      </c>
      <c r="CG28" s="13">
        <f>кредит!CG4</f>
        <v>0</v>
      </c>
      <c r="CH28" s="13">
        <f>кредит!CH4</f>
        <v>0</v>
      </c>
      <c r="CI28" s="13">
        <f>кредит!CI4</f>
        <v>0</v>
      </c>
      <c r="CJ28" s="13">
        <f>кредит!CJ4</f>
        <v>0</v>
      </c>
      <c r="CK28" s="13">
        <f>кредит!CK4</f>
        <v>0</v>
      </c>
      <c r="CL28" s="13">
        <f>кредит!CL4</f>
        <v>0</v>
      </c>
      <c r="CM28" s="13">
        <f>кредит!CM4</f>
        <v>0</v>
      </c>
      <c r="CN28" s="13">
        <f>кредит!CN4</f>
        <v>0</v>
      </c>
      <c r="CO28" s="13">
        <f>кредит!CO4</f>
        <v>0</v>
      </c>
      <c r="CP28" s="13">
        <f>кредит!CP4</f>
        <v>0</v>
      </c>
      <c r="CQ28" s="13">
        <f>кредит!CQ4</f>
        <v>0</v>
      </c>
      <c r="CR28" s="13">
        <f>кредит!CR4</f>
        <v>0</v>
      </c>
      <c r="CS28" s="13">
        <f>кредит!CS4</f>
        <v>0</v>
      </c>
      <c r="CT28" s="13">
        <f>кредит!CT4</f>
        <v>0</v>
      </c>
      <c r="CU28" s="13">
        <f>кредит!CU4</f>
        <v>0</v>
      </c>
      <c r="CV28" s="13">
        <f>кредит!CV4</f>
        <v>0</v>
      </c>
      <c r="CW28" s="13">
        <f>кредит!CW4</f>
        <v>0</v>
      </c>
      <c r="CX28" s="13">
        <f>кредит!CX4</f>
        <v>0</v>
      </c>
      <c r="CY28" s="13">
        <f>кредит!CY4</f>
        <v>0</v>
      </c>
      <c r="CZ28" s="13">
        <f>кредит!CZ4</f>
        <v>0</v>
      </c>
      <c r="DA28" s="13">
        <f>кредит!DA4</f>
        <v>0</v>
      </c>
      <c r="DB28" s="13">
        <f>кредит!DB4</f>
        <v>0</v>
      </c>
      <c r="DC28" s="13">
        <f>кредит!DC4</f>
        <v>0</v>
      </c>
      <c r="DD28" s="13">
        <f>кредит!DD4</f>
        <v>0</v>
      </c>
      <c r="DE28" s="13">
        <f>кредит!DE4</f>
        <v>0</v>
      </c>
      <c r="DF28" s="13">
        <f>кредит!DF4</f>
        <v>0</v>
      </c>
      <c r="DG28" s="13">
        <f>кредит!DG4</f>
        <v>0</v>
      </c>
      <c r="DH28" s="13">
        <f>кредит!DH4</f>
        <v>0</v>
      </c>
      <c r="DI28" s="13">
        <f>кредит!DI4</f>
        <v>0</v>
      </c>
      <c r="DJ28" s="13">
        <f>кредит!DJ4</f>
        <v>0</v>
      </c>
      <c r="DK28" s="13">
        <f>кредит!DK4</f>
        <v>0</v>
      </c>
      <c r="DL28" s="13">
        <f>кредит!DL4</f>
        <v>0</v>
      </c>
      <c r="DM28" s="13">
        <f>кредит!DM4</f>
        <v>0</v>
      </c>
      <c r="DN28" s="13">
        <f>кредит!DN4</f>
        <v>0</v>
      </c>
      <c r="DO28" s="13">
        <f>кредит!DO4</f>
        <v>0</v>
      </c>
      <c r="DP28" s="13">
        <f>кредит!DP4</f>
        <v>0</v>
      </c>
      <c r="DQ28" s="13">
        <f>кредит!DQ4</f>
        <v>0</v>
      </c>
      <c r="DR28" s="13">
        <f>кредит!DR4</f>
        <v>0</v>
      </c>
      <c r="DS28" s="13">
        <f>кредит!DS4</f>
        <v>0</v>
      </c>
      <c r="DT28" s="13">
        <f>кредит!DT4</f>
        <v>0</v>
      </c>
      <c r="DU28" s="13">
        <f>кредит!DU4</f>
        <v>0</v>
      </c>
    </row>
    <row r="29" spans="1:125" x14ac:dyDescent="0.3">
      <c r="A29" s="11" t="s">
        <v>137</v>
      </c>
      <c r="C29" s="12">
        <f t="shared" si="75"/>
        <v>95889166.666666657</v>
      </c>
      <c r="D29" s="13">
        <f>D30+D31</f>
        <v>0</v>
      </c>
      <c r="E29" s="13">
        <f>E30+E31</f>
        <v>0</v>
      </c>
      <c r="F29" s="13">
        <f t="shared" ref="F29:BQ29" si="178">F30+F31</f>
        <v>0</v>
      </c>
      <c r="G29" s="13">
        <f t="shared" si="178"/>
        <v>0</v>
      </c>
      <c r="H29" s="13">
        <f t="shared" si="178"/>
        <v>0</v>
      </c>
      <c r="I29" s="13">
        <f t="shared" si="178"/>
        <v>0</v>
      </c>
      <c r="J29" s="13">
        <f t="shared" si="178"/>
        <v>0</v>
      </c>
      <c r="K29" s="13">
        <f t="shared" si="178"/>
        <v>0</v>
      </c>
      <c r="L29" s="13">
        <f t="shared" si="178"/>
        <v>0</v>
      </c>
      <c r="M29" s="13">
        <f t="shared" si="178"/>
        <v>0</v>
      </c>
      <c r="N29" s="13">
        <f t="shared" si="178"/>
        <v>0</v>
      </c>
      <c r="O29" s="13">
        <f t="shared" si="178"/>
        <v>0</v>
      </c>
      <c r="P29" s="13">
        <f t="shared" si="178"/>
        <v>19054523.80952381</v>
      </c>
      <c r="Q29" s="13">
        <f t="shared" si="178"/>
        <v>13065000</v>
      </c>
      <c r="R29" s="13">
        <f t="shared" si="178"/>
        <v>12961309.523809524</v>
      </c>
      <c r="S29" s="13">
        <f t="shared" si="178"/>
        <v>12857619.047619049</v>
      </c>
      <c r="T29" s="13">
        <f t="shared" si="178"/>
        <v>12753928.571428573</v>
      </c>
      <c r="U29" s="13">
        <f t="shared" si="178"/>
        <v>12650238.095238095</v>
      </c>
      <c r="V29" s="13">
        <f t="shared" si="178"/>
        <v>12546547.619047619</v>
      </c>
      <c r="W29" s="13">
        <f t="shared" si="178"/>
        <v>0</v>
      </c>
      <c r="X29" s="13">
        <f t="shared" si="178"/>
        <v>0</v>
      </c>
      <c r="Y29" s="13">
        <f t="shared" si="178"/>
        <v>0</v>
      </c>
      <c r="Z29" s="13">
        <f t="shared" si="178"/>
        <v>0</v>
      </c>
      <c r="AA29" s="13">
        <f t="shared" si="178"/>
        <v>0</v>
      </c>
      <c r="AB29" s="13">
        <f t="shared" si="178"/>
        <v>0</v>
      </c>
      <c r="AC29" s="13">
        <f t="shared" si="178"/>
        <v>0</v>
      </c>
      <c r="AD29" s="13">
        <f t="shared" si="178"/>
        <v>0</v>
      </c>
      <c r="AE29" s="13">
        <f t="shared" si="178"/>
        <v>0</v>
      </c>
      <c r="AF29" s="13">
        <f t="shared" si="178"/>
        <v>0</v>
      </c>
      <c r="AG29" s="13">
        <f t="shared" si="178"/>
        <v>0</v>
      </c>
      <c r="AH29" s="13">
        <f t="shared" si="178"/>
        <v>0</v>
      </c>
      <c r="AI29" s="13">
        <f t="shared" si="178"/>
        <v>0</v>
      </c>
      <c r="AJ29" s="13">
        <f t="shared" si="178"/>
        <v>0</v>
      </c>
      <c r="AK29" s="13">
        <f t="shared" si="178"/>
        <v>0</v>
      </c>
      <c r="AL29" s="13">
        <f t="shared" si="178"/>
        <v>0</v>
      </c>
      <c r="AM29" s="13">
        <f t="shared" si="178"/>
        <v>0</v>
      </c>
      <c r="AN29" s="13">
        <f t="shared" si="178"/>
        <v>0</v>
      </c>
      <c r="AO29" s="13">
        <f t="shared" si="178"/>
        <v>0</v>
      </c>
      <c r="AP29" s="13">
        <f t="shared" si="178"/>
        <v>0</v>
      </c>
      <c r="AQ29" s="13">
        <f t="shared" si="178"/>
        <v>0</v>
      </c>
      <c r="AR29" s="13">
        <f t="shared" si="178"/>
        <v>0</v>
      </c>
      <c r="AS29" s="13">
        <f t="shared" si="178"/>
        <v>0</v>
      </c>
      <c r="AT29" s="13">
        <f t="shared" si="178"/>
        <v>0</v>
      </c>
      <c r="AU29" s="13">
        <f t="shared" si="178"/>
        <v>0</v>
      </c>
      <c r="AV29" s="13">
        <f t="shared" si="178"/>
        <v>0</v>
      </c>
      <c r="AW29" s="13">
        <f t="shared" si="178"/>
        <v>0</v>
      </c>
      <c r="AX29" s="13">
        <f t="shared" si="178"/>
        <v>0</v>
      </c>
      <c r="AY29" s="13">
        <f t="shared" si="178"/>
        <v>0</v>
      </c>
      <c r="AZ29" s="13">
        <f t="shared" si="178"/>
        <v>0</v>
      </c>
      <c r="BA29" s="13">
        <f t="shared" si="178"/>
        <v>0</v>
      </c>
      <c r="BB29" s="13">
        <f t="shared" si="178"/>
        <v>0</v>
      </c>
      <c r="BC29" s="13">
        <f t="shared" si="178"/>
        <v>0</v>
      </c>
      <c r="BD29" s="13">
        <f t="shared" si="178"/>
        <v>0</v>
      </c>
      <c r="BE29" s="13">
        <f t="shared" si="178"/>
        <v>0</v>
      </c>
      <c r="BF29" s="13">
        <f t="shared" si="178"/>
        <v>0</v>
      </c>
      <c r="BG29" s="13">
        <f t="shared" si="178"/>
        <v>0</v>
      </c>
      <c r="BH29" s="13">
        <f t="shared" si="178"/>
        <v>0</v>
      </c>
      <c r="BI29" s="13">
        <f t="shared" si="178"/>
        <v>0</v>
      </c>
      <c r="BJ29" s="13">
        <f t="shared" si="178"/>
        <v>0</v>
      </c>
      <c r="BK29" s="13">
        <f t="shared" si="178"/>
        <v>0</v>
      </c>
      <c r="BL29" s="13">
        <f t="shared" si="178"/>
        <v>0</v>
      </c>
      <c r="BM29" s="13">
        <f t="shared" si="178"/>
        <v>0</v>
      </c>
      <c r="BN29" s="13">
        <f t="shared" si="178"/>
        <v>0</v>
      </c>
      <c r="BO29" s="13">
        <f t="shared" si="178"/>
        <v>0</v>
      </c>
      <c r="BP29" s="13">
        <f t="shared" si="178"/>
        <v>0</v>
      </c>
      <c r="BQ29" s="13">
        <f t="shared" si="178"/>
        <v>0</v>
      </c>
      <c r="BR29" s="13">
        <f t="shared" ref="BR29:DU29" si="179">BR30+BR31</f>
        <v>0</v>
      </c>
      <c r="BS29" s="13">
        <f t="shared" si="179"/>
        <v>0</v>
      </c>
      <c r="BT29" s="13">
        <f t="shared" si="179"/>
        <v>0</v>
      </c>
      <c r="BU29" s="13">
        <f t="shared" si="179"/>
        <v>0</v>
      </c>
      <c r="BV29" s="13">
        <f t="shared" si="179"/>
        <v>0</v>
      </c>
      <c r="BW29" s="13">
        <f t="shared" si="179"/>
        <v>0</v>
      </c>
      <c r="BX29" s="13">
        <f t="shared" si="179"/>
        <v>0</v>
      </c>
      <c r="BY29" s="13">
        <f t="shared" si="179"/>
        <v>0</v>
      </c>
      <c r="BZ29" s="13">
        <f t="shared" si="179"/>
        <v>0</v>
      </c>
      <c r="CA29" s="13">
        <f t="shared" si="179"/>
        <v>0</v>
      </c>
      <c r="CB29" s="13">
        <f t="shared" si="179"/>
        <v>0</v>
      </c>
      <c r="CC29" s="13">
        <f t="shared" si="179"/>
        <v>0</v>
      </c>
      <c r="CD29" s="13">
        <f t="shared" si="179"/>
        <v>0</v>
      </c>
      <c r="CE29" s="13">
        <f t="shared" si="179"/>
        <v>0</v>
      </c>
      <c r="CF29" s="13">
        <f t="shared" si="179"/>
        <v>0</v>
      </c>
      <c r="CG29" s="13">
        <f t="shared" si="179"/>
        <v>0</v>
      </c>
      <c r="CH29" s="13">
        <f t="shared" si="179"/>
        <v>0</v>
      </c>
      <c r="CI29" s="13">
        <f t="shared" si="179"/>
        <v>0</v>
      </c>
      <c r="CJ29" s="13">
        <f t="shared" si="179"/>
        <v>0</v>
      </c>
      <c r="CK29" s="13">
        <f t="shared" si="179"/>
        <v>0</v>
      </c>
      <c r="CL29" s="13">
        <f t="shared" si="179"/>
        <v>0</v>
      </c>
      <c r="CM29" s="13">
        <f t="shared" si="179"/>
        <v>0</v>
      </c>
      <c r="CN29" s="13">
        <f t="shared" si="179"/>
        <v>0</v>
      </c>
      <c r="CO29" s="13">
        <f t="shared" si="179"/>
        <v>0</v>
      </c>
      <c r="CP29" s="13">
        <f t="shared" si="179"/>
        <v>0</v>
      </c>
      <c r="CQ29" s="13">
        <f t="shared" si="179"/>
        <v>0</v>
      </c>
      <c r="CR29" s="13">
        <f t="shared" si="179"/>
        <v>0</v>
      </c>
      <c r="CS29" s="13">
        <f t="shared" si="179"/>
        <v>0</v>
      </c>
      <c r="CT29" s="13">
        <f t="shared" si="179"/>
        <v>0</v>
      </c>
      <c r="CU29" s="13">
        <f t="shared" si="179"/>
        <v>0</v>
      </c>
      <c r="CV29" s="13">
        <f t="shared" si="179"/>
        <v>0</v>
      </c>
      <c r="CW29" s="13">
        <f t="shared" si="179"/>
        <v>0</v>
      </c>
      <c r="CX29" s="13">
        <f t="shared" si="179"/>
        <v>0</v>
      </c>
      <c r="CY29" s="13">
        <f t="shared" si="179"/>
        <v>0</v>
      </c>
      <c r="CZ29" s="13">
        <f t="shared" si="179"/>
        <v>0</v>
      </c>
      <c r="DA29" s="13">
        <f t="shared" si="179"/>
        <v>0</v>
      </c>
      <c r="DB29" s="13">
        <f t="shared" si="179"/>
        <v>0</v>
      </c>
      <c r="DC29" s="13">
        <f t="shared" si="179"/>
        <v>0</v>
      </c>
      <c r="DD29" s="13">
        <f t="shared" si="179"/>
        <v>0</v>
      </c>
      <c r="DE29" s="13">
        <f t="shared" si="179"/>
        <v>0</v>
      </c>
      <c r="DF29" s="13">
        <f t="shared" si="179"/>
        <v>0</v>
      </c>
      <c r="DG29" s="13">
        <f t="shared" si="179"/>
        <v>0</v>
      </c>
      <c r="DH29" s="13">
        <f t="shared" si="179"/>
        <v>0</v>
      </c>
      <c r="DI29" s="13">
        <f t="shared" si="179"/>
        <v>0</v>
      </c>
      <c r="DJ29" s="13">
        <f t="shared" si="179"/>
        <v>0</v>
      </c>
      <c r="DK29" s="13">
        <f t="shared" si="179"/>
        <v>0</v>
      </c>
      <c r="DL29" s="13">
        <f t="shared" si="179"/>
        <v>0</v>
      </c>
      <c r="DM29" s="13">
        <f t="shared" si="179"/>
        <v>0</v>
      </c>
      <c r="DN29" s="13">
        <f t="shared" si="179"/>
        <v>0</v>
      </c>
      <c r="DO29" s="13">
        <f t="shared" si="179"/>
        <v>0</v>
      </c>
      <c r="DP29" s="13">
        <f t="shared" si="179"/>
        <v>0</v>
      </c>
      <c r="DQ29" s="13">
        <f t="shared" si="179"/>
        <v>0</v>
      </c>
      <c r="DR29" s="13">
        <f t="shared" si="179"/>
        <v>0</v>
      </c>
      <c r="DS29" s="13">
        <f t="shared" si="179"/>
        <v>0</v>
      </c>
      <c r="DT29" s="13">
        <f t="shared" si="179"/>
        <v>0</v>
      </c>
      <c r="DU29" s="13">
        <f t="shared" si="179"/>
        <v>0</v>
      </c>
    </row>
    <row r="30" spans="1:125" s="51" customFormat="1" ht="13.8" x14ac:dyDescent="0.3">
      <c r="A30" s="53" t="s">
        <v>25</v>
      </c>
      <c r="C30" s="56">
        <f t="shared" si="75"/>
        <v>87100000.000000015</v>
      </c>
      <c r="D30" s="55">
        <f>кредит!D7</f>
        <v>0</v>
      </c>
      <c r="E30" s="55">
        <f>кредит!E7</f>
        <v>0</v>
      </c>
      <c r="F30" s="55">
        <f>кредит!F7</f>
        <v>0</v>
      </c>
      <c r="G30" s="55">
        <f>кредит!G7</f>
        <v>0</v>
      </c>
      <c r="H30" s="55">
        <f>кредит!H7</f>
        <v>0</v>
      </c>
      <c r="I30" s="55">
        <f>кредит!I7</f>
        <v>0</v>
      </c>
      <c r="J30" s="55">
        <f>кредит!J7</f>
        <v>0</v>
      </c>
      <c r="K30" s="55">
        <f>кредит!K7</f>
        <v>0</v>
      </c>
      <c r="L30" s="55">
        <f>кредит!L7</f>
        <v>0</v>
      </c>
      <c r="M30" s="55">
        <f>кредит!M7</f>
        <v>0</v>
      </c>
      <c r="N30" s="55">
        <f>кредит!N7</f>
        <v>0</v>
      </c>
      <c r="O30" s="55">
        <f>кредит!O7</f>
        <v>0</v>
      </c>
      <c r="P30" s="55">
        <f>кредит!P7</f>
        <v>12442857.142857144</v>
      </c>
      <c r="Q30" s="55">
        <f>кредит!Q7</f>
        <v>12442857.142857144</v>
      </c>
      <c r="R30" s="55">
        <f>кредит!R7</f>
        <v>12442857.142857144</v>
      </c>
      <c r="S30" s="55">
        <f>кредит!S7</f>
        <v>12442857.142857144</v>
      </c>
      <c r="T30" s="55">
        <f>кредит!T7</f>
        <v>12442857.142857144</v>
      </c>
      <c r="U30" s="55">
        <f>кредит!U7</f>
        <v>12442857.142857144</v>
      </c>
      <c r="V30" s="55">
        <f>кредит!V7</f>
        <v>12442857.142857144</v>
      </c>
      <c r="W30" s="55">
        <f>кредит!W7</f>
        <v>0</v>
      </c>
      <c r="X30" s="55">
        <f>кредит!X7</f>
        <v>0</v>
      </c>
      <c r="Y30" s="55">
        <f>кредит!Y7</f>
        <v>0</v>
      </c>
      <c r="Z30" s="55">
        <f>кредит!Z7</f>
        <v>0</v>
      </c>
      <c r="AA30" s="55">
        <f>кредит!AA7</f>
        <v>0</v>
      </c>
      <c r="AB30" s="55">
        <f>кредит!AB7</f>
        <v>0</v>
      </c>
      <c r="AC30" s="55">
        <f>кредит!AC7</f>
        <v>0</v>
      </c>
      <c r="AD30" s="55">
        <f>кредит!AD7</f>
        <v>0</v>
      </c>
      <c r="AE30" s="55">
        <f>кредит!AE7</f>
        <v>0</v>
      </c>
      <c r="AF30" s="55">
        <f>кредит!AF7</f>
        <v>0</v>
      </c>
      <c r="AG30" s="55">
        <f>кредит!AG7</f>
        <v>0</v>
      </c>
      <c r="AH30" s="55">
        <f>кредит!AH7</f>
        <v>0</v>
      </c>
      <c r="AI30" s="55">
        <f>кредит!AI7</f>
        <v>0</v>
      </c>
      <c r="AJ30" s="55">
        <f>кредит!AJ7</f>
        <v>0</v>
      </c>
      <c r="AK30" s="55">
        <f>кредит!AK7</f>
        <v>0</v>
      </c>
      <c r="AL30" s="55">
        <f>кредит!AL7</f>
        <v>0</v>
      </c>
      <c r="AM30" s="55">
        <f>кредит!AM7</f>
        <v>0</v>
      </c>
      <c r="AN30" s="55">
        <f>кредит!AN7</f>
        <v>0</v>
      </c>
      <c r="AO30" s="55">
        <f>кредит!AO7</f>
        <v>0</v>
      </c>
      <c r="AP30" s="55">
        <f>кредит!AP7</f>
        <v>0</v>
      </c>
      <c r="AQ30" s="55">
        <f>кредит!AQ7</f>
        <v>0</v>
      </c>
      <c r="AR30" s="55">
        <f>кредит!AR7</f>
        <v>0</v>
      </c>
      <c r="AS30" s="55">
        <f>кредит!AS7</f>
        <v>0</v>
      </c>
      <c r="AT30" s="55">
        <f>кредит!AT7</f>
        <v>0</v>
      </c>
      <c r="AU30" s="55">
        <f>кредит!AU7</f>
        <v>0</v>
      </c>
      <c r="AV30" s="55">
        <f>кредит!AV7</f>
        <v>0</v>
      </c>
      <c r="AW30" s="55">
        <f>кредит!AW7</f>
        <v>0</v>
      </c>
      <c r="AX30" s="55">
        <f>кредит!AX7</f>
        <v>0</v>
      </c>
      <c r="AY30" s="55">
        <f>кредит!AY7</f>
        <v>0</v>
      </c>
      <c r="AZ30" s="55">
        <f>кредит!AZ7</f>
        <v>0</v>
      </c>
      <c r="BA30" s="55">
        <f>кредит!BA7</f>
        <v>0</v>
      </c>
      <c r="BB30" s="55">
        <f>кредит!BB7</f>
        <v>0</v>
      </c>
      <c r="BC30" s="55">
        <f>кредит!BC7</f>
        <v>0</v>
      </c>
      <c r="BD30" s="55">
        <f>кредит!BD7</f>
        <v>0</v>
      </c>
      <c r="BE30" s="55">
        <f>кредит!BE7</f>
        <v>0</v>
      </c>
      <c r="BF30" s="55">
        <f>кредит!BF7</f>
        <v>0</v>
      </c>
      <c r="BG30" s="55">
        <f>кредит!BG7</f>
        <v>0</v>
      </c>
      <c r="BH30" s="55">
        <f>кредит!BH7</f>
        <v>0</v>
      </c>
      <c r="BI30" s="55">
        <f>кредит!BI7</f>
        <v>0</v>
      </c>
      <c r="BJ30" s="55">
        <f>кредит!BJ7</f>
        <v>0</v>
      </c>
      <c r="BK30" s="55">
        <f>кредит!BK7</f>
        <v>0</v>
      </c>
      <c r="BL30" s="55">
        <f>кредит!BL7</f>
        <v>0</v>
      </c>
      <c r="BM30" s="55">
        <f>кредит!BM7</f>
        <v>0</v>
      </c>
      <c r="BN30" s="55">
        <f>кредит!BN7</f>
        <v>0</v>
      </c>
      <c r="BO30" s="55">
        <f>кредит!BO7</f>
        <v>0</v>
      </c>
      <c r="BP30" s="55">
        <f>кредит!BP7</f>
        <v>0</v>
      </c>
      <c r="BQ30" s="55">
        <f>кредит!BQ7</f>
        <v>0</v>
      </c>
      <c r="BR30" s="55">
        <f>кредит!BR7</f>
        <v>0</v>
      </c>
      <c r="BS30" s="55">
        <f>кредит!BS7</f>
        <v>0</v>
      </c>
      <c r="BT30" s="55">
        <f>кредит!BT7</f>
        <v>0</v>
      </c>
      <c r="BU30" s="55">
        <f>кредит!BU7</f>
        <v>0</v>
      </c>
      <c r="BV30" s="55">
        <f>кредит!BV7</f>
        <v>0</v>
      </c>
      <c r="BW30" s="55">
        <f>кредит!BW7</f>
        <v>0</v>
      </c>
      <c r="BX30" s="55">
        <f>кредит!BX7</f>
        <v>0</v>
      </c>
      <c r="BY30" s="55">
        <f>кредит!BY7</f>
        <v>0</v>
      </c>
      <c r="BZ30" s="55">
        <f>кредит!BZ7</f>
        <v>0</v>
      </c>
      <c r="CA30" s="55">
        <f>кредит!CA7</f>
        <v>0</v>
      </c>
      <c r="CB30" s="55">
        <f>кредит!CB7</f>
        <v>0</v>
      </c>
      <c r="CC30" s="55">
        <f>кредит!CC7</f>
        <v>0</v>
      </c>
      <c r="CD30" s="55">
        <f>кредит!CD7</f>
        <v>0</v>
      </c>
      <c r="CE30" s="55">
        <f>кредит!CE7</f>
        <v>0</v>
      </c>
      <c r="CF30" s="55">
        <f>кредит!CF7</f>
        <v>0</v>
      </c>
      <c r="CG30" s="55">
        <f>кредит!CG7</f>
        <v>0</v>
      </c>
      <c r="CH30" s="55">
        <f>кредит!CH7</f>
        <v>0</v>
      </c>
      <c r="CI30" s="55">
        <f>кредит!CI7</f>
        <v>0</v>
      </c>
      <c r="CJ30" s="55">
        <f>кредит!CJ7</f>
        <v>0</v>
      </c>
      <c r="CK30" s="55">
        <f>кредит!CK7</f>
        <v>0</v>
      </c>
      <c r="CL30" s="55">
        <f>кредит!CL7</f>
        <v>0</v>
      </c>
      <c r="CM30" s="55">
        <f>кредит!CM7</f>
        <v>0</v>
      </c>
      <c r="CN30" s="55">
        <f>кредит!CN7</f>
        <v>0</v>
      </c>
      <c r="CO30" s="55">
        <f>кредит!CO7</f>
        <v>0</v>
      </c>
      <c r="CP30" s="55">
        <f>кредит!CP7</f>
        <v>0</v>
      </c>
      <c r="CQ30" s="55">
        <f>кредит!CQ7</f>
        <v>0</v>
      </c>
      <c r="CR30" s="55">
        <f>кредит!CR7</f>
        <v>0</v>
      </c>
      <c r="CS30" s="55">
        <f>кредит!CS7</f>
        <v>0</v>
      </c>
      <c r="CT30" s="55">
        <f>кредит!CT7</f>
        <v>0</v>
      </c>
      <c r="CU30" s="55">
        <f>кредит!CU7</f>
        <v>0</v>
      </c>
      <c r="CV30" s="55">
        <f>кредит!CV7</f>
        <v>0</v>
      </c>
      <c r="CW30" s="55">
        <f>кредит!CW7</f>
        <v>0</v>
      </c>
      <c r="CX30" s="55">
        <f>кредит!CX7</f>
        <v>0</v>
      </c>
      <c r="CY30" s="55">
        <f>кредит!CY7</f>
        <v>0</v>
      </c>
      <c r="CZ30" s="55">
        <f>кредит!CZ7</f>
        <v>0</v>
      </c>
      <c r="DA30" s="55">
        <f>кредит!DA7</f>
        <v>0</v>
      </c>
      <c r="DB30" s="55">
        <f>кредит!DB7</f>
        <v>0</v>
      </c>
      <c r="DC30" s="55">
        <f>кредит!DC7</f>
        <v>0</v>
      </c>
      <c r="DD30" s="55">
        <f>кредит!DD7</f>
        <v>0</v>
      </c>
      <c r="DE30" s="55">
        <f>кредит!DE7</f>
        <v>0</v>
      </c>
      <c r="DF30" s="55">
        <f>кредит!DF7</f>
        <v>0</v>
      </c>
      <c r="DG30" s="55">
        <f>кредит!DG7</f>
        <v>0</v>
      </c>
      <c r="DH30" s="55">
        <f>кредит!DH7</f>
        <v>0</v>
      </c>
      <c r="DI30" s="55">
        <f>кредит!DI7</f>
        <v>0</v>
      </c>
      <c r="DJ30" s="55">
        <f>кредит!DJ7</f>
        <v>0</v>
      </c>
      <c r="DK30" s="55">
        <f>кредит!DK7</f>
        <v>0</v>
      </c>
      <c r="DL30" s="55">
        <f>кредит!DL7</f>
        <v>0</v>
      </c>
      <c r="DM30" s="55">
        <f>кредит!DM7</f>
        <v>0</v>
      </c>
      <c r="DN30" s="55">
        <f>кредит!DN7</f>
        <v>0</v>
      </c>
      <c r="DO30" s="55">
        <f>кредит!DO7</f>
        <v>0</v>
      </c>
      <c r="DP30" s="55">
        <f>кредит!DP7</f>
        <v>0</v>
      </c>
      <c r="DQ30" s="55">
        <f>кредит!DQ7</f>
        <v>0</v>
      </c>
      <c r="DR30" s="55">
        <f>кредит!DR7</f>
        <v>0</v>
      </c>
      <c r="DS30" s="55">
        <f>кредит!DS7</f>
        <v>0</v>
      </c>
      <c r="DT30" s="55">
        <f>кредит!DT7</f>
        <v>0</v>
      </c>
      <c r="DU30" s="55">
        <f>кредит!DU7</f>
        <v>0</v>
      </c>
    </row>
    <row r="31" spans="1:125" s="51" customFormat="1" ht="13.8" x14ac:dyDescent="0.3">
      <c r="A31" s="53" t="s">
        <v>26</v>
      </c>
      <c r="C31" s="56">
        <f t="shared" si="75"/>
        <v>8789166.6666666642</v>
      </c>
      <c r="D31" s="55">
        <f>кредит!D10</f>
        <v>0</v>
      </c>
      <c r="E31" s="55">
        <f>кредит!E10</f>
        <v>0</v>
      </c>
      <c r="F31" s="55">
        <f>кредит!F10</f>
        <v>0</v>
      </c>
      <c r="G31" s="55">
        <f>кредит!G10</f>
        <v>0</v>
      </c>
      <c r="H31" s="55">
        <f>кредит!H10</f>
        <v>0</v>
      </c>
      <c r="I31" s="55">
        <f>кредит!I10</f>
        <v>0</v>
      </c>
      <c r="J31" s="55">
        <f>кредит!J10</f>
        <v>0</v>
      </c>
      <c r="K31" s="55">
        <f>кредит!K10</f>
        <v>0</v>
      </c>
      <c r="L31" s="55">
        <f>кредит!L10</f>
        <v>0</v>
      </c>
      <c r="M31" s="55">
        <f>кредит!M10</f>
        <v>0</v>
      </c>
      <c r="N31" s="55">
        <f>кредит!N10</f>
        <v>0</v>
      </c>
      <c r="O31" s="55">
        <f>кредит!O10</f>
        <v>0</v>
      </c>
      <c r="P31" s="55">
        <f>кредит!P10</f>
        <v>6611666.666666666</v>
      </c>
      <c r="Q31" s="55">
        <f>кредит!Q10</f>
        <v>622142.85714285716</v>
      </c>
      <c r="R31" s="55">
        <f>кредит!R10</f>
        <v>518452.38095238089</v>
      </c>
      <c r="S31" s="55">
        <f>кредит!S10</f>
        <v>414761.90476190479</v>
      </c>
      <c r="T31" s="55">
        <f>кредит!T10</f>
        <v>311071.42857142858</v>
      </c>
      <c r="U31" s="55">
        <f>кредит!U10</f>
        <v>207380.9523809524</v>
      </c>
      <c r="V31" s="55">
        <f>кредит!V10</f>
        <v>103690.47619047617</v>
      </c>
      <c r="W31" s="55">
        <f>кредит!W10</f>
        <v>0</v>
      </c>
      <c r="X31" s="55">
        <f>кредит!X10</f>
        <v>0</v>
      </c>
      <c r="Y31" s="55">
        <f>кредит!Y10</f>
        <v>0</v>
      </c>
      <c r="Z31" s="55">
        <f>кредит!Z10</f>
        <v>0</v>
      </c>
      <c r="AA31" s="55">
        <f>кредит!AA10</f>
        <v>0</v>
      </c>
      <c r="AB31" s="55">
        <f>кредит!AB10</f>
        <v>0</v>
      </c>
      <c r="AC31" s="55">
        <f>кредит!AC10</f>
        <v>0</v>
      </c>
      <c r="AD31" s="55">
        <f>кредит!AD10</f>
        <v>0</v>
      </c>
      <c r="AE31" s="55">
        <f>кредит!AE10</f>
        <v>0</v>
      </c>
      <c r="AF31" s="55">
        <f>кредит!AF10</f>
        <v>0</v>
      </c>
      <c r="AG31" s="55">
        <f>кредит!AG10</f>
        <v>0</v>
      </c>
      <c r="AH31" s="55">
        <f>кредит!AH10</f>
        <v>0</v>
      </c>
      <c r="AI31" s="55">
        <f>кредит!AI10</f>
        <v>0</v>
      </c>
      <c r="AJ31" s="55">
        <f>кредит!AJ10</f>
        <v>0</v>
      </c>
      <c r="AK31" s="55">
        <f>кредит!AK10</f>
        <v>0</v>
      </c>
      <c r="AL31" s="55">
        <f>кредит!AL10</f>
        <v>0</v>
      </c>
      <c r="AM31" s="55">
        <f>кредит!AM10</f>
        <v>0</v>
      </c>
      <c r="AN31" s="55">
        <f>кредит!AN10</f>
        <v>0</v>
      </c>
      <c r="AO31" s="55">
        <f>кредит!AO10</f>
        <v>0</v>
      </c>
      <c r="AP31" s="55">
        <f>кредит!AP10</f>
        <v>0</v>
      </c>
      <c r="AQ31" s="55">
        <f>кредит!AQ10</f>
        <v>0</v>
      </c>
      <c r="AR31" s="55">
        <f>кредит!AR10</f>
        <v>0</v>
      </c>
      <c r="AS31" s="55">
        <f>кредит!AS10</f>
        <v>0</v>
      </c>
      <c r="AT31" s="55">
        <f>кредит!AT10</f>
        <v>0</v>
      </c>
      <c r="AU31" s="55">
        <f>кредит!AU10</f>
        <v>0</v>
      </c>
      <c r="AV31" s="55">
        <f>кредит!AV10</f>
        <v>0</v>
      </c>
      <c r="AW31" s="55">
        <f>кредит!AW10</f>
        <v>0</v>
      </c>
      <c r="AX31" s="55">
        <f>кредит!AX10</f>
        <v>0</v>
      </c>
      <c r="AY31" s="55">
        <f>кредит!AY10</f>
        <v>0</v>
      </c>
      <c r="AZ31" s="55">
        <f>кредит!AZ10</f>
        <v>0</v>
      </c>
      <c r="BA31" s="55">
        <f>кредит!BA10</f>
        <v>0</v>
      </c>
      <c r="BB31" s="55">
        <f>кредит!BB10</f>
        <v>0</v>
      </c>
      <c r="BC31" s="55">
        <f>кредит!BC10</f>
        <v>0</v>
      </c>
      <c r="BD31" s="55">
        <f>кредит!BD10</f>
        <v>0</v>
      </c>
      <c r="BE31" s="55">
        <f>кредит!BE10</f>
        <v>0</v>
      </c>
      <c r="BF31" s="55">
        <f>кредит!BF10</f>
        <v>0</v>
      </c>
      <c r="BG31" s="55">
        <f>кредит!BG10</f>
        <v>0</v>
      </c>
      <c r="BH31" s="55">
        <f>кредит!BH10</f>
        <v>0</v>
      </c>
      <c r="BI31" s="55">
        <f>кредит!BI10</f>
        <v>0</v>
      </c>
      <c r="BJ31" s="55">
        <f>кредит!BJ10</f>
        <v>0</v>
      </c>
      <c r="BK31" s="55">
        <f>кредит!BK10</f>
        <v>0</v>
      </c>
      <c r="BL31" s="55">
        <f>кредит!BL10</f>
        <v>0</v>
      </c>
      <c r="BM31" s="55">
        <f>кредит!BM10</f>
        <v>0</v>
      </c>
      <c r="BN31" s="55">
        <f>кредит!BN10</f>
        <v>0</v>
      </c>
      <c r="BO31" s="55">
        <f>кредит!BO10</f>
        <v>0</v>
      </c>
      <c r="BP31" s="55">
        <f>кредит!BP10</f>
        <v>0</v>
      </c>
      <c r="BQ31" s="55">
        <f>кредит!BQ10</f>
        <v>0</v>
      </c>
      <c r="BR31" s="55">
        <f>кредит!BR10</f>
        <v>0</v>
      </c>
      <c r="BS31" s="55">
        <f>кредит!BS10</f>
        <v>0</v>
      </c>
      <c r="BT31" s="55">
        <f>кредит!BT10</f>
        <v>0</v>
      </c>
      <c r="BU31" s="55">
        <f>кредит!BU10</f>
        <v>0</v>
      </c>
      <c r="BV31" s="55">
        <f>кредит!BV10</f>
        <v>0</v>
      </c>
      <c r="BW31" s="55">
        <f>кредит!BW10</f>
        <v>0</v>
      </c>
      <c r="BX31" s="55">
        <f>кредит!BX10</f>
        <v>0</v>
      </c>
      <c r="BY31" s="55">
        <f>кредит!BY10</f>
        <v>0</v>
      </c>
      <c r="BZ31" s="55">
        <f>кредит!BZ10</f>
        <v>0</v>
      </c>
      <c r="CA31" s="55">
        <f>кредит!CA10</f>
        <v>0</v>
      </c>
      <c r="CB31" s="55">
        <f>кредит!CB10</f>
        <v>0</v>
      </c>
      <c r="CC31" s="55">
        <f>кредит!CC10</f>
        <v>0</v>
      </c>
      <c r="CD31" s="55">
        <f>кредит!CD10</f>
        <v>0</v>
      </c>
      <c r="CE31" s="55">
        <f>кредит!CE10</f>
        <v>0</v>
      </c>
      <c r="CF31" s="55">
        <f>кредит!CF10</f>
        <v>0</v>
      </c>
      <c r="CG31" s="55">
        <f>кредит!CG10</f>
        <v>0</v>
      </c>
      <c r="CH31" s="55">
        <f>кредит!CH10</f>
        <v>0</v>
      </c>
      <c r="CI31" s="55">
        <f>кредит!CI10</f>
        <v>0</v>
      </c>
      <c r="CJ31" s="55">
        <f>кредит!CJ10</f>
        <v>0</v>
      </c>
      <c r="CK31" s="55">
        <f>кредит!CK10</f>
        <v>0</v>
      </c>
      <c r="CL31" s="55">
        <f>кредит!CL10</f>
        <v>0</v>
      </c>
      <c r="CM31" s="55">
        <f>кредит!CM10</f>
        <v>0</v>
      </c>
      <c r="CN31" s="55">
        <f>кредит!CN10</f>
        <v>0</v>
      </c>
      <c r="CO31" s="55">
        <f>кредит!CO10</f>
        <v>0</v>
      </c>
      <c r="CP31" s="55">
        <f>кредит!CP10</f>
        <v>0</v>
      </c>
      <c r="CQ31" s="55">
        <f>кредит!CQ10</f>
        <v>0</v>
      </c>
      <c r="CR31" s="55">
        <f>кредит!CR10</f>
        <v>0</v>
      </c>
      <c r="CS31" s="55">
        <f>кредит!CS10</f>
        <v>0</v>
      </c>
      <c r="CT31" s="55">
        <f>кредит!CT10</f>
        <v>0</v>
      </c>
      <c r="CU31" s="55">
        <f>кредит!CU10</f>
        <v>0</v>
      </c>
      <c r="CV31" s="55">
        <f>кредит!CV10</f>
        <v>0</v>
      </c>
      <c r="CW31" s="55">
        <f>кредит!CW10</f>
        <v>0</v>
      </c>
      <c r="CX31" s="55">
        <f>кредит!CX10</f>
        <v>0</v>
      </c>
      <c r="CY31" s="55">
        <f>кредит!CY10</f>
        <v>0</v>
      </c>
      <c r="CZ31" s="55">
        <f>кредит!CZ10</f>
        <v>0</v>
      </c>
      <c r="DA31" s="55">
        <f>кредит!DA10</f>
        <v>0</v>
      </c>
      <c r="DB31" s="55">
        <f>кредит!DB10</f>
        <v>0</v>
      </c>
      <c r="DC31" s="55">
        <f>кредит!DC10</f>
        <v>0</v>
      </c>
      <c r="DD31" s="55">
        <f>кредит!DD10</f>
        <v>0</v>
      </c>
      <c r="DE31" s="55">
        <f>кредит!DE10</f>
        <v>0</v>
      </c>
      <c r="DF31" s="55">
        <f>кредит!DF10</f>
        <v>0</v>
      </c>
      <c r="DG31" s="55">
        <f>кредит!DG10</f>
        <v>0</v>
      </c>
      <c r="DH31" s="55">
        <f>кредит!DH10</f>
        <v>0</v>
      </c>
      <c r="DI31" s="55">
        <f>кредит!DI10</f>
        <v>0</v>
      </c>
      <c r="DJ31" s="55">
        <f>кредит!DJ10</f>
        <v>0</v>
      </c>
      <c r="DK31" s="55">
        <f>кредит!DK10</f>
        <v>0</v>
      </c>
      <c r="DL31" s="55">
        <f>кредит!DL10</f>
        <v>0</v>
      </c>
      <c r="DM31" s="55">
        <f>кредит!DM10</f>
        <v>0</v>
      </c>
      <c r="DN31" s="55">
        <f>кредит!DN10</f>
        <v>0</v>
      </c>
      <c r="DO31" s="55">
        <f>кредит!DO10</f>
        <v>0</v>
      </c>
      <c r="DP31" s="55">
        <f>кредит!DP10</f>
        <v>0</v>
      </c>
      <c r="DQ31" s="55">
        <f>кредит!DQ10</f>
        <v>0</v>
      </c>
      <c r="DR31" s="55">
        <f>кредит!DR10</f>
        <v>0</v>
      </c>
      <c r="DS31" s="55">
        <f>кредит!DS10</f>
        <v>0</v>
      </c>
      <c r="DT31" s="55">
        <f>кредит!DT10</f>
        <v>0</v>
      </c>
      <c r="DU31" s="55">
        <f>кредит!DU10</f>
        <v>0</v>
      </c>
    </row>
    <row r="32" spans="1:125" s="51" customFormat="1" hidden="1" x14ac:dyDescent="0.3">
      <c r="A32" s="11"/>
      <c r="C32" s="12">
        <f t="shared" si="75"/>
        <v>0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5"/>
      <c r="CO32" s="55"/>
      <c r="CP32" s="55"/>
      <c r="CQ32" s="55"/>
      <c r="CR32" s="55"/>
      <c r="CS32" s="55"/>
      <c r="CT32" s="55"/>
      <c r="CU32" s="55"/>
      <c r="CV32" s="55"/>
      <c r="CW32" s="55"/>
      <c r="CX32" s="55"/>
      <c r="CY32" s="55"/>
      <c r="CZ32" s="55"/>
      <c r="DA32" s="55"/>
      <c r="DB32" s="55"/>
      <c r="DC32" s="55"/>
      <c r="DD32" s="55"/>
      <c r="DE32" s="55"/>
      <c r="DF32" s="55"/>
      <c r="DG32" s="55"/>
      <c r="DH32" s="55"/>
      <c r="DI32" s="55"/>
      <c r="DJ32" s="55"/>
      <c r="DK32" s="55"/>
      <c r="DL32" s="55"/>
      <c r="DM32" s="55"/>
      <c r="DN32" s="55"/>
      <c r="DO32" s="55"/>
      <c r="DP32" s="55"/>
      <c r="DQ32" s="55"/>
      <c r="DR32" s="55"/>
      <c r="DS32" s="55"/>
      <c r="DT32" s="55"/>
      <c r="DU32" s="55"/>
    </row>
    <row r="33" spans="1:125" s="9" customFormat="1" x14ac:dyDescent="0.3">
      <c r="A33" s="20" t="s">
        <v>138</v>
      </c>
      <c r="B33" s="21"/>
      <c r="C33" s="19">
        <f t="shared" si="75"/>
        <v>-8789166.6666666642</v>
      </c>
      <c r="D33" s="19">
        <f>D26+D28-D29</f>
        <v>52300000</v>
      </c>
      <c r="E33" s="19">
        <f>E26+E28-E29</f>
        <v>900000</v>
      </c>
      <c r="F33" s="19">
        <f t="shared" ref="F33:BQ33" si="180">F26+F28-F29</f>
        <v>1100000</v>
      </c>
      <c r="G33" s="19">
        <f t="shared" si="180"/>
        <v>900000</v>
      </c>
      <c r="H33" s="19">
        <f t="shared" si="180"/>
        <v>2200000</v>
      </c>
      <c r="I33" s="19">
        <f t="shared" si="180"/>
        <v>1600000</v>
      </c>
      <c r="J33" s="19">
        <f t="shared" si="180"/>
        <v>1100000</v>
      </c>
      <c r="K33" s="19">
        <f t="shared" si="180"/>
        <v>1500000</v>
      </c>
      <c r="L33" s="19">
        <f t="shared" si="180"/>
        <v>17400000</v>
      </c>
      <c r="M33" s="19">
        <f t="shared" si="180"/>
        <v>8100000</v>
      </c>
      <c r="N33" s="19">
        <f t="shared" si="180"/>
        <v>0</v>
      </c>
      <c r="O33" s="19">
        <f t="shared" si="180"/>
        <v>0</v>
      </c>
      <c r="P33" s="19">
        <f t="shared" si="180"/>
        <v>-19054523.80952381</v>
      </c>
      <c r="Q33" s="19">
        <f t="shared" si="180"/>
        <v>-13065000</v>
      </c>
      <c r="R33" s="19">
        <f t="shared" si="180"/>
        <v>-12961309.523809524</v>
      </c>
      <c r="S33" s="19">
        <f t="shared" si="180"/>
        <v>-12857619.047619049</v>
      </c>
      <c r="T33" s="19">
        <f t="shared" si="180"/>
        <v>-12753928.571428573</v>
      </c>
      <c r="U33" s="19">
        <f t="shared" si="180"/>
        <v>-12650238.095238095</v>
      </c>
      <c r="V33" s="19">
        <f t="shared" si="180"/>
        <v>-12546547.619047619</v>
      </c>
      <c r="W33" s="19">
        <f t="shared" si="180"/>
        <v>0</v>
      </c>
      <c r="X33" s="19">
        <f t="shared" si="180"/>
        <v>0</v>
      </c>
      <c r="Y33" s="19">
        <f t="shared" si="180"/>
        <v>0</v>
      </c>
      <c r="Z33" s="19">
        <f t="shared" si="180"/>
        <v>0</v>
      </c>
      <c r="AA33" s="19">
        <f t="shared" si="180"/>
        <v>0</v>
      </c>
      <c r="AB33" s="19">
        <f t="shared" si="180"/>
        <v>0</v>
      </c>
      <c r="AC33" s="19">
        <f t="shared" si="180"/>
        <v>0</v>
      </c>
      <c r="AD33" s="19">
        <f t="shared" si="180"/>
        <v>0</v>
      </c>
      <c r="AE33" s="19">
        <f t="shared" si="180"/>
        <v>0</v>
      </c>
      <c r="AF33" s="19">
        <f t="shared" si="180"/>
        <v>0</v>
      </c>
      <c r="AG33" s="19">
        <f t="shared" si="180"/>
        <v>0</v>
      </c>
      <c r="AH33" s="19">
        <f t="shared" si="180"/>
        <v>0</v>
      </c>
      <c r="AI33" s="19">
        <f t="shared" si="180"/>
        <v>0</v>
      </c>
      <c r="AJ33" s="19">
        <f t="shared" si="180"/>
        <v>0</v>
      </c>
      <c r="AK33" s="19">
        <f t="shared" si="180"/>
        <v>0</v>
      </c>
      <c r="AL33" s="19">
        <f t="shared" si="180"/>
        <v>0</v>
      </c>
      <c r="AM33" s="19">
        <f t="shared" si="180"/>
        <v>0</v>
      </c>
      <c r="AN33" s="19">
        <f t="shared" si="180"/>
        <v>0</v>
      </c>
      <c r="AO33" s="19">
        <f t="shared" si="180"/>
        <v>0</v>
      </c>
      <c r="AP33" s="19">
        <f t="shared" si="180"/>
        <v>0</v>
      </c>
      <c r="AQ33" s="19">
        <f t="shared" si="180"/>
        <v>0</v>
      </c>
      <c r="AR33" s="19">
        <f t="shared" si="180"/>
        <v>0</v>
      </c>
      <c r="AS33" s="19">
        <f t="shared" si="180"/>
        <v>0</v>
      </c>
      <c r="AT33" s="19">
        <f t="shared" si="180"/>
        <v>0</v>
      </c>
      <c r="AU33" s="19">
        <f t="shared" si="180"/>
        <v>0</v>
      </c>
      <c r="AV33" s="19">
        <f t="shared" si="180"/>
        <v>0</v>
      </c>
      <c r="AW33" s="19">
        <f t="shared" si="180"/>
        <v>0</v>
      </c>
      <c r="AX33" s="19">
        <f t="shared" si="180"/>
        <v>0</v>
      </c>
      <c r="AY33" s="19">
        <f t="shared" si="180"/>
        <v>0</v>
      </c>
      <c r="AZ33" s="19">
        <f t="shared" si="180"/>
        <v>0</v>
      </c>
      <c r="BA33" s="19">
        <f t="shared" si="180"/>
        <v>0</v>
      </c>
      <c r="BB33" s="19">
        <f t="shared" si="180"/>
        <v>0</v>
      </c>
      <c r="BC33" s="19">
        <f t="shared" si="180"/>
        <v>0</v>
      </c>
      <c r="BD33" s="19">
        <f t="shared" si="180"/>
        <v>0</v>
      </c>
      <c r="BE33" s="19">
        <f t="shared" si="180"/>
        <v>0</v>
      </c>
      <c r="BF33" s="19">
        <f t="shared" si="180"/>
        <v>0</v>
      </c>
      <c r="BG33" s="19">
        <f t="shared" si="180"/>
        <v>0</v>
      </c>
      <c r="BH33" s="19">
        <f t="shared" si="180"/>
        <v>0</v>
      </c>
      <c r="BI33" s="19">
        <f t="shared" si="180"/>
        <v>0</v>
      </c>
      <c r="BJ33" s="19">
        <f t="shared" si="180"/>
        <v>0</v>
      </c>
      <c r="BK33" s="19">
        <f t="shared" si="180"/>
        <v>0</v>
      </c>
      <c r="BL33" s="19">
        <f t="shared" si="180"/>
        <v>0</v>
      </c>
      <c r="BM33" s="19">
        <f t="shared" si="180"/>
        <v>0</v>
      </c>
      <c r="BN33" s="19">
        <f t="shared" si="180"/>
        <v>0</v>
      </c>
      <c r="BO33" s="19">
        <f t="shared" si="180"/>
        <v>0</v>
      </c>
      <c r="BP33" s="19">
        <f t="shared" si="180"/>
        <v>0</v>
      </c>
      <c r="BQ33" s="19">
        <f t="shared" si="180"/>
        <v>0</v>
      </c>
      <c r="BR33" s="19">
        <f t="shared" ref="BR33:DU33" si="181">BR26+BR28-BR29</f>
        <v>0</v>
      </c>
      <c r="BS33" s="19">
        <f t="shared" si="181"/>
        <v>0</v>
      </c>
      <c r="BT33" s="19">
        <f t="shared" si="181"/>
        <v>0</v>
      </c>
      <c r="BU33" s="19">
        <f t="shared" si="181"/>
        <v>0</v>
      </c>
      <c r="BV33" s="19">
        <f t="shared" si="181"/>
        <v>0</v>
      </c>
      <c r="BW33" s="19">
        <f t="shared" si="181"/>
        <v>0</v>
      </c>
      <c r="BX33" s="19">
        <f t="shared" si="181"/>
        <v>0</v>
      </c>
      <c r="BY33" s="19">
        <f t="shared" si="181"/>
        <v>0</v>
      </c>
      <c r="BZ33" s="19">
        <f t="shared" si="181"/>
        <v>0</v>
      </c>
      <c r="CA33" s="19">
        <f t="shared" si="181"/>
        <v>0</v>
      </c>
      <c r="CB33" s="19">
        <f t="shared" si="181"/>
        <v>0</v>
      </c>
      <c r="CC33" s="19">
        <f t="shared" si="181"/>
        <v>0</v>
      </c>
      <c r="CD33" s="19">
        <f t="shared" si="181"/>
        <v>0</v>
      </c>
      <c r="CE33" s="19">
        <f t="shared" si="181"/>
        <v>0</v>
      </c>
      <c r="CF33" s="19">
        <f t="shared" si="181"/>
        <v>0</v>
      </c>
      <c r="CG33" s="19">
        <f t="shared" si="181"/>
        <v>0</v>
      </c>
      <c r="CH33" s="19">
        <f t="shared" si="181"/>
        <v>0</v>
      </c>
      <c r="CI33" s="19">
        <f t="shared" si="181"/>
        <v>0</v>
      </c>
      <c r="CJ33" s="19">
        <f t="shared" si="181"/>
        <v>0</v>
      </c>
      <c r="CK33" s="19">
        <f t="shared" si="181"/>
        <v>0</v>
      </c>
      <c r="CL33" s="19">
        <f t="shared" si="181"/>
        <v>0</v>
      </c>
      <c r="CM33" s="19">
        <f t="shared" si="181"/>
        <v>0</v>
      </c>
      <c r="CN33" s="19">
        <f t="shared" si="181"/>
        <v>0</v>
      </c>
      <c r="CO33" s="19">
        <f t="shared" si="181"/>
        <v>0</v>
      </c>
      <c r="CP33" s="19">
        <f t="shared" si="181"/>
        <v>0</v>
      </c>
      <c r="CQ33" s="19">
        <f t="shared" si="181"/>
        <v>0</v>
      </c>
      <c r="CR33" s="19">
        <f t="shared" si="181"/>
        <v>0</v>
      </c>
      <c r="CS33" s="19">
        <f t="shared" si="181"/>
        <v>0</v>
      </c>
      <c r="CT33" s="19">
        <f t="shared" si="181"/>
        <v>0</v>
      </c>
      <c r="CU33" s="19">
        <f t="shared" si="181"/>
        <v>0</v>
      </c>
      <c r="CV33" s="19">
        <f t="shared" si="181"/>
        <v>0</v>
      </c>
      <c r="CW33" s="19">
        <f t="shared" si="181"/>
        <v>0</v>
      </c>
      <c r="CX33" s="19">
        <f t="shared" si="181"/>
        <v>0</v>
      </c>
      <c r="CY33" s="19">
        <f t="shared" si="181"/>
        <v>0</v>
      </c>
      <c r="CZ33" s="19">
        <f t="shared" si="181"/>
        <v>0</v>
      </c>
      <c r="DA33" s="19">
        <f t="shared" si="181"/>
        <v>0</v>
      </c>
      <c r="DB33" s="19">
        <f t="shared" si="181"/>
        <v>0</v>
      </c>
      <c r="DC33" s="19">
        <f t="shared" si="181"/>
        <v>0</v>
      </c>
      <c r="DD33" s="19">
        <f t="shared" si="181"/>
        <v>0</v>
      </c>
      <c r="DE33" s="19">
        <f t="shared" si="181"/>
        <v>0</v>
      </c>
      <c r="DF33" s="19">
        <f t="shared" si="181"/>
        <v>0</v>
      </c>
      <c r="DG33" s="19">
        <f t="shared" si="181"/>
        <v>0</v>
      </c>
      <c r="DH33" s="19">
        <f t="shared" si="181"/>
        <v>0</v>
      </c>
      <c r="DI33" s="19">
        <f t="shared" si="181"/>
        <v>0</v>
      </c>
      <c r="DJ33" s="19">
        <f t="shared" si="181"/>
        <v>0</v>
      </c>
      <c r="DK33" s="19">
        <f t="shared" si="181"/>
        <v>0</v>
      </c>
      <c r="DL33" s="19">
        <f t="shared" si="181"/>
        <v>0</v>
      </c>
      <c r="DM33" s="19">
        <f t="shared" si="181"/>
        <v>0</v>
      </c>
      <c r="DN33" s="19">
        <f t="shared" si="181"/>
        <v>0</v>
      </c>
      <c r="DO33" s="19">
        <f t="shared" si="181"/>
        <v>0</v>
      </c>
      <c r="DP33" s="19">
        <f t="shared" si="181"/>
        <v>0</v>
      </c>
      <c r="DQ33" s="19">
        <f t="shared" si="181"/>
        <v>0</v>
      </c>
      <c r="DR33" s="19">
        <f t="shared" si="181"/>
        <v>0</v>
      </c>
      <c r="DS33" s="19">
        <f t="shared" si="181"/>
        <v>0</v>
      </c>
      <c r="DT33" s="19">
        <f t="shared" si="181"/>
        <v>0</v>
      </c>
      <c r="DU33" s="19">
        <f t="shared" si="181"/>
        <v>0</v>
      </c>
    </row>
    <row r="34" spans="1:125" ht="5.25" customHeight="1" x14ac:dyDescent="0.3"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</row>
    <row r="35" spans="1:125" s="9" customFormat="1" x14ac:dyDescent="0.3">
      <c r="A35" s="156" t="s">
        <v>27</v>
      </c>
      <c r="B35" s="157"/>
      <c r="C35" s="158">
        <f t="shared" si="75"/>
        <v>1236690213.9896038</v>
      </c>
      <c r="D35" s="158">
        <f t="shared" ref="D35:AI35" si="182">D17+D23+D33</f>
        <v>1002320</v>
      </c>
      <c r="E35" s="158">
        <f t="shared" si="182"/>
        <v>-165000</v>
      </c>
      <c r="F35" s="158">
        <f t="shared" si="182"/>
        <v>35000</v>
      </c>
      <c r="G35" s="158">
        <f t="shared" si="182"/>
        <v>-165000</v>
      </c>
      <c r="H35" s="158">
        <f t="shared" si="182"/>
        <v>529500</v>
      </c>
      <c r="I35" s="158">
        <f t="shared" si="182"/>
        <v>105000</v>
      </c>
      <c r="J35" s="158">
        <f t="shared" si="182"/>
        <v>-395000</v>
      </c>
      <c r="K35" s="158">
        <f t="shared" si="182"/>
        <v>5000</v>
      </c>
      <c r="L35" s="158">
        <f t="shared" si="182"/>
        <v>486675.46822033823</v>
      </c>
      <c r="M35" s="158">
        <f t="shared" si="182"/>
        <v>-1366026.247693032</v>
      </c>
      <c r="N35" s="158">
        <f t="shared" si="182"/>
        <v>11171271.069679849</v>
      </c>
      <c r="O35" s="158">
        <f t="shared" si="182"/>
        <v>10259980.063323919</v>
      </c>
      <c r="P35" s="158">
        <f t="shared" si="182"/>
        <v>-5969003.7161151487</v>
      </c>
      <c r="Q35" s="158">
        <f t="shared" si="182"/>
        <v>-1157051.8232983574</v>
      </c>
      <c r="R35" s="158">
        <f t="shared" si="182"/>
        <v>-1383185.1271243356</v>
      </c>
      <c r="S35" s="158">
        <f t="shared" si="182"/>
        <v>-1012769.5065913387</v>
      </c>
      <c r="T35" s="158">
        <f t="shared" si="182"/>
        <v>-3003988.1787462831</v>
      </c>
      <c r="U35" s="158">
        <f t="shared" si="182"/>
        <v>-3313257.9016545545</v>
      </c>
      <c r="V35" s="158">
        <f t="shared" si="182"/>
        <v>-2956104.5061070845</v>
      </c>
      <c r="W35" s="158">
        <f t="shared" si="182"/>
        <v>9586224.3035781421</v>
      </c>
      <c r="X35" s="158">
        <f t="shared" si="182"/>
        <v>9300683.5901130307</v>
      </c>
      <c r="Y35" s="158">
        <f t="shared" si="182"/>
        <v>9066313.7227871865</v>
      </c>
      <c r="Z35" s="158">
        <f t="shared" si="182"/>
        <v>9584934.7035781406</v>
      </c>
      <c r="AA35" s="158">
        <f t="shared" si="182"/>
        <v>8638490.2957627065</v>
      </c>
      <c r="AB35" s="158">
        <f t="shared" si="182"/>
        <v>10093015.648210935</v>
      </c>
      <c r="AC35" s="158">
        <f t="shared" si="182"/>
        <v>10109534.934086643</v>
      </c>
      <c r="AD35" s="158">
        <f t="shared" si="182"/>
        <v>9836932.5946327765</v>
      </c>
      <c r="AE35" s="158">
        <f t="shared" si="182"/>
        <v>10091726.048210934</v>
      </c>
      <c r="AF35" s="158">
        <f t="shared" si="182"/>
        <v>10108245.334086642</v>
      </c>
      <c r="AG35" s="158">
        <f t="shared" si="182"/>
        <v>9842112.1816384271</v>
      </c>
      <c r="AH35" s="158">
        <f t="shared" si="182"/>
        <v>10090436.448210932</v>
      </c>
      <c r="AI35" s="158">
        <f t="shared" si="182"/>
        <v>10106955.73408664</v>
      </c>
      <c r="AJ35" s="158">
        <f t="shared" ref="AJ35:BO35" si="183">AJ17+AJ23+AJ33</f>
        <v>9847291.7686440628</v>
      </c>
      <c r="AK35" s="158">
        <f t="shared" si="183"/>
        <v>9587045.1532956511</v>
      </c>
      <c r="AL35" s="158">
        <f t="shared" si="183"/>
        <v>10105666.134086624</v>
      </c>
      <c r="AM35" s="158">
        <f t="shared" si="183"/>
        <v>9151729.8302260078</v>
      </c>
      <c r="AN35" s="158">
        <f t="shared" si="183"/>
        <v>10640041.570244826</v>
      </c>
      <c r="AO35" s="158">
        <f t="shared" si="183"/>
        <v>10656560.856120512</v>
      </c>
      <c r="AP35" s="158">
        <f t="shared" si="183"/>
        <v>10409835.264689293</v>
      </c>
      <c r="AQ35" s="158">
        <f t="shared" si="183"/>
        <v>10638751.970244832</v>
      </c>
      <c r="AR35" s="158">
        <f t="shared" si="183"/>
        <v>10655271.256120503</v>
      </c>
      <c r="AS35" s="158">
        <f t="shared" si="183"/>
        <v>10415014.851694966</v>
      </c>
      <c r="AT35" s="158">
        <f t="shared" si="183"/>
        <v>10637462.370244823</v>
      </c>
      <c r="AU35" s="158">
        <f t="shared" si="183"/>
        <v>10653981.656120509</v>
      </c>
      <c r="AV35" s="158">
        <f t="shared" si="183"/>
        <v>10420194.438700609</v>
      </c>
      <c r="AW35" s="158">
        <f t="shared" si="183"/>
        <v>10134071.075329609</v>
      </c>
      <c r="AX35" s="158">
        <f t="shared" si="183"/>
        <v>10652692.05612053</v>
      </c>
      <c r="AY35" s="158">
        <f t="shared" si="183"/>
        <v>9689595.4240113404</v>
      </c>
      <c r="AZ35" s="158">
        <f t="shared" si="183"/>
        <v>11214676.708380431</v>
      </c>
      <c r="BA35" s="158">
        <f t="shared" si="183"/>
        <v>11231195.994256116</v>
      </c>
      <c r="BB35" s="158">
        <f t="shared" si="183"/>
        <v>11010347.150847446</v>
      </c>
      <c r="BC35" s="158">
        <f t="shared" si="183"/>
        <v>11213387.108380437</v>
      </c>
      <c r="BD35" s="158">
        <f t="shared" si="183"/>
        <v>11229906.394256108</v>
      </c>
      <c r="BE35" s="158">
        <f t="shared" si="183"/>
        <v>11015526.737853089</v>
      </c>
      <c r="BF35" s="158">
        <f t="shared" si="183"/>
        <v>11212097.508380428</v>
      </c>
      <c r="BG35" s="158">
        <f t="shared" si="183"/>
        <v>11228616.794256113</v>
      </c>
      <c r="BH35" s="158">
        <f t="shared" si="183"/>
        <v>11020706.324858747</v>
      </c>
      <c r="BI35" s="158">
        <f t="shared" si="183"/>
        <v>10708706.213465318</v>
      </c>
      <c r="BJ35" s="158">
        <f t="shared" si="183"/>
        <v>11227327.194256105</v>
      </c>
      <c r="BK35" s="158">
        <f t="shared" si="183"/>
        <v>10253318.38008476</v>
      </c>
      <c r="BL35" s="158">
        <f t="shared" si="183"/>
        <v>11818301.523422763</v>
      </c>
      <c r="BM35" s="158">
        <f t="shared" si="183"/>
        <v>11834820.809298508</v>
      </c>
      <c r="BN35" s="158">
        <f t="shared" si="183"/>
        <v>11639848.713912463</v>
      </c>
      <c r="BO35" s="158">
        <f t="shared" si="183"/>
        <v>11817011.923422769</v>
      </c>
      <c r="BP35" s="158">
        <f t="shared" ref="BP35:CU35" si="184">BP17+BP23+BP33</f>
        <v>11833531.209298529</v>
      </c>
      <c r="BQ35" s="158">
        <f t="shared" si="184"/>
        <v>11645028.300918076</v>
      </c>
      <c r="BR35" s="158">
        <f t="shared" si="184"/>
        <v>11815722.32342279</v>
      </c>
      <c r="BS35" s="158">
        <f t="shared" si="184"/>
        <v>11832241.609298505</v>
      </c>
      <c r="BT35" s="158">
        <f t="shared" si="184"/>
        <v>11650207.887923734</v>
      </c>
      <c r="BU35" s="158">
        <f t="shared" si="184"/>
        <v>11312331.02850756</v>
      </c>
      <c r="BV35" s="158">
        <f t="shared" si="184"/>
        <v>11830952.009298511</v>
      </c>
      <c r="BW35" s="158">
        <f t="shared" si="184"/>
        <v>10844191.566560745</v>
      </c>
      <c r="BX35" s="158">
        <f t="shared" si="184"/>
        <v>12452365.499217279</v>
      </c>
      <c r="BY35" s="158">
        <f t="shared" si="184"/>
        <v>12468884.785093024</v>
      </c>
      <c r="BZ35" s="158">
        <f t="shared" si="184"/>
        <v>12299789.437729528</v>
      </c>
      <c r="CA35" s="158">
        <f t="shared" si="184"/>
        <v>12451075.899217285</v>
      </c>
      <c r="CB35" s="158">
        <f t="shared" si="184"/>
        <v>12467595.185093001</v>
      </c>
      <c r="CC35" s="158">
        <f t="shared" si="184"/>
        <v>12304969.024735186</v>
      </c>
      <c r="CD35" s="158">
        <f t="shared" si="184"/>
        <v>12449786.299217291</v>
      </c>
      <c r="CE35" s="158">
        <f t="shared" si="184"/>
        <v>12466305.585093006</v>
      </c>
      <c r="CF35" s="158">
        <f t="shared" si="184"/>
        <v>12310148.611740844</v>
      </c>
      <c r="CG35" s="158">
        <f t="shared" si="184"/>
        <v>11946395.004302032</v>
      </c>
      <c r="CH35" s="158">
        <f t="shared" si="184"/>
        <v>12465015.985093012</v>
      </c>
      <c r="CI35" s="158">
        <f t="shared" si="184"/>
        <v>11463572.494959377</v>
      </c>
      <c r="CJ35" s="158">
        <f t="shared" si="184"/>
        <v>13118390.593801528</v>
      </c>
      <c r="CK35" s="158">
        <f t="shared" si="184"/>
        <v>13134909.879677184</v>
      </c>
      <c r="CL35" s="158">
        <f t="shared" si="184"/>
        <v>12991691.280336358</v>
      </c>
      <c r="CM35" s="158">
        <f t="shared" si="184"/>
        <v>13117100.993801504</v>
      </c>
      <c r="CN35" s="158">
        <f t="shared" si="184"/>
        <v>13133620.27967719</v>
      </c>
      <c r="CO35" s="158">
        <f t="shared" si="184"/>
        <v>12996870.867341986</v>
      </c>
      <c r="CP35" s="158">
        <f t="shared" si="184"/>
        <v>13115811.39380151</v>
      </c>
      <c r="CQ35" s="158">
        <f t="shared" si="184"/>
        <v>13132330.679677226</v>
      </c>
      <c r="CR35" s="158">
        <f t="shared" si="184"/>
        <v>13002050.454347614</v>
      </c>
      <c r="CS35" s="158">
        <f t="shared" si="184"/>
        <v>12612420.098886281</v>
      </c>
      <c r="CT35" s="158">
        <f t="shared" si="184"/>
        <v>13131041.079677172</v>
      </c>
      <c r="CU35" s="158">
        <f t="shared" si="184"/>
        <v>12112886.55237692</v>
      </c>
      <c r="CV35" s="158">
        <f t="shared" ref="CV35:DU35" si="185">CV17+CV23+CV33</f>
        <v>13817974.863114886</v>
      </c>
      <c r="CW35" s="158">
        <f t="shared" si="185"/>
        <v>13834494.148990601</v>
      </c>
      <c r="CX35" s="158">
        <f t="shared" si="185"/>
        <v>13717152.297672383</v>
      </c>
      <c r="CY35" s="158">
        <f t="shared" si="185"/>
        <v>13816685.263114832</v>
      </c>
      <c r="CZ35" s="158">
        <f t="shared" si="185"/>
        <v>13833204.548990607</v>
      </c>
      <c r="DA35" s="158">
        <f t="shared" si="185"/>
        <v>13722331.884677984</v>
      </c>
      <c r="DB35" s="158">
        <f t="shared" si="185"/>
        <v>13815395.663114868</v>
      </c>
      <c r="DC35" s="158">
        <f t="shared" si="185"/>
        <v>13831914.948990643</v>
      </c>
      <c r="DD35" s="158">
        <f t="shared" si="185"/>
        <v>13727511.471683642</v>
      </c>
      <c r="DE35" s="158">
        <f t="shared" si="185"/>
        <v>13312004.368199669</v>
      </c>
      <c r="DF35" s="158">
        <f t="shared" si="185"/>
        <v>13830625.348990619</v>
      </c>
      <c r="DG35" s="158">
        <f t="shared" si="185"/>
        <v>12793630.395264048</v>
      </c>
      <c r="DH35" s="158">
        <f t="shared" si="185"/>
        <v>14552796.265894018</v>
      </c>
      <c r="DI35" s="158">
        <f t="shared" si="185"/>
        <v>14569315.551769733</v>
      </c>
      <c r="DJ35" s="158">
        <f t="shared" si="185"/>
        <v>14477850.448474037</v>
      </c>
      <c r="DK35" s="158">
        <f t="shared" si="185"/>
        <v>14551506.665893994</v>
      </c>
      <c r="DL35" s="158">
        <f t="shared" si="185"/>
        <v>14568025.951769769</v>
      </c>
      <c r="DM35" s="158">
        <f t="shared" si="185"/>
        <v>14483030.035479695</v>
      </c>
      <c r="DN35" s="158">
        <f t="shared" si="185"/>
        <v>14550217.06589397</v>
      </c>
      <c r="DO35" s="158">
        <f t="shared" si="185"/>
        <v>14566736.351769745</v>
      </c>
      <c r="DP35" s="158">
        <f t="shared" si="185"/>
        <v>14488209.622485353</v>
      </c>
      <c r="DQ35" s="158">
        <f t="shared" si="185"/>
        <v>14046825.770978831</v>
      </c>
      <c r="DR35" s="158">
        <f t="shared" si="185"/>
        <v>14565446.751769722</v>
      </c>
      <c r="DS35" s="158">
        <f t="shared" si="185"/>
        <v>13507375.512894463</v>
      </c>
      <c r="DT35" s="158">
        <f t="shared" si="185"/>
        <v>15324616.65881218</v>
      </c>
      <c r="DU35" s="159">
        <f t="shared" si="185"/>
        <v>15341135.944687776</v>
      </c>
    </row>
    <row r="36" spans="1:125" s="9" customFormat="1" x14ac:dyDescent="0.3">
      <c r="A36" s="156" t="s">
        <v>139</v>
      </c>
      <c r="B36" s="157"/>
      <c r="C36" s="158">
        <f>DU36</f>
        <v>1236690213.9896038</v>
      </c>
      <c r="D36" s="158">
        <f>D35</f>
        <v>1002320</v>
      </c>
      <c r="E36" s="158">
        <f t="shared" ref="E36:I36" si="186">D36+E35</f>
        <v>837320</v>
      </c>
      <c r="F36" s="158">
        <f t="shared" si="186"/>
        <v>872320</v>
      </c>
      <c r="G36" s="158">
        <f t="shared" si="186"/>
        <v>707320</v>
      </c>
      <c r="H36" s="158">
        <f t="shared" si="186"/>
        <v>1236820</v>
      </c>
      <c r="I36" s="158">
        <f t="shared" si="186"/>
        <v>1341820</v>
      </c>
      <c r="J36" s="158">
        <f>I36+J35</f>
        <v>946820</v>
      </c>
      <c r="K36" s="158">
        <f t="shared" ref="K36:AY36" si="187">J36+K35</f>
        <v>951820</v>
      </c>
      <c r="L36" s="158">
        <f t="shared" si="187"/>
        <v>1438495.4682203382</v>
      </c>
      <c r="M36" s="158">
        <f t="shared" si="187"/>
        <v>72469.220527306199</v>
      </c>
      <c r="N36" s="158">
        <f t="shared" si="187"/>
        <v>11243740.290207155</v>
      </c>
      <c r="O36" s="158">
        <f t="shared" si="187"/>
        <v>21503720.353531074</v>
      </c>
      <c r="P36" s="158">
        <f t="shared" si="187"/>
        <v>15534716.637415925</v>
      </c>
      <c r="Q36" s="158">
        <f t="shared" si="187"/>
        <v>14377664.814117568</v>
      </c>
      <c r="R36" s="158">
        <f t="shared" si="187"/>
        <v>12994479.686993232</v>
      </c>
      <c r="S36" s="158">
        <f t="shared" si="187"/>
        <v>11981710.180401893</v>
      </c>
      <c r="T36" s="158">
        <f t="shared" si="187"/>
        <v>8977722.0016556103</v>
      </c>
      <c r="U36" s="158">
        <f t="shared" si="187"/>
        <v>5664464.1000010557</v>
      </c>
      <c r="V36" s="158">
        <f t="shared" si="187"/>
        <v>2708359.5938939713</v>
      </c>
      <c r="W36" s="158">
        <f t="shared" si="187"/>
        <v>12294583.897472113</v>
      </c>
      <c r="X36" s="158">
        <f t="shared" si="187"/>
        <v>21595267.487585142</v>
      </c>
      <c r="Y36" s="158">
        <f t="shared" si="187"/>
        <v>30661581.210372329</v>
      </c>
      <c r="Z36" s="158">
        <f t="shared" si="187"/>
        <v>40246515.913950473</v>
      </c>
      <c r="AA36" s="158">
        <f t="shared" si="187"/>
        <v>48885006.209713176</v>
      </c>
      <c r="AB36" s="158">
        <f t="shared" si="187"/>
        <v>58978021.857924111</v>
      </c>
      <c r="AC36" s="158">
        <f t="shared" si="187"/>
        <v>69087556.792010754</v>
      </c>
      <c r="AD36" s="158">
        <f t="shared" si="187"/>
        <v>78924489.386643529</v>
      </c>
      <c r="AE36" s="158">
        <f t="shared" si="187"/>
        <v>89016215.434854463</v>
      </c>
      <c r="AF36" s="158">
        <f t="shared" si="187"/>
        <v>99124460.768941104</v>
      </c>
      <c r="AG36" s="158">
        <f t="shared" si="187"/>
        <v>108966572.95057952</v>
      </c>
      <c r="AH36" s="158">
        <f t="shared" si="187"/>
        <v>119057009.39879045</v>
      </c>
      <c r="AI36" s="158">
        <f t="shared" si="187"/>
        <v>129163965.13287708</v>
      </c>
      <c r="AJ36" s="158">
        <f t="shared" si="187"/>
        <v>139011256.90152115</v>
      </c>
      <c r="AK36" s="158">
        <f t="shared" si="187"/>
        <v>148598302.05481678</v>
      </c>
      <c r="AL36" s="158">
        <f t="shared" si="187"/>
        <v>158703968.18890339</v>
      </c>
      <c r="AM36" s="158">
        <f t="shared" si="187"/>
        <v>167855698.0191294</v>
      </c>
      <c r="AN36" s="158">
        <f t="shared" si="187"/>
        <v>178495739.58937421</v>
      </c>
      <c r="AO36" s="158">
        <f t="shared" si="187"/>
        <v>189152300.44549471</v>
      </c>
      <c r="AP36" s="158">
        <f t="shared" si="187"/>
        <v>199562135.71018401</v>
      </c>
      <c r="AQ36" s="158">
        <f t="shared" si="187"/>
        <v>210200887.68042883</v>
      </c>
      <c r="AR36" s="158">
        <f t="shared" si="187"/>
        <v>220856158.93654934</v>
      </c>
      <c r="AS36" s="158">
        <f t="shared" si="187"/>
        <v>231271173.78824431</v>
      </c>
      <c r="AT36" s="158">
        <f t="shared" si="187"/>
        <v>241908636.15848914</v>
      </c>
      <c r="AU36" s="158">
        <f t="shared" si="187"/>
        <v>252562617.81460965</v>
      </c>
      <c r="AV36" s="158">
        <f t="shared" si="187"/>
        <v>262982812.25331026</v>
      </c>
      <c r="AW36" s="158">
        <f t="shared" si="187"/>
        <v>273116883.32863986</v>
      </c>
      <c r="AX36" s="158">
        <f t="shared" si="187"/>
        <v>283769575.38476038</v>
      </c>
      <c r="AY36" s="158">
        <f t="shared" si="187"/>
        <v>293459170.80877173</v>
      </c>
      <c r="AZ36" s="158">
        <f t="shared" ref="AZ36" si="188">AY36+AZ35</f>
        <v>304673847.51715219</v>
      </c>
      <c r="BA36" s="158">
        <f t="shared" ref="BA36" si="189">AZ36+BA35</f>
        <v>315905043.51140833</v>
      </c>
      <c r="BB36" s="158">
        <f t="shared" ref="BB36" si="190">BA36+BB35</f>
        <v>326915390.66225576</v>
      </c>
      <c r="BC36" s="158">
        <f t="shared" ref="BC36" si="191">BB36+BC35</f>
        <v>338128777.7706362</v>
      </c>
      <c r="BD36" s="158">
        <f t="shared" ref="BD36" si="192">BC36+BD35</f>
        <v>349358684.16489232</v>
      </c>
      <c r="BE36" s="158">
        <f t="shared" ref="BE36" si="193">BD36+BE35</f>
        <v>360374210.90274543</v>
      </c>
      <c r="BF36" s="158">
        <f t="shared" ref="BF36" si="194">BE36+BF35</f>
        <v>371586308.41112584</v>
      </c>
      <c r="BG36" s="158">
        <f t="shared" ref="BG36" si="195">BF36+BG35</f>
        <v>382814925.20538193</v>
      </c>
      <c r="BH36" s="158">
        <f t="shared" ref="BH36" si="196">BG36+BH35</f>
        <v>393835631.53024065</v>
      </c>
      <c r="BI36" s="158">
        <f t="shared" ref="BI36" si="197">BH36+BI35</f>
        <v>404544337.74370599</v>
      </c>
      <c r="BJ36" s="158">
        <f t="shared" ref="BJ36" si="198">BI36+BJ35</f>
        <v>415771664.93796211</v>
      </c>
      <c r="BK36" s="158">
        <f t="shared" ref="BK36" si="199">BJ36+BK35</f>
        <v>426024983.31804687</v>
      </c>
      <c r="BL36" s="158">
        <f t="shared" ref="BL36" si="200">BK36+BL35</f>
        <v>437843284.84146965</v>
      </c>
      <c r="BM36" s="158">
        <f t="shared" ref="BM36" si="201">BL36+BM35</f>
        <v>449678105.65076816</v>
      </c>
      <c r="BN36" s="158">
        <f t="shared" ref="BN36" si="202">BM36+BN35</f>
        <v>461317954.36468065</v>
      </c>
      <c r="BO36" s="158">
        <f t="shared" ref="BO36" si="203">BN36+BO35</f>
        <v>473134966.2881034</v>
      </c>
      <c r="BP36" s="158">
        <f t="shared" ref="BP36" si="204">BO36+BP35</f>
        <v>484968497.49740195</v>
      </c>
      <c r="BQ36" s="158">
        <f t="shared" ref="BQ36" si="205">BP36+BQ35</f>
        <v>496613525.79832006</v>
      </c>
      <c r="BR36" s="158">
        <f t="shared" ref="BR36" si="206">BQ36+BR35</f>
        <v>508429248.12174284</v>
      </c>
      <c r="BS36" s="158">
        <f t="shared" ref="BS36" si="207">BR36+BS35</f>
        <v>520261489.73104137</v>
      </c>
      <c r="BT36" s="158">
        <f t="shared" ref="BT36" si="208">BS36+BT35</f>
        <v>531911697.61896509</v>
      </c>
      <c r="BU36" s="158">
        <f t="shared" ref="BU36" si="209">BT36+BU35</f>
        <v>543224028.64747262</v>
      </c>
      <c r="BV36" s="158">
        <f t="shared" ref="BV36" si="210">BU36+BV35</f>
        <v>555054980.65677118</v>
      </c>
      <c r="BW36" s="158">
        <f t="shared" ref="BW36" si="211">BV36+BW35</f>
        <v>565899172.22333193</v>
      </c>
      <c r="BX36" s="158">
        <f t="shared" ref="BX36" si="212">BW36+BX35</f>
        <v>578351537.7225492</v>
      </c>
      <c r="BY36" s="158">
        <f t="shared" ref="BY36" si="213">BX36+BY35</f>
        <v>590820422.50764227</v>
      </c>
      <c r="BZ36" s="158">
        <f t="shared" ref="BZ36" si="214">BY36+BZ35</f>
        <v>603120211.94537175</v>
      </c>
      <c r="CA36" s="158">
        <f t="shared" ref="CA36" si="215">BZ36+CA35</f>
        <v>615571287.84458899</v>
      </c>
      <c r="CB36" s="158">
        <f t="shared" ref="CB36" si="216">CA36+CB35</f>
        <v>628038883.02968204</v>
      </c>
      <c r="CC36" s="158">
        <f t="shared" ref="CC36" si="217">CB36+CC35</f>
        <v>640343852.05441725</v>
      </c>
      <c r="CD36" s="158">
        <f t="shared" ref="CD36" si="218">CC36+CD35</f>
        <v>652793638.3536346</v>
      </c>
      <c r="CE36" s="158">
        <f t="shared" ref="CE36" si="219">CD36+CE35</f>
        <v>665259943.93872762</v>
      </c>
      <c r="CF36" s="158">
        <f t="shared" ref="CF36" si="220">CE36+CF35</f>
        <v>677570092.55046844</v>
      </c>
      <c r="CG36" s="158">
        <f t="shared" ref="CG36" si="221">CF36+CG35</f>
        <v>689516487.55477047</v>
      </c>
      <c r="CH36" s="158">
        <f t="shared" ref="CH36" si="222">CG36+CH35</f>
        <v>701981503.53986347</v>
      </c>
      <c r="CI36" s="158">
        <f t="shared" ref="CI36" si="223">CH36+CI35</f>
        <v>713445076.03482282</v>
      </c>
      <c r="CJ36" s="158">
        <f t="shared" ref="CJ36" si="224">CI36+CJ35</f>
        <v>726563466.62862432</v>
      </c>
      <c r="CK36" s="158">
        <f t="shared" ref="CK36" si="225">CJ36+CK35</f>
        <v>739698376.5083015</v>
      </c>
      <c r="CL36" s="158">
        <f t="shared" ref="CL36" si="226">CK36+CL35</f>
        <v>752690067.78863788</v>
      </c>
      <c r="CM36" s="158">
        <f t="shared" ref="CM36" si="227">CL36+CM35</f>
        <v>765807168.78243935</v>
      </c>
      <c r="CN36" s="158">
        <f t="shared" ref="CN36" si="228">CM36+CN35</f>
        <v>778940789.0621165</v>
      </c>
      <c r="CO36" s="158">
        <f t="shared" ref="CO36" si="229">CN36+CO35</f>
        <v>791937659.9294585</v>
      </c>
      <c r="CP36" s="158">
        <f t="shared" ref="CP36" si="230">CO36+CP35</f>
        <v>805053471.32326007</v>
      </c>
      <c r="CQ36" s="158">
        <f t="shared" ref="CQ36" si="231">CP36+CQ35</f>
        <v>818185802.00293732</v>
      </c>
      <c r="CR36" s="158">
        <f t="shared" ref="CR36" si="232">CQ36+CR35</f>
        <v>831187852.45728493</v>
      </c>
      <c r="CS36" s="158">
        <f t="shared" ref="CS36" si="233">CR36+CS35</f>
        <v>843800272.55617118</v>
      </c>
      <c r="CT36" s="158">
        <f t="shared" ref="CT36" si="234">CS36+CT35</f>
        <v>856931313.6358484</v>
      </c>
      <c r="CU36" s="158">
        <f t="shared" ref="CU36" si="235">CT36+CU35</f>
        <v>869044200.18822527</v>
      </c>
      <c r="CV36" s="158">
        <f t="shared" ref="CV36" si="236">CU36+CV35</f>
        <v>882862175.0513401</v>
      </c>
      <c r="CW36" s="158">
        <f t="shared" ref="CW36" si="237">CV36+CW35</f>
        <v>896696669.20033073</v>
      </c>
      <c r="CX36" s="158">
        <f t="shared" ref="CX36" si="238">CW36+CX35</f>
        <v>910413821.49800313</v>
      </c>
      <c r="CY36" s="158">
        <f t="shared" ref="CY36" si="239">CX36+CY35</f>
        <v>924230506.76111794</v>
      </c>
      <c r="CZ36" s="158">
        <f t="shared" ref="CZ36" si="240">CY36+CZ35</f>
        <v>938063711.31010854</v>
      </c>
      <c r="DA36" s="158">
        <f t="shared" ref="DA36" si="241">CZ36+DA35</f>
        <v>951786043.19478655</v>
      </c>
      <c r="DB36" s="158">
        <f t="shared" ref="DB36" si="242">DA36+DB35</f>
        <v>965601438.85790145</v>
      </c>
      <c r="DC36" s="158">
        <f t="shared" ref="DC36" si="243">DB36+DC35</f>
        <v>979433353.80689216</v>
      </c>
      <c r="DD36" s="158">
        <f t="shared" ref="DD36" si="244">DC36+DD35</f>
        <v>993160865.27857578</v>
      </c>
      <c r="DE36" s="158">
        <f t="shared" ref="DE36" si="245">DD36+DE35</f>
        <v>1006472869.6467755</v>
      </c>
      <c r="DF36" s="158">
        <f t="shared" ref="DF36" si="246">DE36+DF35</f>
        <v>1020303494.9957662</v>
      </c>
      <c r="DG36" s="158">
        <f t="shared" ref="DG36" si="247">DF36+DG35</f>
        <v>1033097125.3910302</v>
      </c>
      <c r="DH36" s="158">
        <f t="shared" ref="DH36" si="248">DG36+DH35</f>
        <v>1047649921.6569242</v>
      </c>
      <c r="DI36" s="158">
        <f t="shared" ref="DI36" si="249">DH36+DI35</f>
        <v>1062219237.208694</v>
      </c>
      <c r="DJ36" s="158">
        <f t="shared" ref="DJ36" si="250">DI36+DJ35</f>
        <v>1076697087.6571679</v>
      </c>
      <c r="DK36" s="158">
        <f t="shared" ref="DK36" si="251">DJ36+DK35</f>
        <v>1091248594.3230619</v>
      </c>
      <c r="DL36" s="158">
        <f t="shared" ref="DL36" si="252">DK36+DL35</f>
        <v>1105816620.2748318</v>
      </c>
      <c r="DM36" s="158">
        <f t="shared" ref="DM36" si="253">DL36+DM35</f>
        <v>1120299650.3103116</v>
      </c>
      <c r="DN36" s="158">
        <f t="shared" ref="DN36" si="254">DM36+DN35</f>
        <v>1134849867.3762054</v>
      </c>
      <c r="DO36" s="158">
        <f t="shared" ref="DO36" si="255">DN36+DO35</f>
        <v>1149416603.7279751</v>
      </c>
      <c r="DP36" s="158">
        <f t="shared" ref="DP36" si="256">DO36+DP35</f>
        <v>1163904813.3504605</v>
      </c>
      <c r="DQ36" s="158">
        <f t="shared" ref="DQ36" si="257">DP36+DQ35</f>
        <v>1177951639.1214395</v>
      </c>
      <c r="DR36" s="158">
        <f t="shared" ref="DR36" si="258">DQ36+DR35</f>
        <v>1192517085.8732092</v>
      </c>
      <c r="DS36" s="158">
        <f t="shared" ref="DS36" si="259">DR36+DS35</f>
        <v>1206024461.3861036</v>
      </c>
      <c r="DT36" s="158">
        <f t="shared" ref="DT36" si="260">DS36+DT35</f>
        <v>1221349078.0449159</v>
      </c>
      <c r="DU36" s="159">
        <f t="shared" ref="DU36" si="261">DT36+DU35</f>
        <v>1236690213.9896038</v>
      </c>
    </row>
    <row r="37" spans="1:125" x14ac:dyDescent="0.3"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</row>
    <row r="38" spans="1:125" hidden="1" outlineLevel="1" x14ac:dyDescent="0.3"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</row>
    <row r="39" spans="1:125" s="9" customFormat="1" hidden="1" outlineLevel="1" x14ac:dyDescent="0.3">
      <c r="A39" s="129" t="s">
        <v>15</v>
      </c>
      <c r="B39" s="57"/>
      <c r="C39" s="22" t="s">
        <v>1</v>
      </c>
      <c r="D39" s="23">
        <f>D3</f>
        <v>41944</v>
      </c>
      <c r="E39" s="23">
        <f t="shared" ref="E39:BP39" si="262">E3</f>
        <v>41974</v>
      </c>
      <c r="F39" s="23">
        <f t="shared" si="262"/>
        <v>42005</v>
      </c>
      <c r="G39" s="23">
        <f t="shared" si="262"/>
        <v>42036</v>
      </c>
      <c r="H39" s="23">
        <f t="shared" si="262"/>
        <v>42064</v>
      </c>
      <c r="I39" s="23">
        <f t="shared" si="262"/>
        <v>42095</v>
      </c>
      <c r="J39" s="23">
        <f t="shared" si="262"/>
        <v>42125</v>
      </c>
      <c r="K39" s="23">
        <f t="shared" si="262"/>
        <v>42156</v>
      </c>
      <c r="L39" s="23">
        <f t="shared" si="262"/>
        <v>42186</v>
      </c>
      <c r="M39" s="23">
        <f t="shared" si="262"/>
        <v>42217</v>
      </c>
      <c r="N39" s="23">
        <f t="shared" si="262"/>
        <v>42248</v>
      </c>
      <c r="O39" s="23">
        <f t="shared" si="262"/>
        <v>42278</v>
      </c>
      <c r="P39" s="23">
        <f t="shared" si="262"/>
        <v>42309</v>
      </c>
      <c r="Q39" s="23">
        <f t="shared" si="262"/>
        <v>42339</v>
      </c>
      <c r="R39" s="23">
        <f t="shared" si="262"/>
        <v>42370</v>
      </c>
      <c r="S39" s="23">
        <f t="shared" si="262"/>
        <v>42401</v>
      </c>
      <c r="T39" s="23">
        <f t="shared" si="262"/>
        <v>42430</v>
      </c>
      <c r="U39" s="23">
        <f t="shared" si="262"/>
        <v>42461</v>
      </c>
      <c r="V39" s="23">
        <f t="shared" si="262"/>
        <v>42491</v>
      </c>
      <c r="W39" s="23">
        <f t="shared" si="262"/>
        <v>42522</v>
      </c>
      <c r="X39" s="23">
        <f t="shared" si="262"/>
        <v>42552</v>
      </c>
      <c r="Y39" s="23">
        <f t="shared" si="262"/>
        <v>42583</v>
      </c>
      <c r="Z39" s="23">
        <f t="shared" si="262"/>
        <v>42614</v>
      </c>
      <c r="AA39" s="23">
        <f t="shared" si="262"/>
        <v>42644</v>
      </c>
      <c r="AB39" s="23">
        <f t="shared" si="262"/>
        <v>42675</v>
      </c>
      <c r="AC39" s="23">
        <f t="shared" si="262"/>
        <v>42705</v>
      </c>
      <c r="AD39" s="23">
        <f t="shared" si="262"/>
        <v>42736</v>
      </c>
      <c r="AE39" s="23">
        <f t="shared" si="262"/>
        <v>42767</v>
      </c>
      <c r="AF39" s="23">
        <f t="shared" si="262"/>
        <v>42795</v>
      </c>
      <c r="AG39" s="23">
        <f t="shared" si="262"/>
        <v>42826</v>
      </c>
      <c r="AH39" s="23">
        <f t="shared" si="262"/>
        <v>42856</v>
      </c>
      <c r="AI39" s="23">
        <f t="shared" si="262"/>
        <v>42887</v>
      </c>
      <c r="AJ39" s="23">
        <f t="shared" si="262"/>
        <v>42917</v>
      </c>
      <c r="AK39" s="23">
        <f t="shared" si="262"/>
        <v>42948</v>
      </c>
      <c r="AL39" s="23">
        <f t="shared" si="262"/>
        <v>42979</v>
      </c>
      <c r="AM39" s="23">
        <f t="shared" si="262"/>
        <v>43009</v>
      </c>
      <c r="AN39" s="23">
        <f t="shared" si="262"/>
        <v>43040</v>
      </c>
      <c r="AO39" s="23">
        <f t="shared" si="262"/>
        <v>43070</v>
      </c>
      <c r="AP39" s="23">
        <f t="shared" si="262"/>
        <v>43101</v>
      </c>
      <c r="AQ39" s="23">
        <f t="shared" si="262"/>
        <v>43132</v>
      </c>
      <c r="AR39" s="23">
        <f t="shared" si="262"/>
        <v>43160</v>
      </c>
      <c r="AS39" s="23">
        <f t="shared" si="262"/>
        <v>43191</v>
      </c>
      <c r="AT39" s="23">
        <f t="shared" si="262"/>
        <v>43221</v>
      </c>
      <c r="AU39" s="23">
        <f t="shared" si="262"/>
        <v>43252</v>
      </c>
      <c r="AV39" s="23">
        <f t="shared" si="262"/>
        <v>43282</v>
      </c>
      <c r="AW39" s="23">
        <f t="shared" si="262"/>
        <v>43313</v>
      </c>
      <c r="AX39" s="23">
        <f t="shared" si="262"/>
        <v>43344</v>
      </c>
      <c r="AY39" s="23">
        <f t="shared" si="262"/>
        <v>43374</v>
      </c>
      <c r="AZ39" s="23">
        <f t="shared" si="262"/>
        <v>43405</v>
      </c>
      <c r="BA39" s="23">
        <f t="shared" si="262"/>
        <v>43435</v>
      </c>
      <c r="BB39" s="23">
        <f t="shared" si="262"/>
        <v>43466</v>
      </c>
      <c r="BC39" s="23">
        <f t="shared" si="262"/>
        <v>43497</v>
      </c>
      <c r="BD39" s="23">
        <f t="shared" si="262"/>
        <v>43525</v>
      </c>
      <c r="BE39" s="23">
        <f t="shared" si="262"/>
        <v>43556</v>
      </c>
      <c r="BF39" s="23">
        <f t="shared" si="262"/>
        <v>43586</v>
      </c>
      <c r="BG39" s="23">
        <f t="shared" si="262"/>
        <v>43617</v>
      </c>
      <c r="BH39" s="23">
        <f t="shared" si="262"/>
        <v>43647</v>
      </c>
      <c r="BI39" s="23">
        <f t="shared" si="262"/>
        <v>43678</v>
      </c>
      <c r="BJ39" s="23">
        <f t="shared" si="262"/>
        <v>43709</v>
      </c>
      <c r="BK39" s="23">
        <f t="shared" si="262"/>
        <v>43739</v>
      </c>
      <c r="BL39" s="23">
        <f t="shared" si="262"/>
        <v>43770</v>
      </c>
      <c r="BM39" s="23">
        <f t="shared" si="262"/>
        <v>43800</v>
      </c>
      <c r="BN39" s="23">
        <f t="shared" si="262"/>
        <v>43831</v>
      </c>
      <c r="BO39" s="23">
        <f t="shared" si="262"/>
        <v>43862</v>
      </c>
      <c r="BP39" s="23">
        <f t="shared" si="262"/>
        <v>43891</v>
      </c>
      <c r="BQ39" s="23">
        <f t="shared" ref="BQ39:DU39" si="263">BQ3</f>
        <v>43922</v>
      </c>
      <c r="BR39" s="23">
        <f t="shared" si="263"/>
        <v>43952</v>
      </c>
      <c r="BS39" s="23">
        <f t="shared" si="263"/>
        <v>43983</v>
      </c>
      <c r="BT39" s="23">
        <f t="shared" si="263"/>
        <v>44013</v>
      </c>
      <c r="BU39" s="23">
        <f t="shared" si="263"/>
        <v>44044</v>
      </c>
      <c r="BV39" s="23">
        <f t="shared" si="263"/>
        <v>44075</v>
      </c>
      <c r="BW39" s="23">
        <f t="shared" si="263"/>
        <v>44105</v>
      </c>
      <c r="BX39" s="23">
        <f t="shared" si="263"/>
        <v>44136</v>
      </c>
      <c r="BY39" s="23">
        <f t="shared" si="263"/>
        <v>44166</v>
      </c>
      <c r="BZ39" s="23">
        <f t="shared" si="263"/>
        <v>44197</v>
      </c>
      <c r="CA39" s="23">
        <f t="shared" si="263"/>
        <v>44228</v>
      </c>
      <c r="CB39" s="23">
        <f t="shared" si="263"/>
        <v>44256</v>
      </c>
      <c r="CC39" s="23">
        <f t="shared" si="263"/>
        <v>44287</v>
      </c>
      <c r="CD39" s="23">
        <f t="shared" si="263"/>
        <v>44317</v>
      </c>
      <c r="CE39" s="23">
        <f t="shared" si="263"/>
        <v>44348</v>
      </c>
      <c r="CF39" s="23">
        <f t="shared" si="263"/>
        <v>44378</v>
      </c>
      <c r="CG39" s="23">
        <f t="shared" si="263"/>
        <v>44409</v>
      </c>
      <c r="CH39" s="23">
        <f t="shared" si="263"/>
        <v>44440</v>
      </c>
      <c r="CI39" s="23">
        <f t="shared" si="263"/>
        <v>44470</v>
      </c>
      <c r="CJ39" s="23">
        <f t="shared" si="263"/>
        <v>44501</v>
      </c>
      <c r="CK39" s="23">
        <f t="shared" si="263"/>
        <v>44531</v>
      </c>
      <c r="CL39" s="23">
        <f t="shared" si="263"/>
        <v>44562</v>
      </c>
      <c r="CM39" s="23">
        <f t="shared" si="263"/>
        <v>44593</v>
      </c>
      <c r="CN39" s="23">
        <f t="shared" si="263"/>
        <v>44621</v>
      </c>
      <c r="CO39" s="23">
        <f t="shared" si="263"/>
        <v>44652</v>
      </c>
      <c r="CP39" s="23">
        <f t="shared" si="263"/>
        <v>44682</v>
      </c>
      <c r="CQ39" s="23">
        <f t="shared" si="263"/>
        <v>44713</v>
      </c>
      <c r="CR39" s="23">
        <f t="shared" si="263"/>
        <v>44743</v>
      </c>
      <c r="CS39" s="23">
        <f t="shared" si="263"/>
        <v>44774</v>
      </c>
      <c r="CT39" s="23">
        <f t="shared" si="263"/>
        <v>44805</v>
      </c>
      <c r="CU39" s="23">
        <f t="shared" si="263"/>
        <v>44835</v>
      </c>
      <c r="CV39" s="23">
        <f t="shared" si="263"/>
        <v>44866</v>
      </c>
      <c r="CW39" s="23">
        <f t="shared" si="263"/>
        <v>44896</v>
      </c>
      <c r="CX39" s="23">
        <f t="shared" si="263"/>
        <v>44927</v>
      </c>
      <c r="CY39" s="23">
        <f t="shared" si="263"/>
        <v>44958</v>
      </c>
      <c r="CZ39" s="23">
        <f t="shared" si="263"/>
        <v>44986</v>
      </c>
      <c r="DA39" s="23">
        <f t="shared" si="263"/>
        <v>45017</v>
      </c>
      <c r="DB39" s="23">
        <f t="shared" si="263"/>
        <v>45047</v>
      </c>
      <c r="DC39" s="23">
        <f t="shared" si="263"/>
        <v>45078</v>
      </c>
      <c r="DD39" s="23">
        <f t="shared" si="263"/>
        <v>45108</v>
      </c>
      <c r="DE39" s="23">
        <f t="shared" si="263"/>
        <v>45139</v>
      </c>
      <c r="DF39" s="23">
        <f t="shared" si="263"/>
        <v>45170</v>
      </c>
      <c r="DG39" s="23">
        <f t="shared" si="263"/>
        <v>45200</v>
      </c>
      <c r="DH39" s="23">
        <f t="shared" si="263"/>
        <v>45231</v>
      </c>
      <c r="DI39" s="23">
        <f t="shared" si="263"/>
        <v>45261</v>
      </c>
      <c r="DJ39" s="23">
        <f t="shared" si="263"/>
        <v>45292</v>
      </c>
      <c r="DK39" s="23">
        <f t="shared" si="263"/>
        <v>45323</v>
      </c>
      <c r="DL39" s="23">
        <f t="shared" si="263"/>
        <v>45352</v>
      </c>
      <c r="DM39" s="23">
        <f t="shared" si="263"/>
        <v>45383</v>
      </c>
      <c r="DN39" s="23">
        <f t="shared" si="263"/>
        <v>45413</v>
      </c>
      <c r="DO39" s="23">
        <f t="shared" si="263"/>
        <v>45444</v>
      </c>
      <c r="DP39" s="23">
        <f t="shared" si="263"/>
        <v>45474</v>
      </c>
      <c r="DQ39" s="23">
        <f t="shared" si="263"/>
        <v>45505</v>
      </c>
      <c r="DR39" s="23">
        <f t="shared" si="263"/>
        <v>45536</v>
      </c>
      <c r="DS39" s="23">
        <f t="shared" si="263"/>
        <v>45566</v>
      </c>
      <c r="DT39" s="23">
        <f t="shared" si="263"/>
        <v>45597</v>
      </c>
      <c r="DU39" s="23">
        <f t="shared" si="263"/>
        <v>45627</v>
      </c>
    </row>
    <row r="40" spans="1:125" hidden="1" outlineLevel="1" x14ac:dyDescent="0.3">
      <c r="A40" t="s">
        <v>46</v>
      </c>
      <c r="C40" s="12">
        <f t="shared" ref="C40:C50" si="264">SUM(D40:DU40)</f>
        <v>1271809097.192518</v>
      </c>
      <c r="D40" s="13">
        <f>PL!D19</f>
        <v>-84559.322033898308</v>
      </c>
      <c r="E40" s="13">
        <f>PL!E19</f>
        <v>0</v>
      </c>
      <c r="F40" s="13">
        <f>PL!F19</f>
        <v>0</v>
      </c>
      <c r="G40" s="13">
        <f>PL!G19</f>
        <v>0</v>
      </c>
      <c r="H40" s="13">
        <f>PL!H19</f>
        <v>0</v>
      </c>
      <c r="I40" s="13">
        <f>PL!I19</f>
        <v>-28166.666666666672</v>
      </c>
      <c r="J40" s="13">
        <f>PL!J19</f>
        <v>-28166.666666666672</v>
      </c>
      <c r="K40" s="13">
        <f>PL!K19</f>
        <v>-28166.666666666672</v>
      </c>
      <c r="L40" s="13">
        <f>PL!L19</f>
        <v>-46491.198446327689</v>
      </c>
      <c r="M40" s="13">
        <f>PL!M19</f>
        <v>8123644.8445856851</v>
      </c>
      <c r="N40" s="13">
        <f>PL!N19</f>
        <v>8599155.7212806009</v>
      </c>
      <c r="O40" s="13">
        <f>PL!O19</f>
        <v>8437864.714924667</v>
      </c>
      <c r="P40" s="13">
        <f>PL!P19</f>
        <v>3792860.9596986808</v>
      </c>
      <c r="Q40" s="13">
        <f>PL!Q19</f>
        <v>8600999.2931934372</v>
      </c>
      <c r="R40" s="13">
        <f>PL!R19</f>
        <v>8374865.9893674571</v>
      </c>
      <c r="S40" s="13">
        <f>PL!S19</f>
        <v>8749095.1692224909</v>
      </c>
      <c r="T40" s="13">
        <f>PL!T19</f>
        <v>8848566.8360505775</v>
      </c>
      <c r="U40" s="13">
        <f>PL!U19</f>
        <v>8639509.3165321499</v>
      </c>
      <c r="V40" s="13">
        <f>PL!V19</f>
        <v>8996662.7120796349</v>
      </c>
      <c r="W40" s="13">
        <f>PL!W19</f>
        <v>9096134.3789077196</v>
      </c>
      <c r="X40" s="13">
        <f>PL!X19</f>
        <v>8810593.6654425617</v>
      </c>
      <c r="Y40" s="13">
        <f>PL!Y19</f>
        <v>8576223.7981167566</v>
      </c>
      <c r="Z40" s="13">
        <f>PL!Z19</f>
        <v>9094844.7789077181</v>
      </c>
      <c r="AA40" s="13">
        <f>PL!AA19</f>
        <v>8815773.2524482124</v>
      </c>
      <c r="AB40" s="13">
        <f>PL!AB19</f>
        <v>9602925.7235404886</v>
      </c>
      <c r="AC40" s="13">
        <f>PL!AC19</f>
        <v>9619445.0094161946</v>
      </c>
      <c r="AD40" s="13">
        <f>PL!AD19</f>
        <v>9346842.6699623298</v>
      </c>
      <c r="AE40" s="13">
        <f>PL!AE19</f>
        <v>9601636.1235404871</v>
      </c>
      <c r="AF40" s="13">
        <f>PL!AF19</f>
        <v>9618155.4094161931</v>
      </c>
      <c r="AG40" s="13">
        <f>PL!AG19</f>
        <v>9352022.2569679804</v>
      </c>
      <c r="AH40" s="13">
        <f>PL!AH19</f>
        <v>9600346.5235404857</v>
      </c>
      <c r="AI40" s="13">
        <f>PL!AI19</f>
        <v>9616865.8094161917</v>
      </c>
      <c r="AJ40" s="13">
        <f>PL!AJ19</f>
        <v>9357201.843973631</v>
      </c>
      <c r="AK40" s="13">
        <f>PL!AK19</f>
        <v>9096955.2286252398</v>
      </c>
      <c r="AL40" s="13">
        <f>PL!AL19</f>
        <v>9615576.2094161902</v>
      </c>
      <c r="AM40" s="13">
        <f>PL!AM19</f>
        <v>9362381.4309792817</v>
      </c>
      <c r="AN40" s="13">
        <f>PL!AN19</f>
        <v>10149951.645574387</v>
      </c>
      <c r="AO40" s="13">
        <f>PL!AO19</f>
        <v>10166470.931450101</v>
      </c>
      <c r="AP40" s="13">
        <f>PL!AP19</f>
        <v>9919745.3400188237</v>
      </c>
      <c r="AQ40" s="13">
        <f>PL!AQ19</f>
        <v>10148662.045574393</v>
      </c>
      <c r="AR40" s="13">
        <f>PL!AR19</f>
        <v>10165181.331450092</v>
      </c>
      <c r="AS40" s="13">
        <f>PL!AS19</f>
        <v>9924924.9270244967</v>
      </c>
      <c r="AT40" s="13">
        <f>PL!AT19</f>
        <v>10147372.445574384</v>
      </c>
      <c r="AU40" s="13">
        <f>PL!AU19</f>
        <v>10163891.731450098</v>
      </c>
      <c r="AV40" s="13">
        <f>PL!AV19</f>
        <v>9930104.5140301399</v>
      </c>
      <c r="AW40" s="13">
        <f>PL!AW19</f>
        <v>9643981.1506591309</v>
      </c>
      <c r="AX40" s="13">
        <f>PL!AX19</f>
        <v>10162602.131450089</v>
      </c>
      <c r="AY40" s="13">
        <f>PL!AY19</f>
        <v>9935284.1010357831</v>
      </c>
      <c r="AZ40" s="13">
        <f>PL!AZ19</f>
        <v>10724586.783709984</v>
      </c>
      <c r="BA40" s="13">
        <f>PL!BA19</f>
        <v>10741106.069585698</v>
      </c>
      <c r="BB40" s="13">
        <f>PL!BB19</f>
        <v>10520257.226177029</v>
      </c>
      <c r="BC40" s="13">
        <f>PL!BC19</f>
        <v>10723297.18370999</v>
      </c>
      <c r="BD40" s="13">
        <f>PL!BD19</f>
        <v>10739816.469585689</v>
      </c>
      <c r="BE40" s="13">
        <f>PL!BE19</f>
        <v>10525436.813182672</v>
      </c>
      <c r="BF40" s="13">
        <f>PL!BF19</f>
        <v>10722007.583709981</v>
      </c>
      <c r="BG40" s="13">
        <f>PL!BG19</f>
        <v>10738526.869585695</v>
      </c>
      <c r="BH40" s="13">
        <f>PL!BH19</f>
        <v>10530616.400188331</v>
      </c>
      <c r="BI40" s="13">
        <f>PL!BI19</f>
        <v>10218616.288794743</v>
      </c>
      <c r="BJ40" s="13">
        <f>PL!BJ19</f>
        <v>10737237.269585686</v>
      </c>
      <c r="BK40" s="13">
        <f>PL!BK19</f>
        <v>10535795.987193989</v>
      </c>
      <c r="BL40" s="13">
        <f>PL!BL19</f>
        <v>11328211.598752338</v>
      </c>
      <c r="BM40" s="13">
        <f>PL!BM19</f>
        <v>11344730.884628052</v>
      </c>
      <c r="BN40" s="13">
        <f>PL!BN19</f>
        <v>11149758.789242009</v>
      </c>
      <c r="BO40" s="13">
        <f>PL!BO19</f>
        <v>11326921.998752344</v>
      </c>
      <c r="BP40" s="13">
        <f>PL!BP19</f>
        <v>11343441.284628073</v>
      </c>
      <c r="BQ40" s="13">
        <f>PL!BQ19</f>
        <v>11154938.376247622</v>
      </c>
      <c r="BR40" s="13">
        <f>PL!BR19</f>
        <v>11325632.398752365</v>
      </c>
      <c r="BS40" s="13">
        <f>PL!BS19</f>
        <v>11342151.684628049</v>
      </c>
      <c r="BT40" s="13">
        <f>PL!BT19</f>
        <v>11160117.96325328</v>
      </c>
      <c r="BU40" s="13">
        <f>PL!BU19</f>
        <v>10822241.103837127</v>
      </c>
      <c r="BV40" s="13">
        <f>PL!BV19</f>
        <v>11340862.084628055</v>
      </c>
      <c r="BW40" s="13">
        <f>PL!BW19</f>
        <v>11165297.550258938</v>
      </c>
      <c r="BX40" s="13">
        <f>PL!BX19</f>
        <v>11962275.574546866</v>
      </c>
      <c r="BY40" s="13">
        <f>PL!BY19</f>
        <v>11978794.86042258</v>
      </c>
      <c r="BZ40" s="13">
        <f>PL!BZ19</f>
        <v>11809699.513059085</v>
      </c>
      <c r="CA40" s="13">
        <f>PL!CA19</f>
        <v>11960985.974546872</v>
      </c>
      <c r="CB40" s="13">
        <f>PL!CB19</f>
        <v>11977505.260422556</v>
      </c>
      <c r="CC40" s="13">
        <f>PL!CC19</f>
        <v>11814879.100064743</v>
      </c>
      <c r="CD40" s="13">
        <f>PL!CD19</f>
        <v>11959696.374546878</v>
      </c>
      <c r="CE40" s="13">
        <f>PL!CE19</f>
        <v>11976215.660422562</v>
      </c>
      <c r="CF40" s="13">
        <f>PL!CF19</f>
        <v>11820058.687070401</v>
      </c>
      <c r="CG40" s="13">
        <f>PL!CG19</f>
        <v>11456305.07963161</v>
      </c>
      <c r="CH40" s="13">
        <f>PL!CH19</f>
        <v>11974926.060422568</v>
      </c>
      <c r="CI40" s="13">
        <f>PL!CI19</f>
        <v>11825238.274076032</v>
      </c>
      <c r="CJ40" s="13">
        <f>PL!CJ19</f>
        <v>12628300.66913107</v>
      </c>
      <c r="CK40" s="13">
        <f>PL!CK19</f>
        <v>12644819.955006754</v>
      </c>
      <c r="CL40" s="13">
        <f>PL!CL19</f>
        <v>12501601.35566593</v>
      </c>
      <c r="CM40" s="13">
        <f>PL!CM19</f>
        <v>12627011.069131047</v>
      </c>
      <c r="CN40" s="13">
        <f>PL!CN19</f>
        <v>12643530.35500676</v>
      </c>
      <c r="CO40" s="13">
        <f>PL!CO19</f>
        <v>12506780.942671558</v>
      </c>
      <c r="CP40" s="13">
        <f>PL!CP19</f>
        <v>12625721.469131052</v>
      </c>
      <c r="CQ40" s="13">
        <f>PL!CQ19</f>
        <v>12642240.755006796</v>
      </c>
      <c r="CR40" s="13">
        <f>PL!CR19</f>
        <v>12511960.529677186</v>
      </c>
      <c r="CS40" s="13">
        <f>PL!CS19</f>
        <v>12122330.174215814</v>
      </c>
      <c r="CT40" s="13">
        <f>PL!CT19</f>
        <v>12640951.155006742</v>
      </c>
      <c r="CU40" s="13">
        <f>PL!CU19</f>
        <v>12517140.116682874</v>
      </c>
      <c r="CV40" s="13">
        <f>PL!CV19</f>
        <v>13327884.938444501</v>
      </c>
      <c r="CW40" s="13">
        <f>PL!CW19</f>
        <v>13344404.224320186</v>
      </c>
      <c r="CX40" s="13">
        <f>PL!CX19</f>
        <v>13227062.373001972</v>
      </c>
      <c r="CY40" s="13">
        <f>PL!CY19</f>
        <v>13326595.338444507</v>
      </c>
      <c r="CZ40" s="13">
        <f>PL!CZ19</f>
        <v>13343114.624320192</v>
      </c>
      <c r="DA40" s="13">
        <f>PL!DA19</f>
        <v>13232241.960007569</v>
      </c>
      <c r="DB40" s="13">
        <f>PL!DB19</f>
        <v>13325305.738444483</v>
      </c>
      <c r="DC40" s="13">
        <f>PL!DC19</f>
        <v>13341825.024320228</v>
      </c>
      <c r="DD40" s="13">
        <f>PL!DD19</f>
        <v>13237421.547013229</v>
      </c>
      <c r="DE40" s="13">
        <f>PL!DE19</f>
        <v>12821914.443529217</v>
      </c>
      <c r="DF40" s="13">
        <f>PL!DF19</f>
        <v>13340535.424320204</v>
      </c>
      <c r="DG40" s="13">
        <f>PL!DG19</f>
        <v>13242601.134018885</v>
      </c>
      <c r="DH40" s="13">
        <f>PL!DH19</f>
        <v>14062706.341223627</v>
      </c>
      <c r="DI40" s="13">
        <f>PL!DI19</f>
        <v>14079225.627099313</v>
      </c>
      <c r="DJ40" s="13">
        <f>PL!DJ19</f>
        <v>13987760.523803618</v>
      </c>
      <c r="DK40" s="13">
        <f>PL!DK19</f>
        <v>14061416.741223603</v>
      </c>
      <c r="DL40" s="13">
        <f>PL!DL19</f>
        <v>14077936.027099349</v>
      </c>
      <c r="DM40" s="13">
        <f>PL!DM19</f>
        <v>13992940.110809278</v>
      </c>
      <c r="DN40" s="13">
        <f>PL!DN19</f>
        <v>14060127.14122358</v>
      </c>
      <c r="DO40" s="13">
        <f>PL!DO19</f>
        <v>14076646.427099325</v>
      </c>
      <c r="DP40" s="13">
        <f>PL!DP19</f>
        <v>13998119.697814934</v>
      </c>
      <c r="DQ40" s="13">
        <f>PL!DQ19</f>
        <v>13556735.846308373</v>
      </c>
      <c r="DR40" s="13">
        <f>PL!DR19</f>
        <v>14075356.827099301</v>
      </c>
      <c r="DS40" s="13">
        <f>PL!DS19</f>
        <v>14003299.284820594</v>
      </c>
      <c r="DT40" s="13">
        <f>PL!DT19</f>
        <v>14834526.734141663</v>
      </c>
      <c r="DU40" s="13">
        <f>PL!DU19</f>
        <v>14851046.020017348</v>
      </c>
    </row>
    <row r="41" spans="1:125" hidden="1" outlineLevel="1" x14ac:dyDescent="0.3">
      <c r="A41" t="s">
        <v>3</v>
      </c>
      <c r="C41" s="12">
        <f t="shared" si="264"/>
        <v>55492828.154425673</v>
      </c>
      <c r="D41" s="13">
        <f>PL!D14</f>
        <v>0</v>
      </c>
      <c r="E41" s="13">
        <f>PL!E14</f>
        <v>0</v>
      </c>
      <c r="F41" s="13">
        <f>PL!F14</f>
        <v>0</v>
      </c>
      <c r="G41" s="13">
        <f>PL!G14</f>
        <v>0</v>
      </c>
      <c r="H41" s="13">
        <f>PL!H14</f>
        <v>0</v>
      </c>
      <c r="I41" s="13">
        <f>PL!I14</f>
        <v>28166.666666666672</v>
      </c>
      <c r="J41" s="13">
        <f>PL!J14</f>
        <v>28166.666666666672</v>
      </c>
      <c r="K41" s="13">
        <f>PL!K14</f>
        <v>28166.666666666672</v>
      </c>
      <c r="L41" s="13">
        <f>PL!L14</f>
        <v>28166.666666666672</v>
      </c>
      <c r="M41" s="13">
        <f>PL!M14</f>
        <v>490089.9246704331</v>
      </c>
      <c r="N41" s="13">
        <f>PL!N14</f>
        <v>490089.9246704331</v>
      </c>
      <c r="O41" s="13">
        <f>PL!O14</f>
        <v>490089.9246704331</v>
      </c>
      <c r="P41" s="13">
        <f>PL!P14</f>
        <v>490089.9246704331</v>
      </c>
      <c r="Q41" s="13">
        <f>PL!Q14</f>
        <v>490089.9246704331</v>
      </c>
      <c r="R41" s="13">
        <f>PL!R14</f>
        <v>490089.9246704331</v>
      </c>
      <c r="S41" s="13">
        <f>PL!S14</f>
        <v>490089.9246704331</v>
      </c>
      <c r="T41" s="13">
        <f>PL!T14</f>
        <v>490089.9246704331</v>
      </c>
      <c r="U41" s="13">
        <f>PL!U14</f>
        <v>490089.9246704331</v>
      </c>
      <c r="V41" s="13">
        <f>PL!V14</f>
        <v>490089.9246704331</v>
      </c>
      <c r="W41" s="13">
        <f>PL!W14</f>
        <v>490089.9246704331</v>
      </c>
      <c r="X41" s="13">
        <f>PL!X14</f>
        <v>490089.9246704331</v>
      </c>
      <c r="Y41" s="13">
        <f>PL!Y14</f>
        <v>490089.9246704331</v>
      </c>
      <c r="Z41" s="13">
        <f>PL!Z14</f>
        <v>490089.9246704331</v>
      </c>
      <c r="AA41" s="13">
        <f>PL!AA14</f>
        <v>490089.9246704331</v>
      </c>
      <c r="AB41" s="13">
        <f>PL!AB14</f>
        <v>490089.9246704331</v>
      </c>
      <c r="AC41" s="13">
        <f>PL!AC14</f>
        <v>490089.9246704331</v>
      </c>
      <c r="AD41" s="13">
        <f>PL!AD14</f>
        <v>490089.9246704331</v>
      </c>
      <c r="AE41" s="13">
        <f>PL!AE14</f>
        <v>490089.9246704331</v>
      </c>
      <c r="AF41" s="13">
        <f>PL!AF14</f>
        <v>490089.9246704331</v>
      </c>
      <c r="AG41" s="13">
        <f>PL!AG14</f>
        <v>490089.9246704331</v>
      </c>
      <c r="AH41" s="13">
        <f>PL!AH14</f>
        <v>490089.9246704331</v>
      </c>
      <c r="AI41" s="13">
        <f>PL!AI14</f>
        <v>490089.9246704331</v>
      </c>
      <c r="AJ41" s="13">
        <f>PL!AJ14</f>
        <v>490089.9246704331</v>
      </c>
      <c r="AK41" s="13">
        <f>PL!AK14</f>
        <v>490089.9246704331</v>
      </c>
      <c r="AL41" s="13">
        <f>PL!AL14</f>
        <v>490089.9246704331</v>
      </c>
      <c r="AM41" s="13">
        <f>PL!AM14</f>
        <v>490089.9246704331</v>
      </c>
      <c r="AN41" s="13">
        <f>PL!AN14</f>
        <v>490089.9246704331</v>
      </c>
      <c r="AO41" s="13">
        <f>PL!AO14</f>
        <v>490089.9246704331</v>
      </c>
      <c r="AP41" s="13">
        <f>PL!AP14</f>
        <v>490089.9246704331</v>
      </c>
      <c r="AQ41" s="13">
        <f>PL!AQ14</f>
        <v>490089.9246704331</v>
      </c>
      <c r="AR41" s="13">
        <f>PL!AR14</f>
        <v>490089.9246704331</v>
      </c>
      <c r="AS41" s="13">
        <f>PL!AS14</f>
        <v>490089.9246704331</v>
      </c>
      <c r="AT41" s="13">
        <f>PL!AT14</f>
        <v>490089.9246704331</v>
      </c>
      <c r="AU41" s="13">
        <f>PL!AU14</f>
        <v>490089.9246704331</v>
      </c>
      <c r="AV41" s="13">
        <f>PL!AV14</f>
        <v>490089.9246704331</v>
      </c>
      <c r="AW41" s="13">
        <f>PL!AW14</f>
        <v>490089.9246704331</v>
      </c>
      <c r="AX41" s="13">
        <f>PL!AX14</f>
        <v>490089.9246704331</v>
      </c>
      <c r="AY41" s="13">
        <f>PL!AY14</f>
        <v>490089.9246704331</v>
      </c>
      <c r="AZ41" s="13">
        <f>PL!AZ14</f>
        <v>490089.9246704331</v>
      </c>
      <c r="BA41" s="13">
        <f>PL!BA14</f>
        <v>490089.9246704331</v>
      </c>
      <c r="BB41" s="13">
        <f>PL!BB14</f>
        <v>490089.9246704331</v>
      </c>
      <c r="BC41" s="13">
        <f>PL!BC14</f>
        <v>490089.9246704331</v>
      </c>
      <c r="BD41" s="13">
        <f>PL!BD14</f>
        <v>490089.9246704331</v>
      </c>
      <c r="BE41" s="13">
        <f>PL!BE14</f>
        <v>490089.9246704331</v>
      </c>
      <c r="BF41" s="13">
        <f>PL!BF14</f>
        <v>490089.9246704331</v>
      </c>
      <c r="BG41" s="13">
        <f>PL!BG14</f>
        <v>490089.9246704331</v>
      </c>
      <c r="BH41" s="13">
        <f>PL!BH14</f>
        <v>490089.9246704331</v>
      </c>
      <c r="BI41" s="13">
        <f>PL!BI14</f>
        <v>490089.9246704331</v>
      </c>
      <c r="BJ41" s="13">
        <f>PL!BJ14</f>
        <v>490089.9246704331</v>
      </c>
      <c r="BK41" s="13">
        <f>PL!BK14</f>
        <v>490089.9246704331</v>
      </c>
      <c r="BL41" s="13">
        <f>PL!BL14</f>
        <v>490089.9246704331</v>
      </c>
      <c r="BM41" s="13">
        <f>PL!BM14</f>
        <v>490089.9246704331</v>
      </c>
      <c r="BN41" s="13">
        <f>PL!BN14</f>
        <v>490089.9246704331</v>
      </c>
      <c r="BO41" s="13">
        <f>PL!BO14</f>
        <v>490089.9246704331</v>
      </c>
      <c r="BP41" s="13">
        <f>PL!BP14</f>
        <v>490089.9246704331</v>
      </c>
      <c r="BQ41" s="13">
        <f>PL!BQ14</f>
        <v>490089.9246704331</v>
      </c>
      <c r="BR41" s="13">
        <f>PL!BR14</f>
        <v>490089.9246704331</v>
      </c>
      <c r="BS41" s="13">
        <f>PL!BS14</f>
        <v>490089.9246704331</v>
      </c>
      <c r="BT41" s="13">
        <f>PL!BT14</f>
        <v>490089.9246704331</v>
      </c>
      <c r="BU41" s="13">
        <f>PL!BU14</f>
        <v>490089.9246704331</v>
      </c>
      <c r="BV41" s="13">
        <f>PL!BV14</f>
        <v>490089.9246704331</v>
      </c>
      <c r="BW41" s="13">
        <f>PL!BW14</f>
        <v>490089.9246704331</v>
      </c>
      <c r="BX41" s="13">
        <f>PL!BX14</f>
        <v>490089.9246704331</v>
      </c>
      <c r="BY41" s="13">
        <f>PL!BY14</f>
        <v>490089.9246704331</v>
      </c>
      <c r="BZ41" s="13">
        <f>PL!BZ14</f>
        <v>490089.9246704331</v>
      </c>
      <c r="CA41" s="13">
        <f>PL!CA14</f>
        <v>490089.9246704331</v>
      </c>
      <c r="CB41" s="13">
        <f>PL!CB14</f>
        <v>490089.9246704331</v>
      </c>
      <c r="CC41" s="13">
        <f>PL!CC14</f>
        <v>490089.9246704331</v>
      </c>
      <c r="CD41" s="13">
        <f>PL!CD14</f>
        <v>490089.9246704331</v>
      </c>
      <c r="CE41" s="13">
        <f>PL!CE14</f>
        <v>490089.9246704331</v>
      </c>
      <c r="CF41" s="13">
        <f>PL!CF14</f>
        <v>490089.9246704331</v>
      </c>
      <c r="CG41" s="13">
        <f>PL!CG14</f>
        <v>490089.9246704331</v>
      </c>
      <c r="CH41" s="13">
        <f>PL!CH14</f>
        <v>490089.9246704331</v>
      </c>
      <c r="CI41" s="13">
        <f>PL!CI14</f>
        <v>490089.9246704331</v>
      </c>
      <c r="CJ41" s="13">
        <f>PL!CJ14</f>
        <v>490089.9246704331</v>
      </c>
      <c r="CK41" s="13">
        <f>PL!CK14</f>
        <v>490089.9246704331</v>
      </c>
      <c r="CL41" s="13">
        <f>PL!CL14</f>
        <v>490089.9246704331</v>
      </c>
      <c r="CM41" s="13">
        <f>PL!CM14</f>
        <v>490089.9246704331</v>
      </c>
      <c r="CN41" s="13">
        <f>PL!CN14</f>
        <v>490089.9246704331</v>
      </c>
      <c r="CO41" s="13">
        <f>PL!CO14</f>
        <v>490089.9246704331</v>
      </c>
      <c r="CP41" s="13">
        <f>PL!CP14</f>
        <v>490089.9246704331</v>
      </c>
      <c r="CQ41" s="13">
        <f>PL!CQ14</f>
        <v>490089.9246704331</v>
      </c>
      <c r="CR41" s="13">
        <f>PL!CR14</f>
        <v>490089.9246704331</v>
      </c>
      <c r="CS41" s="13">
        <f>PL!CS14</f>
        <v>490089.9246704331</v>
      </c>
      <c r="CT41" s="13">
        <f>PL!CT14</f>
        <v>490089.9246704331</v>
      </c>
      <c r="CU41" s="13">
        <f>PL!CU14</f>
        <v>490089.9246704331</v>
      </c>
      <c r="CV41" s="13">
        <f>PL!CV14</f>
        <v>490089.9246704331</v>
      </c>
      <c r="CW41" s="13">
        <f>PL!CW14</f>
        <v>490089.9246704331</v>
      </c>
      <c r="CX41" s="13">
        <f>PL!CX14</f>
        <v>490089.9246704331</v>
      </c>
      <c r="CY41" s="13">
        <f>PL!CY14</f>
        <v>490089.9246704331</v>
      </c>
      <c r="CZ41" s="13">
        <f>PL!CZ14</f>
        <v>490089.9246704331</v>
      </c>
      <c r="DA41" s="13">
        <f>PL!DA14</f>
        <v>490089.9246704331</v>
      </c>
      <c r="DB41" s="13">
        <f>PL!DB14</f>
        <v>490089.9246704331</v>
      </c>
      <c r="DC41" s="13">
        <f>PL!DC14</f>
        <v>490089.9246704331</v>
      </c>
      <c r="DD41" s="13">
        <f>PL!DD14</f>
        <v>490089.9246704331</v>
      </c>
      <c r="DE41" s="13">
        <f>PL!DE14</f>
        <v>490089.9246704331</v>
      </c>
      <c r="DF41" s="13">
        <f>PL!DF14</f>
        <v>490089.9246704331</v>
      </c>
      <c r="DG41" s="13">
        <f>PL!DG14</f>
        <v>490089.9246704331</v>
      </c>
      <c r="DH41" s="13">
        <f>PL!DH14</f>
        <v>490089.9246704331</v>
      </c>
      <c r="DI41" s="13">
        <f>PL!DI14</f>
        <v>490089.9246704331</v>
      </c>
      <c r="DJ41" s="13">
        <f>PL!DJ14</f>
        <v>490089.9246704331</v>
      </c>
      <c r="DK41" s="13">
        <f>PL!DK14</f>
        <v>490089.9246704331</v>
      </c>
      <c r="DL41" s="13">
        <f>PL!DL14</f>
        <v>490089.9246704331</v>
      </c>
      <c r="DM41" s="13">
        <f>PL!DM14</f>
        <v>490089.9246704331</v>
      </c>
      <c r="DN41" s="13">
        <f>PL!DN14</f>
        <v>490089.9246704331</v>
      </c>
      <c r="DO41" s="13">
        <f>PL!DO14</f>
        <v>490089.9246704331</v>
      </c>
      <c r="DP41" s="13">
        <f>PL!DP14</f>
        <v>490089.9246704331</v>
      </c>
      <c r="DQ41" s="13">
        <f>PL!DQ14</f>
        <v>490089.9246704331</v>
      </c>
      <c r="DR41" s="13">
        <f>PL!DR14</f>
        <v>490089.9246704331</v>
      </c>
      <c r="DS41" s="13">
        <f>PL!DS14</f>
        <v>490089.9246704331</v>
      </c>
      <c r="DT41" s="13">
        <f>PL!DT14</f>
        <v>490089.9246704331</v>
      </c>
      <c r="DU41" s="13">
        <f>PL!DU14</f>
        <v>490089.9246704331</v>
      </c>
    </row>
    <row r="42" spans="1:125" hidden="1" outlineLevel="1" x14ac:dyDescent="0.3">
      <c r="A42" t="s">
        <v>140</v>
      </c>
      <c r="C42" s="12">
        <f t="shared" si="264"/>
        <v>-21045270.679376528</v>
      </c>
      <c r="D42" s="13">
        <f>BS!D10</f>
        <v>0</v>
      </c>
      <c r="E42" s="13">
        <f>-(BS!E10-BS!D10)</f>
        <v>0</v>
      </c>
      <c r="F42" s="13">
        <f>-(BS!F10-BS!E10)</f>
        <v>0</v>
      </c>
      <c r="G42" s="13">
        <f>-(BS!G10-BS!F10)</f>
        <v>0</v>
      </c>
      <c r="H42" s="13">
        <f>-(BS!H10-BS!G10)</f>
        <v>0</v>
      </c>
      <c r="I42" s="13">
        <f>-(BS!I10-BS!H10)</f>
        <v>0</v>
      </c>
      <c r="J42" s="13">
        <f>-(BS!J10-BS!I10)</f>
        <v>0</v>
      </c>
      <c r="K42" s="13">
        <f>-(BS!K10-BS!J10)</f>
        <v>0</v>
      </c>
      <c r="L42" s="13">
        <f>-(BS!L10-BS!K10)</f>
        <v>-13050847.457627119</v>
      </c>
      <c r="M42" s="13">
        <f>-(BS!M10-BS!L10)</f>
        <v>0</v>
      </c>
      <c r="N42" s="13">
        <f>-(BS!N10-BS!M10)</f>
        <v>0</v>
      </c>
      <c r="O42" s="13">
        <f>-(BS!O10-BS!N10)</f>
        <v>-635593.22033898532</v>
      </c>
      <c r="P42" s="13">
        <f>-(BS!P10-BS!O10)</f>
        <v>0</v>
      </c>
      <c r="Q42" s="13">
        <f>-(BS!Q10-BS!P10)</f>
        <v>-1.4901161193847656E-8</v>
      </c>
      <c r="R42" s="13">
        <f>-(BS!R10-BS!Q10)</f>
        <v>1.4901161193847656E-8</v>
      </c>
      <c r="S42" s="13">
        <f>-(BS!S10-BS!R10)</f>
        <v>-2.9802322387695313E-8</v>
      </c>
      <c r="T42" s="13">
        <f>-(BS!T10-BS!S10)</f>
        <v>0</v>
      </c>
      <c r="U42" s="13">
        <f>-(BS!U10-BS!T10)</f>
        <v>0</v>
      </c>
      <c r="V42" s="13">
        <f>-(BS!V10-BS!U10)</f>
        <v>2.9802322387695313E-8</v>
      </c>
      <c r="W42" s="13">
        <f>-(BS!W10-BS!V10)</f>
        <v>0</v>
      </c>
      <c r="X42" s="13">
        <f>-(BS!X10-BS!W10)</f>
        <v>1.862645149230957E-9</v>
      </c>
      <c r="Y42" s="13">
        <f>-(BS!Y10-BS!X10)</f>
        <v>-1.862645149230957E-9</v>
      </c>
      <c r="Z42" s="13">
        <f>-(BS!Z10-BS!Y10)</f>
        <v>0</v>
      </c>
      <c r="AA42" s="13">
        <f>-(BS!AA10-BS!Z10)</f>
        <v>-667372.8813559413</v>
      </c>
      <c r="AB42" s="13">
        <f>-(BS!AB10-BS!AA10)</f>
        <v>-5.9604644775390625E-8</v>
      </c>
      <c r="AC42" s="13">
        <f>-(BS!AC10-BS!AB10)</f>
        <v>0</v>
      </c>
      <c r="AD42" s="13">
        <f>-(BS!AD10-BS!AC10)</f>
        <v>-5.9604644775390625E-8</v>
      </c>
      <c r="AE42" s="13">
        <f>-(BS!AE10-BS!AD10)</f>
        <v>0</v>
      </c>
      <c r="AF42" s="13">
        <f>-(BS!AF10-BS!AE10)</f>
        <v>5.9604644775390625E-8</v>
      </c>
      <c r="AG42" s="13">
        <f>-(BS!AG10-BS!AF10)</f>
        <v>-5.9604644775390625E-8</v>
      </c>
      <c r="AH42" s="13">
        <f>-(BS!AH10-BS!AG10)</f>
        <v>0</v>
      </c>
      <c r="AI42" s="13">
        <f>-(BS!AI10-BS!AH10)</f>
        <v>0</v>
      </c>
      <c r="AJ42" s="13">
        <f>-(BS!AJ10-BS!AI10)</f>
        <v>0</v>
      </c>
      <c r="AK42" s="13">
        <f>-(BS!AK10-BS!AJ10)</f>
        <v>-1.2107193470001221E-7</v>
      </c>
      <c r="AL42" s="13">
        <f>-(BS!AL10-BS!AK10)</f>
        <v>0</v>
      </c>
      <c r="AM42" s="13">
        <f>-(BS!AM10-BS!AL10)</f>
        <v>-700741.52542376518</v>
      </c>
      <c r="AN42" s="13">
        <f>-(BS!AN10-BS!AM10)</f>
        <v>0</v>
      </c>
      <c r="AO42" s="13">
        <f>-(BS!AO10-BS!AN10)</f>
        <v>0</v>
      </c>
      <c r="AP42" s="13">
        <f>-(BS!AP10-BS!AO10)</f>
        <v>1.1920928955078125E-7</v>
      </c>
      <c r="AQ42" s="13">
        <f>-(BS!AQ10-BS!AP10)</f>
        <v>0</v>
      </c>
      <c r="AR42" s="13">
        <f>-(BS!AR10-BS!AQ10)</f>
        <v>0</v>
      </c>
      <c r="AS42" s="13">
        <f>-(BS!AS10-BS!AR10)</f>
        <v>0</v>
      </c>
      <c r="AT42" s="13">
        <f>-(BS!AT10-BS!AS10)</f>
        <v>0</v>
      </c>
      <c r="AU42" s="13">
        <f>-(BS!AU10-BS!AT10)</f>
        <v>1.1920928955078125E-7</v>
      </c>
      <c r="AV42" s="13">
        <f>-(BS!AV10-BS!AU10)</f>
        <v>0</v>
      </c>
      <c r="AW42" s="13">
        <f>-(BS!AW10-BS!AV10)</f>
        <v>0</v>
      </c>
      <c r="AX42" s="13">
        <f>-(BS!AX10-BS!AW10)</f>
        <v>0</v>
      </c>
      <c r="AY42" s="13">
        <f>-(BS!AY10-BS!AX10)</f>
        <v>-735778.60169482231</v>
      </c>
      <c r="AZ42" s="13">
        <f>-(BS!AZ10-BS!AY10)</f>
        <v>2.384185791015625E-7</v>
      </c>
      <c r="BA42" s="13">
        <f>-(BS!BA10-BS!AZ10)</f>
        <v>0</v>
      </c>
      <c r="BB42" s="13">
        <f>-(BS!BB10-BS!BA10)</f>
        <v>0</v>
      </c>
      <c r="BC42" s="13">
        <f>-(BS!BC10-BS!BB10)</f>
        <v>2.384185791015625E-7</v>
      </c>
      <c r="BD42" s="13">
        <f>-(BS!BD10-BS!BC10)</f>
        <v>0</v>
      </c>
      <c r="BE42" s="13">
        <f>-(BS!BE10-BS!BD10)</f>
        <v>0</v>
      </c>
      <c r="BF42" s="13">
        <f>-(BS!BF10-BS!BE10)</f>
        <v>2.384185791015625E-7</v>
      </c>
      <c r="BG42" s="13">
        <f>-(BS!BG10-BS!BF10)</f>
        <v>0</v>
      </c>
      <c r="BH42" s="13">
        <f>-(BS!BH10-BS!BG10)</f>
        <v>2.384185791015625E-7</v>
      </c>
      <c r="BI42" s="13">
        <f>-(BS!BI10-BS!BH10)</f>
        <v>3.7252902984619141E-9</v>
      </c>
      <c r="BJ42" s="13">
        <f>-(BS!BJ10-BS!BI10)</f>
        <v>0</v>
      </c>
      <c r="BK42" s="13">
        <f>-(BS!BK10-BS!BJ10)</f>
        <v>-772567.53177952766</v>
      </c>
      <c r="BL42" s="13">
        <f>-(BS!BL10-BS!BK10)</f>
        <v>-2.384185791015625E-7</v>
      </c>
      <c r="BM42" s="13">
        <f>-(BS!BM10-BS!BL10)</f>
        <v>0</v>
      </c>
      <c r="BN42" s="13">
        <f>-(BS!BN10-BS!BM10)</f>
        <v>-2.384185791015625E-7</v>
      </c>
      <c r="BO42" s="13">
        <f>-(BS!BO10-BS!BN10)</f>
        <v>0</v>
      </c>
      <c r="BP42" s="13">
        <f>-(BS!BP10-BS!BO10)</f>
        <v>-2.384185791015625E-7</v>
      </c>
      <c r="BQ42" s="13">
        <f>-(BS!BQ10-BS!BP10)</f>
        <v>0</v>
      </c>
      <c r="BR42" s="13">
        <f>-(BS!BR10-BS!BQ10)</f>
        <v>-2.384185791015625E-7</v>
      </c>
      <c r="BS42" s="13">
        <f>-(BS!BS10-BS!BR10)</f>
        <v>0</v>
      </c>
      <c r="BT42" s="13">
        <f>-(BS!BT10-BS!BS10)</f>
        <v>-2.384185791015625E-7</v>
      </c>
      <c r="BU42" s="13">
        <f>-(BS!BU10-BS!BT10)</f>
        <v>0</v>
      </c>
      <c r="BV42" s="13">
        <f>-(BS!BV10-BS!BU10)</f>
        <v>-2.384185791015625E-7</v>
      </c>
      <c r="BW42" s="13">
        <f>-(BS!BW10-BS!BV10)</f>
        <v>-811195.90836858749</v>
      </c>
      <c r="BX42" s="13">
        <f>-(BS!BX10-BS!BW10)</f>
        <v>0</v>
      </c>
      <c r="BY42" s="13">
        <f>-(BS!BY10-BS!BX10)</f>
        <v>0</v>
      </c>
      <c r="BZ42" s="13">
        <f>-(BS!BZ10-BS!BY10)</f>
        <v>0</v>
      </c>
      <c r="CA42" s="13">
        <f>-(BS!CA10-BS!BZ10)</f>
        <v>0</v>
      </c>
      <c r="CB42" s="13">
        <f>-(BS!CB10-BS!CA10)</f>
        <v>0</v>
      </c>
      <c r="CC42" s="13">
        <f>-(BS!CC10-BS!CB10)</f>
        <v>0</v>
      </c>
      <c r="CD42" s="13">
        <f>-(BS!CD10-BS!CC10)</f>
        <v>0</v>
      </c>
      <c r="CE42" s="13">
        <f>-(BS!CE10-BS!CD10)</f>
        <v>0</v>
      </c>
      <c r="CF42" s="13">
        <f>-(BS!CF10-BS!CE10)</f>
        <v>0</v>
      </c>
      <c r="CG42" s="13">
        <f>-(BS!CG10-BS!CF10)</f>
        <v>0</v>
      </c>
      <c r="CH42" s="13">
        <f>-(BS!CH10-BS!CG10)</f>
        <v>0</v>
      </c>
      <c r="CI42" s="13">
        <f>-(BS!CI10-BS!CH10)</f>
        <v>-851755.70378684998</v>
      </c>
      <c r="CJ42" s="13">
        <f>-(BS!CJ10-BS!CI10)</f>
        <v>0</v>
      </c>
      <c r="CK42" s="13">
        <f>-(BS!CK10-BS!CJ10)</f>
        <v>0</v>
      </c>
      <c r="CL42" s="13">
        <f>-(BS!CL10-BS!CK10)</f>
        <v>0</v>
      </c>
      <c r="CM42" s="13">
        <f>-(BS!CM10-BS!CL10)</f>
        <v>-4.76837158203125E-7</v>
      </c>
      <c r="CN42" s="13">
        <f>-(BS!CN10-BS!CM10)</f>
        <v>0</v>
      </c>
      <c r="CO42" s="13">
        <f>-(BS!CO10-BS!CN10)</f>
        <v>0</v>
      </c>
      <c r="CP42" s="13">
        <f>-(BS!CP10-BS!CO10)</f>
        <v>0</v>
      </c>
      <c r="CQ42" s="13">
        <f>-(BS!CQ10-BS!CP10)</f>
        <v>0</v>
      </c>
      <c r="CR42" s="13">
        <f>-(BS!CR10-BS!CQ10)</f>
        <v>0</v>
      </c>
      <c r="CS42" s="13">
        <f>-(BS!CS10-BS!CR10)</f>
        <v>0</v>
      </c>
      <c r="CT42" s="13">
        <f>-(BS!CT10-BS!CS10)</f>
        <v>0</v>
      </c>
      <c r="CU42" s="13">
        <f>-(BS!CU10-BS!CT10)</f>
        <v>-894343.48897647858</v>
      </c>
      <c r="CV42" s="13">
        <f>-(BS!CV10-BS!CU10)</f>
        <v>0</v>
      </c>
      <c r="CW42" s="13">
        <f>-(BS!CW10-BS!CV10)</f>
        <v>0</v>
      </c>
      <c r="CX42" s="13">
        <f>-(BS!CX10-BS!CW10)</f>
        <v>0</v>
      </c>
      <c r="CY42" s="13">
        <f>-(BS!CY10-BS!CX10)</f>
        <v>0</v>
      </c>
      <c r="CZ42" s="13">
        <f>-(BS!CZ10-BS!CY10)</f>
        <v>0</v>
      </c>
      <c r="DA42" s="13">
        <f>-(BS!DA10-BS!CZ10)</f>
        <v>0</v>
      </c>
      <c r="DB42" s="13">
        <f>-(BS!DB10-BS!DA10)</f>
        <v>0</v>
      </c>
      <c r="DC42" s="13">
        <f>-(BS!DC10-BS!DB10)</f>
        <v>4.76837158203125E-7</v>
      </c>
      <c r="DD42" s="13">
        <f>-(BS!DD10-BS!DC10)</f>
        <v>0</v>
      </c>
      <c r="DE42" s="13">
        <f>-(BS!DE10-BS!DD10)</f>
        <v>0</v>
      </c>
      <c r="DF42" s="13">
        <f>-(BS!DF10-BS!DE10)</f>
        <v>0</v>
      </c>
      <c r="DG42" s="13">
        <f>-(BS!DG10-BS!DF10)</f>
        <v>-939060.66342496872</v>
      </c>
      <c r="DH42" s="13">
        <f>-(BS!DH10-BS!DG10)</f>
        <v>-4.76837158203125E-7</v>
      </c>
      <c r="DI42" s="13">
        <f>-(BS!DI10-BS!DH10)</f>
        <v>0</v>
      </c>
      <c r="DJ42" s="13">
        <f>-(BS!DJ10-BS!DI10)</f>
        <v>0</v>
      </c>
      <c r="DK42" s="13">
        <f>-(BS!DK10-BS!DJ10)</f>
        <v>0</v>
      </c>
      <c r="DL42" s="13">
        <f>-(BS!DL10-BS!DK10)</f>
        <v>-4.76837158203125E-7</v>
      </c>
      <c r="DM42" s="13">
        <f>-(BS!DM10-BS!DL10)</f>
        <v>0</v>
      </c>
      <c r="DN42" s="13">
        <f>-(BS!DN10-BS!DM10)</f>
        <v>0</v>
      </c>
      <c r="DO42" s="13">
        <f>-(BS!DO10-BS!DN10)</f>
        <v>-4.76837158203125E-7</v>
      </c>
      <c r="DP42" s="13">
        <f>-(BS!DP10-BS!DO10)</f>
        <v>0</v>
      </c>
      <c r="DQ42" s="13">
        <f>-(BS!DQ10-BS!DP10)</f>
        <v>0</v>
      </c>
      <c r="DR42" s="13">
        <f>-(BS!DR10-BS!DQ10)</f>
        <v>-4.76837158203125E-7</v>
      </c>
      <c r="DS42" s="13">
        <f>-(BS!DS10-BS!DR10)</f>
        <v>-986013.69659662247</v>
      </c>
      <c r="DT42" s="13">
        <f>-(BS!DT10-BS!DS10)</f>
        <v>0</v>
      </c>
      <c r="DU42" s="13">
        <f>-(BS!DU10-BS!DT10)</f>
        <v>-4.76837158203125E-7</v>
      </c>
    </row>
    <row r="43" spans="1:125" hidden="1" outlineLevel="1" x14ac:dyDescent="0.3">
      <c r="A43" s="71" t="s">
        <v>141</v>
      </c>
      <c r="B43" s="5"/>
      <c r="C43" s="30">
        <f t="shared" si="264"/>
        <v>0</v>
      </c>
      <c r="D43" s="33">
        <f>-(BS!D12-BS!C12)</f>
        <v>-7825069.8305084752</v>
      </c>
      <c r="E43" s="33">
        <f>-(BS!E12-BS!D12)</f>
        <v>-162457.6271186443</v>
      </c>
      <c r="F43" s="33">
        <f>-(BS!F12-BS!E12)</f>
        <v>-162457.6271186443</v>
      </c>
      <c r="G43" s="33">
        <f>-(BS!G12-BS!F12)</f>
        <v>-162457.6271186443</v>
      </c>
      <c r="H43" s="33">
        <f>-(BS!H12-BS!G12)</f>
        <v>-254822.03389830515</v>
      </c>
      <c r="I43" s="33">
        <f>-(BS!I12-BS!H12)</f>
        <v>-228050.84745762683</v>
      </c>
      <c r="J43" s="33">
        <f>-(BS!J12-BS!I12)</f>
        <v>-228050.84745762683</v>
      </c>
      <c r="K43" s="33">
        <f>-(BS!K12-BS!J12)</f>
        <v>-228050.84745762683</v>
      </c>
      <c r="L43" s="33">
        <f>-(BS!L12-BS!K12)</f>
        <v>-2577203.3898305055</v>
      </c>
      <c r="M43" s="33">
        <f>-(BS!M12-BS!L12)</f>
        <v>-1092472.881355932</v>
      </c>
      <c r="N43" s="33">
        <f>-(BS!N12-BS!M12)</f>
        <v>2082025.4237288032</v>
      </c>
      <c r="O43" s="33">
        <f>-(BS!O12-BS!N12)</f>
        <v>1967618.6440677978</v>
      </c>
      <c r="P43" s="33">
        <f>-(BS!P12-BS!O12)</f>
        <v>2190902.5423728786</v>
      </c>
      <c r="Q43" s="33">
        <f>-(BS!Q12-BS!P12)</f>
        <v>2194716.1016949192</v>
      </c>
      <c r="R43" s="33">
        <f>-(BS!R12-BS!Q12)</f>
        <v>2194716.1016949117</v>
      </c>
      <c r="S43" s="33">
        <f>-(BS!S12-BS!R12)</f>
        <v>2190902.5423728749</v>
      </c>
      <c r="T43" s="33">
        <f>-(BS!T12-BS!S12)</f>
        <v>100212.20338984579</v>
      </c>
      <c r="U43" s="33">
        <f>-(BS!U12-BS!T12)</f>
        <v>0</v>
      </c>
      <c r="V43" s="33">
        <f>-(BS!V12-BS!U12)</f>
        <v>0</v>
      </c>
      <c r="W43" s="33">
        <f>-(BS!W12-BS!V12)</f>
        <v>0</v>
      </c>
      <c r="X43" s="33">
        <f>-(BS!X12-BS!W12)</f>
        <v>0</v>
      </c>
      <c r="Y43" s="33">
        <f>-(BS!Y12-BS!X12)</f>
        <v>0</v>
      </c>
      <c r="Z43" s="33">
        <f>-(BS!Z12-BS!Y12)</f>
        <v>0</v>
      </c>
      <c r="AA43" s="33">
        <f>-(BS!AA12-BS!Z12)</f>
        <v>0</v>
      </c>
      <c r="AB43" s="33">
        <f>-(BS!AB12-BS!AA12)</f>
        <v>0</v>
      </c>
      <c r="AC43" s="33">
        <f>-(BS!AC12-BS!AB12)</f>
        <v>0</v>
      </c>
      <c r="AD43" s="33">
        <f>-(BS!AD12-BS!AC12)</f>
        <v>0</v>
      </c>
      <c r="AE43" s="33">
        <f>-(BS!AE12-BS!AD12)</f>
        <v>0</v>
      </c>
      <c r="AF43" s="33">
        <f>-(BS!AF12-BS!AE12)</f>
        <v>0</v>
      </c>
      <c r="AG43" s="33">
        <f>-(BS!AG12-BS!AF12)</f>
        <v>0</v>
      </c>
      <c r="AH43" s="33">
        <f>-(BS!AH12-BS!AG12)</f>
        <v>0</v>
      </c>
      <c r="AI43" s="33">
        <f>-(BS!AI12-BS!AH12)</f>
        <v>0</v>
      </c>
      <c r="AJ43" s="33">
        <f>-(BS!AJ12-BS!AI12)</f>
        <v>0</v>
      </c>
      <c r="AK43" s="33">
        <f>-(BS!AK12-BS!AJ12)</f>
        <v>0</v>
      </c>
      <c r="AL43" s="33">
        <f>-(BS!AL12-BS!AK12)</f>
        <v>0</v>
      </c>
      <c r="AM43" s="33">
        <f>-(BS!AM12-BS!AL12)</f>
        <v>0</v>
      </c>
      <c r="AN43" s="33">
        <f>-(BS!AN12-BS!AM12)</f>
        <v>0</v>
      </c>
      <c r="AO43" s="33">
        <f>-(BS!AO12-BS!AN12)</f>
        <v>0</v>
      </c>
      <c r="AP43" s="33">
        <f>-(BS!AP12-BS!AO12)</f>
        <v>0</v>
      </c>
      <c r="AQ43" s="33">
        <f>-(BS!AQ12-BS!AP12)</f>
        <v>0</v>
      </c>
      <c r="AR43" s="33">
        <f>-(BS!AR12-BS!AQ12)</f>
        <v>0</v>
      </c>
      <c r="AS43" s="33">
        <f>-(BS!AS12-BS!AR12)</f>
        <v>0</v>
      </c>
      <c r="AT43" s="33">
        <f>-(BS!AT12-BS!AS12)</f>
        <v>0</v>
      </c>
      <c r="AU43" s="33">
        <f>-(BS!AU12-BS!AT12)</f>
        <v>0</v>
      </c>
      <c r="AV43" s="33">
        <f>-(BS!AV12-BS!AU12)</f>
        <v>0</v>
      </c>
      <c r="AW43" s="33">
        <f>-(BS!AW12-BS!AV12)</f>
        <v>0</v>
      </c>
      <c r="AX43" s="33">
        <f>-(BS!AX12-BS!AW12)</f>
        <v>0</v>
      </c>
      <c r="AY43" s="33">
        <f>-(BS!AY12-BS!AX12)</f>
        <v>0</v>
      </c>
      <c r="AZ43" s="33">
        <f>-(BS!AZ12-BS!AY12)</f>
        <v>0</v>
      </c>
      <c r="BA43" s="33">
        <f>-(BS!BA12-BS!AZ12)</f>
        <v>0</v>
      </c>
      <c r="BB43" s="33">
        <f>-(BS!BB12-BS!BA12)</f>
        <v>0</v>
      </c>
      <c r="BC43" s="33">
        <f>-(BS!BC12-BS!BB12)</f>
        <v>0</v>
      </c>
      <c r="BD43" s="33">
        <f>-(BS!BD12-BS!BC12)</f>
        <v>0</v>
      </c>
      <c r="BE43" s="33">
        <f>-(BS!BE12-BS!BD12)</f>
        <v>0</v>
      </c>
      <c r="BF43" s="33">
        <f>-(BS!BF12-BS!BE12)</f>
        <v>0</v>
      </c>
      <c r="BG43" s="33">
        <f>-(BS!BG12-BS!BF12)</f>
        <v>0</v>
      </c>
      <c r="BH43" s="33">
        <f>-(BS!BH12-BS!BG12)</f>
        <v>0</v>
      </c>
      <c r="BI43" s="33">
        <f>-(BS!BI12-BS!BH12)</f>
        <v>0</v>
      </c>
      <c r="BJ43" s="33">
        <f>-(BS!BJ12-BS!BI12)</f>
        <v>0</v>
      </c>
      <c r="BK43" s="33">
        <f>-(BS!BK12-BS!BJ12)</f>
        <v>0</v>
      </c>
      <c r="BL43" s="33">
        <f>-(BS!BL12-BS!BK12)</f>
        <v>0</v>
      </c>
      <c r="BM43" s="33">
        <f>-(BS!BM12-BS!BL12)</f>
        <v>0</v>
      </c>
      <c r="BN43" s="33">
        <f>-(BS!BN12-BS!BM12)</f>
        <v>0</v>
      </c>
      <c r="BO43" s="33">
        <f>-(BS!BO12-BS!BN12)</f>
        <v>0</v>
      </c>
      <c r="BP43" s="33">
        <f>-(BS!BP12-BS!BO12)</f>
        <v>0</v>
      </c>
      <c r="BQ43" s="33">
        <f>-(BS!BQ12-BS!BP12)</f>
        <v>0</v>
      </c>
      <c r="BR43" s="33">
        <f>-(BS!BR12-BS!BQ12)</f>
        <v>0</v>
      </c>
      <c r="BS43" s="33">
        <f>-(BS!BS12-BS!BR12)</f>
        <v>0</v>
      </c>
      <c r="BT43" s="33">
        <f>-(BS!BT12-BS!BS12)</f>
        <v>0</v>
      </c>
      <c r="BU43" s="33">
        <f>-(BS!BU12-BS!BT12)</f>
        <v>0</v>
      </c>
      <c r="BV43" s="33">
        <f>-(BS!BV12-BS!BU12)</f>
        <v>0</v>
      </c>
      <c r="BW43" s="33">
        <f>-(BS!BW12-BS!BV12)</f>
        <v>0</v>
      </c>
      <c r="BX43" s="33">
        <f>-(BS!BX12-BS!BW12)</f>
        <v>0</v>
      </c>
      <c r="BY43" s="33">
        <f>-(BS!BY12-BS!BX12)</f>
        <v>0</v>
      </c>
      <c r="BZ43" s="33">
        <f>-(BS!BZ12-BS!BY12)</f>
        <v>0</v>
      </c>
      <c r="CA43" s="33">
        <f>-(BS!CA12-BS!BZ12)</f>
        <v>0</v>
      </c>
      <c r="CB43" s="33">
        <f>-(BS!CB12-BS!CA12)</f>
        <v>0</v>
      </c>
      <c r="CC43" s="33">
        <f>-(BS!CC12-BS!CB12)</f>
        <v>0</v>
      </c>
      <c r="CD43" s="33">
        <f>-(BS!CD12-BS!CC12)</f>
        <v>0</v>
      </c>
      <c r="CE43" s="33">
        <f>-(BS!CE12-BS!CD12)</f>
        <v>0</v>
      </c>
      <c r="CF43" s="33">
        <f>-(BS!CF12-BS!CE12)</f>
        <v>0</v>
      </c>
      <c r="CG43" s="33">
        <f>-(BS!CG12-BS!CF12)</f>
        <v>0</v>
      </c>
      <c r="CH43" s="33">
        <f>-(BS!CH12-BS!CG12)</f>
        <v>0</v>
      </c>
      <c r="CI43" s="33">
        <f>-(BS!CI12-BS!CH12)</f>
        <v>0</v>
      </c>
      <c r="CJ43" s="33">
        <f>-(BS!CJ12-BS!CI12)</f>
        <v>0</v>
      </c>
      <c r="CK43" s="33">
        <f>-(BS!CK12-BS!CJ12)</f>
        <v>0</v>
      </c>
      <c r="CL43" s="33">
        <f>-(BS!CL12-BS!CK12)</f>
        <v>0</v>
      </c>
      <c r="CM43" s="33">
        <f>-(BS!CM12-BS!CL12)</f>
        <v>0</v>
      </c>
      <c r="CN43" s="33">
        <f>-(BS!CN12-BS!CM12)</f>
        <v>0</v>
      </c>
      <c r="CO43" s="33">
        <f>-(BS!CO12-BS!CN12)</f>
        <v>0</v>
      </c>
      <c r="CP43" s="33">
        <f>-(BS!CP12-BS!CO12)</f>
        <v>0</v>
      </c>
      <c r="CQ43" s="33">
        <f>-(BS!CQ12-BS!CP12)</f>
        <v>0</v>
      </c>
      <c r="CR43" s="33">
        <f>-(BS!CR12-BS!CQ12)</f>
        <v>0</v>
      </c>
      <c r="CS43" s="33">
        <f>-(BS!CS12-BS!CR12)</f>
        <v>0</v>
      </c>
      <c r="CT43" s="33">
        <f>-(BS!CT12-BS!CS12)</f>
        <v>0</v>
      </c>
      <c r="CU43" s="33">
        <f>-(BS!CU12-BS!CT12)</f>
        <v>0</v>
      </c>
      <c r="CV43" s="33">
        <f>-(BS!CV12-BS!CU12)</f>
        <v>0</v>
      </c>
      <c r="CW43" s="33">
        <f>-(BS!CW12-BS!CV12)</f>
        <v>0</v>
      </c>
      <c r="CX43" s="33">
        <f>-(BS!CX12-BS!CW12)</f>
        <v>0</v>
      </c>
      <c r="CY43" s="33">
        <f>-(BS!CY12-BS!CX12)</f>
        <v>0</v>
      </c>
      <c r="CZ43" s="33">
        <f>-(BS!CZ12-BS!CY12)</f>
        <v>0</v>
      </c>
      <c r="DA43" s="33">
        <f>-(BS!DA12-BS!CZ12)</f>
        <v>0</v>
      </c>
      <c r="DB43" s="33">
        <f>-(BS!DB12-BS!DA12)</f>
        <v>0</v>
      </c>
      <c r="DC43" s="33">
        <f>-(BS!DC12-BS!DB12)</f>
        <v>0</v>
      </c>
      <c r="DD43" s="33">
        <f>-(BS!DD12-BS!DC12)</f>
        <v>0</v>
      </c>
      <c r="DE43" s="33">
        <f>-(BS!DE12-BS!DD12)</f>
        <v>0</v>
      </c>
      <c r="DF43" s="33">
        <f>-(BS!DF12-BS!DE12)</f>
        <v>0</v>
      </c>
      <c r="DG43" s="33">
        <f>-(BS!DG12-BS!DF12)</f>
        <v>0</v>
      </c>
      <c r="DH43" s="33">
        <f>-(BS!DH12-BS!DG12)</f>
        <v>0</v>
      </c>
      <c r="DI43" s="33">
        <f>-(BS!DI12-BS!DH12)</f>
        <v>0</v>
      </c>
      <c r="DJ43" s="33">
        <f>-(BS!DJ12-BS!DI12)</f>
        <v>0</v>
      </c>
      <c r="DK43" s="33">
        <f>-(BS!DK12-BS!DJ12)</f>
        <v>0</v>
      </c>
      <c r="DL43" s="33">
        <f>-(BS!DL12-BS!DK12)</f>
        <v>0</v>
      </c>
      <c r="DM43" s="33">
        <f>-(BS!DM12-BS!DL12)</f>
        <v>0</v>
      </c>
      <c r="DN43" s="33">
        <f>-(BS!DN12-BS!DM12)</f>
        <v>0</v>
      </c>
      <c r="DO43" s="33">
        <f>-(BS!DO12-BS!DN12)</f>
        <v>0</v>
      </c>
      <c r="DP43" s="33">
        <f>-(BS!DP12-BS!DO12)</f>
        <v>0</v>
      </c>
      <c r="DQ43" s="33">
        <f>-(BS!DQ12-BS!DP12)</f>
        <v>0</v>
      </c>
      <c r="DR43" s="33">
        <f>-(BS!DR12-BS!DQ12)</f>
        <v>0</v>
      </c>
      <c r="DS43" s="33">
        <f>-(BS!DS12-BS!DR12)</f>
        <v>0</v>
      </c>
      <c r="DT43" s="33">
        <f>-(BS!DT12-BS!DS12)</f>
        <v>0</v>
      </c>
      <c r="DU43" s="33">
        <f>-(BS!DU12-BS!DT12)</f>
        <v>0</v>
      </c>
    </row>
    <row r="44" spans="1:125" hidden="1" outlineLevel="1" x14ac:dyDescent="0.3">
      <c r="A44" s="61" t="s">
        <v>142</v>
      </c>
      <c r="B44" s="36"/>
      <c r="C44" s="19">
        <f t="shared" si="264"/>
        <v>1306256654.6675673</v>
      </c>
      <c r="D44" s="19">
        <f>D40+D41+D42+D43</f>
        <v>-7909629.1525423732</v>
      </c>
      <c r="E44" s="19">
        <f t="shared" ref="E44:H44" si="265">E40+E41+E42+E43</f>
        <v>-162457.6271186443</v>
      </c>
      <c r="F44" s="19">
        <f t="shared" ref="F44" si="266">F40+F41+F42+F43</f>
        <v>-162457.6271186443</v>
      </c>
      <c r="G44" s="19">
        <f t="shared" ref="G44" si="267">G40+G41+G42+G43</f>
        <v>-162457.6271186443</v>
      </c>
      <c r="H44" s="19">
        <f t="shared" si="265"/>
        <v>-254822.03389830515</v>
      </c>
      <c r="I44" s="19">
        <f t="shared" ref="I44" si="268">I40+I41+I42+I43</f>
        <v>-228050.84745762683</v>
      </c>
      <c r="J44" s="19">
        <f t="shared" ref="J44" si="269">J40+J41+J42+J43</f>
        <v>-228050.84745762683</v>
      </c>
      <c r="K44" s="19">
        <f t="shared" ref="K44" si="270">K40+K41+K42+K43</f>
        <v>-228050.84745762683</v>
      </c>
      <c r="L44" s="19">
        <f t="shared" ref="L44" si="271">L40+L41+L42+L43</f>
        <v>-15646375.379237287</v>
      </c>
      <c r="M44" s="19">
        <f t="shared" ref="M44" si="272">M40+M41+M42+M43</f>
        <v>7521261.8879001867</v>
      </c>
      <c r="N44" s="19">
        <f t="shared" ref="N44" si="273">N40+N41+N42+N43</f>
        <v>11171271.069679838</v>
      </c>
      <c r="O44" s="19">
        <f t="shared" ref="O44" si="274">O40+O41+O42+O43</f>
        <v>10259980.063323913</v>
      </c>
      <c r="P44" s="19">
        <f t="shared" ref="P44" si="275">P40+P41+P42+P43</f>
        <v>6473853.4267419921</v>
      </c>
      <c r="Q44" s="19">
        <f t="shared" ref="Q44" si="276">Q40+Q41+Q42+Q43</f>
        <v>11285805.319558775</v>
      </c>
      <c r="R44" s="19">
        <f t="shared" ref="R44" si="277">R40+R41+R42+R43</f>
        <v>11059672.015732817</v>
      </c>
      <c r="S44" s="19">
        <f t="shared" ref="S44" si="278">S40+S41+S42+S43</f>
        <v>11430087.63626577</v>
      </c>
      <c r="T44" s="19">
        <f t="shared" ref="T44" si="279">T40+T41+T42+T43</f>
        <v>9438868.9641108569</v>
      </c>
      <c r="U44" s="19">
        <f t="shared" ref="U44" si="280">U40+U41+U42+U43</f>
        <v>9129599.2412025835</v>
      </c>
      <c r="V44" s="19">
        <f t="shared" ref="V44" si="281">V40+V41+V42+V43</f>
        <v>9486752.6367500983</v>
      </c>
      <c r="W44" s="19">
        <f t="shared" ref="W44" si="282">W40+W41+W42+W43</f>
        <v>9586224.3035781533</v>
      </c>
      <c r="X44" s="19">
        <f t="shared" ref="X44" si="283">X40+X41+X42+X43</f>
        <v>9300683.5901129972</v>
      </c>
      <c r="Y44" s="19">
        <f t="shared" ref="Y44" si="284">Y40+Y41+Y42+Y43</f>
        <v>9066313.7227871884</v>
      </c>
      <c r="Z44" s="19">
        <f t="shared" ref="Z44" si="285">Z40+Z41+Z42+Z43</f>
        <v>9584934.7035781518</v>
      </c>
      <c r="AA44" s="19">
        <f t="shared" ref="AA44" si="286">AA40+AA41+AA42+AA43</f>
        <v>8638490.2957627047</v>
      </c>
      <c r="AB44" s="19">
        <f t="shared" ref="AB44" si="287">AB40+AB41+AB42+AB43</f>
        <v>10093015.648210863</v>
      </c>
      <c r="AC44" s="19">
        <f t="shared" ref="AC44" si="288">AC40+AC41+AC42+AC43</f>
        <v>10109534.934086628</v>
      </c>
      <c r="AD44" s="19">
        <f t="shared" ref="AD44" si="289">AD40+AD41+AD42+AD43</f>
        <v>9836932.5946327038</v>
      </c>
      <c r="AE44" s="19">
        <f t="shared" ref="AE44" si="290">AE40+AE41+AE42+AE43</f>
        <v>10091726.048210921</v>
      </c>
      <c r="AF44" s="19">
        <f t="shared" ref="AF44" si="291">AF40+AF41+AF42+AF43</f>
        <v>10108245.334086686</v>
      </c>
      <c r="AG44" s="19">
        <f t="shared" ref="AG44" si="292">AG40+AG41+AG42+AG43</f>
        <v>9842112.1816383544</v>
      </c>
      <c r="AH44" s="19">
        <f t="shared" ref="AH44" si="293">AH40+AH41+AH42+AH43</f>
        <v>10090436.448210919</v>
      </c>
      <c r="AI44" s="19">
        <f t="shared" ref="AI44" si="294">AI40+AI41+AI42+AI43</f>
        <v>10106955.734086625</v>
      </c>
      <c r="AJ44" s="19">
        <f t="shared" ref="AJ44" si="295">AJ40+AJ41+AJ42+AJ43</f>
        <v>9847291.7686440647</v>
      </c>
      <c r="AK44" s="19">
        <f t="shared" ref="AK44" si="296">AK40+AK41+AK42+AK43</f>
        <v>9587045.1532955524</v>
      </c>
      <c r="AL44" s="19">
        <f t="shared" ref="AL44" si="297">AL40+AL41+AL42+AL43</f>
        <v>10105666.134086624</v>
      </c>
      <c r="AM44" s="19">
        <f t="shared" ref="AM44" si="298">AM40+AM41+AM42+AM43</f>
        <v>9151729.8302259501</v>
      </c>
      <c r="AN44" s="19">
        <f t="shared" ref="AN44" si="299">AN40+AN41+AN42+AN43</f>
        <v>10640041.570244821</v>
      </c>
      <c r="AO44" s="19">
        <f t="shared" ref="AO44" si="300">AO40+AO41+AO42+AO43</f>
        <v>10656560.856120534</v>
      </c>
      <c r="AP44" s="19">
        <f t="shared" ref="AP44" si="301">AP40+AP41+AP42+AP43</f>
        <v>10409835.264689377</v>
      </c>
      <c r="AQ44" s="19">
        <f t="shared" ref="AQ44" si="302">AQ40+AQ41+AQ42+AQ43</f>
        <v>10638751.970244827</v>
      </c>
      <c r="AR44" s="19">
        <f t="shared" ref="AR44" si="303">AR40+AR41+AR42+AR43</f>
        <v>10655271.256120525</v>
      </c>
      <c r="AS44" s="19">
        <f t="shared" ref="AS44" si="304">AS40+AS41+AS42+AS43</f>
        <v>10415014.85169493</v>
      </c>
      <c r="AT44" s="19">
        <f t="shared" ref="AT44" si="305">AT40+AT41+AT42+AT43</f>
        <v>10637462.370244818</v>
      </c>
      <c r="AU44" s="19">
        <f t="shared" ref="AU44" si="306">AU40+AU41+AU42+AU43</f>
        <v>10653981.65612065</v>
      </c>
      <c r="AV44" s="19">
        <f t="shared" ref="AV44" si="307">AV40+AV41+AV42+AV43</f>
        <v>10420194.438700574</v>
      </c>
      <c r="AW44" s="19">
        <f t="shared" ref="AW44" si="308">AW40+AW41+AW42+AW43</f>
        <v>10134071.075329565</v>
      </c>
      <c r="AX44" s="19">
        <f t="shared" ref="AX44" si="309">AX40+AX41+AX42+AX43</f>
        <v>10652692.056120522</v>
      </c>
      <c r="AY44" s="19">
        <f t="shared" ref="AY44" si="310">AY40+AY41+AY42+AY43</f>
        <v>9689595.4240113944</v>
      </c>
      <c r="AZ44" s="19">
        <f t="shared" ref="AZ44" si="311">AZ40+AZ41+AZ42+AZ43</f>
        <v>11214676.708380656</v>
      </c>
      <c r="BA44" s="19">
        <f t="shared" ref="BA44" si="312">BA40+BA41+BA42+BA43</f>
        <v>11231195.994256131</v>
      </c>
      <c r="BB44" s="19">
        <f t="shared" ref="BB44" si="313">BB40+BB41+BB42+BB43</f>
        <v>11010347.150847463</v>
      </c>
      <c r="BC44" s="19">
        <f t="shared" ref="BC44" si="314">BC40+BC41+BC42+BC43</f>
        <v>11213387.108380662</v>
      </c>
      <c r="BD44" s="19">
        <f t="shared" ref="BD44" si="315">BD40+BD41+BD42+BD43</f>
        <v>11229906.394256122</v>
      </c>
      <c r="BE44" s="19">
        <f t="shared" ref="BE44" si="316">BE40+BE41+BE42+BE43</f>
        <v>11015526.737853106</v>
      </c>
      <c r="BF44" s="19">
        <f t="shared" ref="BF44" si="317">BF40+BF41+BF42+BF43</f>
        <v>11212097.508380653</v>
      </c>
      <c r="BG44" s="19">
        <f t="shared" ref="BG44" si="318">BG40+BG41+BG42+BG43</f>
        <v>11228616.794256128</v>
      </c>
      <c r="BH44" s="19">
        <f t="shared" ref="BH44" si="319">BH40+BH41+BH42+BH43</f>
        <v>11020706.324859003</v>
      </c>
      <c r="BI44" s="19">
        <f t="shared" ref="BI44" si="320">BI40+BI41+BI42+BI43</f>
        <v>10708706.21346518</v>
      </c>
      <c r="BJ44" s="19">
        <f t="shared" ref="BJ44" si="321">BJ40+BJ41+BJ42+BJ43</f>
        <v>11227327.194256119</v>
      </c>
      <c r="BK44" s="19">
        <f t="shared" ref="BK44" si="322">BK40+BK41+BK42+BK43</f>
        <v>10253318.380084895</v>
      </c>
      <c r="BL44" s="19">
        <f t="shared" ref="BL44" si="323">BL40+BL41+BL42+BL43</f>
        <v>11818301.523422534</v>
      </c>
      <c r="BM44" s="19">
        <f t="shared" ref="BM44" si="324">BM40+BM41+BM42+BM43</f>
        <v>11834820.809298486</v>
      </c>
      <c r="BN44" s="19">
        <f t="shared" ref="BN44" si="325">BN40+BN41+BN42+BN43</f>
        <v>11639848.713912204</v>
      </c>
      <c r="BO44" s="19">
        <f t="shared" ref="BO44" si="326">BO40+BO41+BO42+BO43</f>
        <v>11817011.923422778</v>
      </c>
      <c r="BP44" s="19">
        <f t="shared" ref="BP44" si="327">BP40+BP41+BP42+BP43</f>
        <v>11833531.209298268</v>
      </c>
      <c r="BQ44" s="19">
        <f t="shared" ref="BQ44" si="328">BQ40+BQ41+BQ42+BQ43</f>
        <v>11645028.300918056</v>
      </c>
      <c r="BR44" s="19">
        <f t="shared" ref="BR44" si="329">BR40+BR41+BR42+BR43</f>
        <v>11815722.32342256</v>
      </c>
      <c r="BS44" s="19">
        <f t="shared" ref="BS44" si="330">BS40+BS41+BS42+BS43</f>
        <v>11832241.609298483</v>
      </c>
      <c r="BT44" s="19">
        <f t="shared" ref="BT44" si="331">BT40+BT41+BT42+BT43</f>
        <v>11650207.887923475</v>
      </c>
      <c r="BU44" s="19">
        <f t="shared" ref="BU44" si="332">BU40+BU41+BU42+BU43</f>
        <v>11312331.02850756</v>
      </c>
      <c r="BV44" s="19">
        <f t="shared" ref="BV44" si="333">BV40+BV41+BV42+BV43</f>
        <v>11830952.00929825</v>
      </c>
      <c r="BW44" s="19">
        <f t="shared" ref="BW44" si="334">BW40+BW41+BW42+BW43</f>
        <v>10844191.566560784</v>
      </c>
      <c r="BX44" s="19">
        <f t="shared" ref="BX44" si="335">BX40+BX41+BX42+BX43</f>
        <v>12452365.4992173</v>
      </c>
      <c r="BY44" s="19">
        <f t="shared" ref="BY44" si="336">BY40+BY41+BY42+BY43</f>
        <v>12468884.785093013</v>
      </c>
      <c r="BZ44" s="19">
        <f t="shared" ref="BZ44" si="337">BZ40+BZ41+BZ42+BZ43</f>
        <v>12299789.437729519</v>
      </c>
      <c r="CA44" s="19">
        <f t="shared" ref="CA44" si="338">CA40+CA41+CA42+CA43</f>
        <v>12451075.899217306</v>
      </c>
      <c r="CB44" s="19">
        <f t="shared" ref="CB44" si="339">CB40+CB41+CB42+CB43</f>
        <v>12467595.185092989</v>
      </c>
      <c r="CC44" s="19">
        <f t="shared" ref="CC44" si="340">CC40+CC41+CC42+CC43</f>
        <v>12304969.024735177</v>
      </c>
      <c r="CD44" s="19">
        <f t="shared" ref="CD44" si="341">CD40+CD41+CD42+CD43</f>
        <v>12449786.299217312</v>
      </c>
      <c r="CE44" s="19">
        <f t="shared" ref="CE44" si="342">CE40+CE41+CE42+CE43</f>
        <v>12466305.585092995</v>
      </c>
      <c r="CF44" s="19">
        <f t="shared" ref="CF44" si="343">CF40+CF41+CF42+CF43</f>
        <v>12310148.611740835</v>
      </c>
      <c r="CG44" s="19">
        <f t="shared" ref="CG44" si="344">CG40+CG41+CG42+CG43</f>
        <v>11946395.004302043</v>
      </c>
      <c r="CH44" s="19">
        <f t="shared" ref="CH44" si="345">CH40+CH41+CH42+CH43</f>
        <v>12465015.985093001</v>
      </c>
      <c r="CI44" s="19">
        <f t="shared" ref="CI44" si="346">CI40+CI41+CI42+CI43</f>
        <v>11463572.494959615</v>
      </c>
      <c r="CJ44" s="19">
        <f t="shared" ref="CJ44" si="347">CJ40+CJ41+CJ42+CJ43</f>
        <v>13118390.593801504</v>
      </c>
      <c r="CK44" s="19">
        <f t="shared" ref="CK44" si="348">CK40+CK41+CK42+CK43</f>
        <v>13134909.879677188</v>
      </c>
      <c r="CL44" s="19">
        <f t="shared" ref="CL44" si="349">CL40+CL41+CL42+CL43</f>
        <v>12991691.280336363</v>
      </c>
      <c r="CM44" s="19">
        <f t="shared" ref="CM44" si="350">CM40+CM41+CM42+CM43</f>
        <v>13117100.993801003</v>
      </c>
      <c r="CN44" s="19">
        <f t="shared" ref="CN44" si="351">CN40+CN41+CN42+CN43</f>
        <v>13133620.279677194</v>
      </c>
      <c r="CO44" s="19">
        <f t="shared" ref="CO44" si="352">CO40+CO41+CO42+CO43</f>
        <v>12996870.867341992</v>
      </c>
      <c r="CP44" s="19">
        <f t="shared" ref="CP44" si="353">CP40+CP41+CP42+CP43</f>
        <v>13115811.393801486</v>
      </c>
      <c r="CQ44" s="19">
        <f t="shared" ref="CQ44" si="354">CQ40+CQ41+CQ42+CQ43</f>
        <v>13132330.679677229</v>
      </c>
      <c r="CR44" s="19">
        <f t="shared" ref="CR44" si="355">CR40+CR41+CR42+CR43</f>
        <v>13002050.45434762</v>
      </c>
      <c r="CS44" s="19">
        <f t="shared" ref="CS44" si="356">CS40+CS41+CS42+CS43</f>
        <v>12612420.098886248</v>
      </c>
      <c r="CT44" s="19">
        <f t="shared" ref="CT44" si="357">CT40+CT41+CT42+CT43</f>
        <v>13131041.079677176</v>
      </c>
      <c r="CU44" s="19">
        <f t="shared" ref="CU44" si="358">CU40+CU41+CU42+CU43</f>
        <v>12112886.552376829</v>
      </c>
      <c r="CV44" s="19">
        <f t="shared" ref="CV44" si="359">CV40+CV41+CV42+CV43</f>
        <v>13817974.863114934</v>
      </c>
      <c r="CW44" s="19">
        <f t="shared" ref="CW44" si="360">CW40+CW41+CW42+CW43</f>
        <v>13834494.14899062</v>
      </c>
      <c r="CX44" s="19">
        <f t="shared" ref="CX44" si="361">CX40+CX41+CX42+CX43</f>
        <v>13717152.297672406</v>
      </c>
      <c r="CY44" s="19">
        <f t="shared" ref="CY44" si="362">CY40+CY41+CY42+CY43</f>
        <v>13816685.26311494</v>
      </c>
      <c r="CZ44" s="19">
        <f t="shared" ref="CZ44" si="363">CZ40+CZ41+CZ42+CZ43</f>
        <v>13833204.548990626</v>
      </c>
      <c r="DA44" s="19">
        <f t="shared" ref="DA44" si="364">DA40+DA41+DA42+DA43</f>
        <v>13722331.884678002</v>
      </c>
      <c r="DB44" s="19">
        <f t="shared" ref="DB44" si="365">DB40+DB41+DB42+DB43</f>
        <v>13815395.663114917</v>
      </c>
      <c r="DC44" s="19">
        <f t="shared" ref="DC44" si="366">DC40+DC41+DC42+DC43</f>
        <v>13831914.948991138</v>
      </c>
      <c r="DD44" s="19">
        <f t="shared" ref="DD44" si="367">DD40+DD41+DD42+DD43</f>
        <v>13727511.471683662</v>
      </c>
      <c r="DE44" s="19">
        <f t="shared" ref="DE44" si="368">DE40+DE41+DE42+DE43</f>
        <v>13312004.36819965</v>
      </c>
      <c r="DF44" s="19">
        <f t="shared" ref="DF44" si="369">DF40+DF41+DF42+DF43</f>
        <v>13830625.348990638</v>
      </c>
      <c r="DG44" s="19">
        <f t="shared" ref="DG44" si="370">DG40+DG41+DG42+DG43</f>
        <v>12793630.39526435</v>
      </c>
      <c r="DH44" s="19">
        <f t="shared" ref="DH44" si="371">DH40+DH41+DH42+DH43</f>
        <v>14552796.265893584</v>
      </c>
      <c r="DI44" s="19">
        <f t="shared" ref="DI44" si="372">DI40+DI41+DI42+DI43</f>
        <v>14569315.551769746</v>
      </c>
      <c r="DJ44" s="19">
        <f t="shared" ref="DJ44" si="373">DJ40+DJ41+DJ42+DJ43</f>
        <v>14477850.448474051</v>
      </c>
      <c r="DK44" s="19">
        <f t="shared" ref="DK44" si="374">DK40+DK41+DK42+DK43</f>
        <v>14551506.665894037</v>
      </c>
      <c r="DL44" s="19">
        <f t="shared" ref="DL44" si="375">DL40+DL41+DL42+DL43</f>
        <v>14568025.951769305</v>
      </c>
      <c r="DM44" s="19">
        <f t="shared" ref="DM44" si="376">DM40+DM41+DM42+DM43</f>
        <v>14483030.035479711</v>
      </c>
      <c r="DN44" s="19">
        <f t="shared" ref="DN44" si="377">DN40+DN41+DN42+DN43</f>
        <v>14550217.065894013</v>
      </c>
      <c r="DO44" s="19">
        <f t="shared" ref="DO44" si="378">DO40+DO41+DO42+DO43</f>
        <v>14566736.351769282</v>
      </c>
      <c r="DP44" s="19">
        <f t="shared" ref="DP44" si="379">DP40+DP41+DP42+DP43</f>
        <v>14488209.622485368</v>
      </c>
      <c r="DQ44" s="19">
        <f t="shared" ref="DQ44" si="380">DQ40+DQ41+DQ42+DQ43</f>
        <v>14046825.770978807</v>
      </c>
      <c r="DR44" s="19">
        <f t="shared" ref="DR44" si="381">DR40+DR41+DR42+DR43</f>
        <v>14565446.751769258</v>
      </c>
      <c r="DS44" s="19">
        <f t="shared" ref="DS44" si="382">DS40+DS41+DS42+DS43</f>
        <v>13507375.512894405</v>
      </c>
      <c r="DT44" s="19">
        <f t="shared" ref="DT44" si="383">DT40+DT41+DT42+DT43</f>
        <v>15324616.658812096</v>
      </c>
      <c r="DU44" s="19">
        <f t="shared" ref="DU44" si="384">DU40+DU41+DU42+DU43</f>
        <v>15341135.944687305</v>
      </c>
    </row>
    <row r="45" spans="1:125" hidden="1" outlineLevel="1" x14ac:dyDescent="0.3">
      <c r="A45" s="133" t="s">
        <v>143</v>
      </c>
      <c r="B45" s="36"/>
      <c r="C45" s="19">
        <f t="shared" si="264"/>
        <v>-69566440.677966118</v>
      </c>
      <c r="D45" s="43">
        <f>-(SUM(данные!D4:D5,данные!D7,данные!D9:D12)/(1+vat))</f>
        <v>-43388050.847457632</v>
      </c>
      <c r="E45" s="43">
        <f>-(SUM(данные!E4:E5,данные!E7,данные!E9:E12)/(1+vat))</f>
        <v>-902542.37288135593</v>
      </c>
      <c r="F45" s="43">
        <f>-(SUM(данные!F4:F5,данные!F7,данные!F9:F12)/(1+vat))</f>
        <v>-902542.37288135593</v>
      </c>
      <c r="G45" s="43">
        <f>-(SUM(данные!G4:G5,данные!G7,данные!G9:G12)/(1+vat))</f>
        <v>-902542.37288135593</v>
      </c>
      <c r="H45" s="43">
        <f>-(SUM(данные!H4:H5,данные!H7,данные!H9:H12)/(1+vat))</f>
        <v>-1415677.9661016951</v>
      </c>
      <c r="I45" s="43">
        <f>-(SUM(данные!I4:I5,данные!I7,данные!I9:I12)/(1+vat))</f>
        <v>-1266949.1525423729</v>
      </c>
      <c r="J45" s="43">
        <f>-(SUM(данные!J4:J5,данные!J7,данные!J9:J12)/(1+vat))</f>
        <v>-1266949.1525423729</v>
      </c>
      <c r="K45" s="43">
        <f>-(SUM(данные!K4:K5,данные!K7,данные!K9:K12)/(1+vat))</f>
        <v>-1266949.1525423729</v>
      </c>
      <c r="L45" s="43">
        <f>-(SUM(данные!L4:L5,данные!L7,данные!L9:L12)/(1+vat))</f>
        <v>-1266949.1525423729</v>
      </c>
      <c r="M45" s="43">
        <f>-(SUM(данные!M4:M5,данные!M7,данные!M9:M12)/(1+vat))</f>
        <v>-16987288.135593221</v>
      </c>
      <c r="N45" s="43">
        <f>-(SUM(данные!N4:N5,данные!N7,данные!N9:N12)/(1+vat))</f>
        <v>0</v>
      </c>
      <c r="O45" s="43">
        <f>-(SUM(данные!O4:O5,данные!O7,данные!O9:O12)/(1+vat))</f>
        <v>0</v>
      </c>
      <c r="P45" s="43">
        <f>-(SUM(данные!P4:P5,данные!P7,данные!P9:P12)/(1+vat))</f>
        <v>0</v>
      </c>
      <c r="Q45" s="43">
        <f>-(SUM(данные!Q4:Q5,данные!Q7,данные!Q9:Q12)/(1+vat))</f>
        <v>0</v>
      </c>
      <c r="R45" s="43">
        <f>-(SUM(данные!R4:R5,данные!R7,данные!R9:R12)/(1+vat))</f>
        <v>0</v>
      </c>
      <c r="S45" s="43">
        <f>-(SUM(данные!S4:S5,данные!S7,данные!S9:S12)/(1+vat))</f>
        <v>0</v>
      </c>
      <c r="T45" s="43">
        <f>-(SUM(данные!T4:T5,данные!T7,данные!T9:T12)/(1+vat))</f>
        <v>0</v>
      </c>
      <c r="U45" s="43">
        <f>-(SUM(данные!U4:U5,данные!U7,данные!U9:U12)/(1+vat))</f>
        <v>0</v>
      </c>
      <c r="V45" s="43">
        <f>-(SUM(данные!V4:V5,данные!V7,данные!V9:V12)/(1+vat))</f>
        <v>0</v>
      </c>
      <c r="W45" s="43">
        <f>-(SUM(данные!W4:W5,данные!W7,данные!W9:W12)/(1+vat))</f>
        <v>0</v>
      </c>
      <c r="X45" s="43">
        <f>-(SUM(данные!X4:X5,данные!X7,данные!X9:X12)/(1+vat))</f>
        <v>0</v>
      </c>
      <c r="Y45" s="43">
        <f>-(SUM(данные!Y4:Y5,данные!Y7,данные!Y9:Y12)/(1+vat))</f>
        <v>0</v>
      </c>
      <c r="Z45" s="43">
        <f>-(SUM(данные!Z4:Z5,данные!Z7,данные!Z9:Z12)/(1+vat))</f>
        <v>0</v>
      </c>
      <c r="AA45" s="43">
        <f>-(SUM(данные!AA4:AA5,данные!AA7,данные!AA9:AA12)/(1+vat))</f>
        <v>0</v>
      </c>
      <c r="AB45" s="43">
        <f>-(SUM(данные!AB4:AB5,данные!AB7,данные!AB9:AB12)/(1+vat))</f>
        <v>0</v>
      </c>
      <c r="AC45" s="43">
        <f>-(SUM(данные!AC4:AC5,данные!AC7,данные!AC9:AC12)/(1+vat))</f>
        <v>0</v>
      </c>
      <c r="AD45" s="43">
        <f>-(SUM(данные!AD4:AD5,данные!AD7,данные!AD9:AD12)/(1+vat))</f>
        <v>0</v>
      </c>
      <c r="AE45" s="43">
        <f>-(SUM(данные!AE4:AE5,данные!AE7,данные!AE9:AE12)/(1+vat))</f>
        <v>0</v>
      </c>
      <c r="AF45" s="43">
        <f>-(SUM(данные!AF4:AF5,данные!AF7,данные!AF9:AF12)/(1+vat))</f>
        <v>0</v>
      </c>
      <c r="AG45" s="43">
        <f>-(SUM(данные!AG4:AG5,данные!AG7,данные!AG9:AG12)/(1+vat))</f>
        <v>0</v>
      </c>
      <c r="AH45" s="43">
        <f>-(SUM(данные!AH4:AH5,данные!AH7,данные!AH9:AH12)/(1+vat))</f>
        <v>0</v>
      </c>
      <c r="AI45" s="43">
        <f>-(SUM(данные!AI4:AI5,данные!AI7,данные!AI9:AI12)/(1+vat))</f>
        <v>0</v>
      </c>
      <c r="AJ45" s="43">
        <f>-(SUM(данные!AJ4:AJ5,данные!AJ7,данные!AJ9:AJ12)/(1+vat))</f>
        <v>0</v>
      </c>
      <c r="AK45" s="43">
        <f>-(SUM(данные!AK4:AK5,данные!AK7,данные!AK9:AK12)/(1+vat))</f>
        <v>0</v>
      </c>
      <c r="AL45" s="43">
        <f>-(SUM(данные!AL4:AL5,данные!AL7,данные!AL9:AL12)/(1+vat))</f>
        <v>0</v>
      </c>
      <c r="AM45" s="43">
        <f>-(SUM(данные!AM4:AM5,данные!AM7,данные!AM9:AM12)/(1+vat))</f>
        <v>0</v>
      </c>
      <c r="AN45" s="43">
        <f>-(SUM(данные!AN4:AN5,данные!AN7,данные!AN9:AN12)/(1+vat))</f>
        <v>0</v>
      </c>
      <c r="AO45" s="43">
        <f>-(SUM(данные!AO4:AO5,данные!AO7,данные!AO9:AO12)/(1+vat))</f>
        <v>0</v>
      </c>
      <c r="AP45" s="43">
        <f>-(SUM(данные!AP4:AP5,данные!AP7,данные!AP9:AP12)/(1+vat))</f>
        <v>0</v>
      </c>
      <c r="AQ45" s="43">
        <f>-(SUM(данные!AQ4:AQ5,данные!AQ7,данные!AQ9:AQ12)/(1+vat))</f>
        <v>0</v>
      </c>
      <c r="AR45" s="43">
        <f>-(SUM(данные!AR4:AR5,данные!AR7,данные!AR9:AR12)/(1+vat))</f>
        <v>0</v>
      </c>
      <c r="AS45" s="43">
        <f>-(SUM(данные!AS4:AS5,данные!AS7,данные!AS9:AS12)/(1+vat))</f>
        <v>0</v>
      </c>
      <c r="AT45" s="43">
        <f>-(SUM(данные!AT4:AT5,данные!AT7,данные!AT9:AT12)/(1+vat))</f>
        <v>0</v>
      </c>
      <c r="AU45" s="43">
        <f>-(SUM(данные!AU4:AU5,данные!AU7,данные!AU9:AU12)/(1+vat))</f>
        <v>0</v>
      </c>
      <c r="AV45" s="43">
        <f>-(SUM(данные!AV4:AV5,данные!AV7,данные!AV9:AV12)/(1+vat))</f>
        <v>0</v>
      </c>
      <c r="AW45" s="43">
        <f>-(SUM(данные!AW4:AW5,данные!AW7,данные!AW9:AW12)/(1+vat))</f>
        <v>0</v>
      </c>
      <c r="AX45" s="43">
        <f>-(SUM(данные!AX4:AX5,данные!AX7,данные!AX9:AX12)/(1+vat))</f>
        <v>0</v>
      </c>
      <c r="AY45" s="43">
        <f>-(SUM(данные!AY4:AY5,данные!AY7,данные!AY9:AY12)/(1+vat))</f>
        <v>0</v>
      </c>
      <c r="AZ45" s="43">
        <f>-(SUM(данные!AZ4:AZ5,данные!AZ7,данные!AZ9:AZ12)/(1+vat))</f>
        <v>0</v>
      </c>
      <c r="BA45" s="43">
        <f>-(SUM(данные!BA4:BA5,данные!BA7,данные!BA9:BA12)/(1+vat))</f>
        <v>0</v>
      </c>
      <c r="BB45" s="43">
        <f>-(SUM(данные!BB4:BB5,данные!BB7,данные!BB9:BB12)/(1+vat))</f>
        <v>0</v>
      </c>
      <c r="BC45" s="43">
        <f>-(SUM(данные!BC4:BC5,данные!BC7,данные!BC9:BC12)/(1+vat))</f>
        <v>0</v>
      </c>
      <c r="BD45" s="43">
        <f>-(SUM(данные!BD4:BD5,данные!BD7,данные!BD9:BD12)/(1+vat))</f>
        <v>0</v>
      </c>
      <c r="BE45" s="43">
        <f>-(SUM(данные!BE4:BE5,данные!BE7,данные!BE9:BE12)/(1+vat))</f>
        <v>0</v>
      </c>
      <c r="BF45" s="43">
        <f>-(SUM(данные!BF4:BF5,данные!BF7,данные!BF9:BF12)/(1+vat))</f>
        <v>0</v>
      </c>
      <c r="BG45" s="43">
        <f>-(SUM(данные!BG4:BG5,данные!BG7,данные!BG9:BG12)/(1+vat))</f>
        <v>0</v>
      </c>
      <c r="BH45" s="43">
        <f>-(SUM(данные!BH4:BH5,данные!BH7,данные!BH9:BH12)/(1+vat))</f>
        <v>0</v>
      </c>
      <c r="BI45" s="43">
        <f>-(SUM(данные!BI4:BI5,данные!BI7,данные!BI9:BI12)/(1+vat))</f>
        <v>0</v>
      </c>
      <c r="BJ45" s="43">
        <f>-(SUM(данные!BJ4:BJ5,данные!BJ7,данные!BJ9:BJ12)/(1+vat))</f>
        <v>0</v>
      </c>
      <c r="BK45" s="43">
        <f>-(SUM(данные!BK4:BK5,данные!BK7,данные!BK9:BK12)/(1+vat))</f>
        <v>0</v>
      </c>
      <c r="BL45" s="43">
        <f>-(SUM(данные!BL4:BL5,данные!BL7,данные!BL9:BL12)/(1+vat))</f>
        <v>0</v>
      </c>
      <c r="BM45" s="43">
        <f>-(SUM(данные!BM4:BM5,данные!BM7,данные!BM9:BM12)/(1+vat))</f>
        <v>0</v>
      </c>
      <c r="BN45" s="43">
        <f>-(SUM(данные!BN4:BN5,данные!BN7,данные!BN9:BN12)/(1+vat))</f>
        <v>0</v>
      </c>
      <c r="BO45" s="43">
        <f>-(SUM(данные!BO4:BO5,данные!BO7,данные!BO9:BO12)/(1+vat))</f>
        <v>0</v>
      </c>
      <c r="BP45" s="43">
        <f>-(SUM(данные!BP4:BP5,данные!BP7,данные!BP9:BP12)/(1+vat))</f>
        <v>0</v>
      </c>
      <c r="BQ45" s="43">
        <f>-(SUM(данные!BQ4:BQ5,данные!BQ7,данные!BQ9:BQ12)/(1+vat))</f>
        <v>0</v>
      </c>
      <c r="BR45" s="43">
        <f>-(SUM(данные!BR4:BR5,данные!BR7,данные!BR9:BR12)/(1+vat))</f>
        <v>0</v>
      </c>
      <c r="BS45" s="43">
        <f>-(SUM(данные!BS4:BS5,данные!BS7,данные!BS9:BS12)/(1+vat))</f>
        <v>0</v>
      </c>
      <c r="BT45" s="43">
        <f>-(SUM(данные!BT4:BT5,данные!BT7,данные!BT9:BT12)/(1+vat))</f>
        <v>0</v>
      </c>
      <c r="BU45" s="43">
        <f>-(SUM(данные!BU4:BU5,данные!BU7,данные!BU9:BU12)/(1+vat))</f>
        <v>0</v>
      </c>
      <c r="BV45" s="43">
        <f>-(SUM(данные!BV4:BV5,данные!BV7,данные!BV9:BV12)/(1+vat))</f>
        <v>0</v>
      </c>
      <c r="BW45" s="43">
        <f>-(SUM(данные!BW4:BW5,данные!BW7,данные!BW9:BW12)/(1+vat))</f>
        <v>0</v>
      </c>
      <c r="BX45" s="43">
        <f>-(SUM(данные!BX4:BX5,данные!BX7,данные!BX9:BX12)/(1+vat))</f>
        <v>0</v>
      </c>
      <c r="BY45" s="43">
        <f>-(SUM(данные!BY4:BY5,данные!BY7,данные!BY9:BY12)/(1+vat))</f>
        <v>0</v>
      </c>
      <c r="BZ45" s="43">
        <f>-(SUM(данные!BZ4:BZ5,данные!BZ7,данные!BZ9:BZ12)/(1+vat))</f>
        <v>0</v>
      </c>
      <c r="CA45" s="43">
        <f>-(SUM(данные!CA4:CA5,данные!CA7,данные!CA9:CA12)/(1+vat))</f>
        <v>0</v>
      </c>
      <c r="CB45" s="43">
        <f>-(SUM(данные!CB4:CB5,данные!CB7,данные!CB9:CB12)/(1+vat))</f>
        <v>0</v>
      </c>
      <c r="CC45" s="43">
        <f>-(SUM(данные!CC4:CC5,данные!CC7,данные!CC9:CC12)/(1+vat))</f>
        <v>0</v>
      </c>
      <c r="CD45" s="43">
        <f>-(SUM(данные!CD4:CD5,данные!CD7,данные!CD9:CD12)/(1+vat))</f>
        <v>0</v>
      </c>
      <c r="CE45" s="43">
        <f>-(SUM(данные!CE4:CE5,данные!CE7,данные!CE9:CE12)/(1+vat))</f>
        <v>0</v>
      </c>
      <c r="CF45" s="43">
        <f>-(SUM(данные!CF4:CF5,данные!CF7,данные!CF9:CF12)/(1+vat))</f>
        <v>0</v>
      </c>
      <c r="CG45" s="43">
        <f>-(SUM(данные!CG4:CG5,данные!CG7,данные!CG9:CG12)/(1+vat))</f>
        <v>0</v>
      </c>
      <c r="CH45" s="43">
        <f>-(SUM(данные!CH4:CH5,данные!CH7,данные!CH9:CH12)/(1+vat))</f>
        <v>0</v>
      </c>
      <c r="CI45" s="43">
        <f>-(SUM(данные!CI4:CI5,данные!CI7,данные!CI9:CI12)/(1+vat))</f>
        <v>0</v>
      </c>
      <c r="CJ45" s="43">
        <f>-(SUM(данные!CJ4:CJ5,данные!CJ7,данные!CJ9:CJ12)/(1+vat))</f>
        <v>0</v>
      </c>
      <c r="CK45" s="43">
        <f>-(SUM(данные!CK4:CK5,данные!CK7,данные!CK9:CK12)/(1+vat))</f>
        <v>0</v>
      </c>
      <c r="CL45" s="43">
        <f>-(SUM(данные!CL4:CL5,данные!CL7,данные!CL9:CL12)/(1+vat))</f>
        <v>0</v>
      </c>
      <c r="CM45" s="43">
        <f>-(SUM(данные!CM4:CM5,данные!CM7,данные!CM9:CM12)/(1+vat))</f>
        <v>0</v>
      </c>
      <c r="CN45" s="43">
        <f>-(SUM(данные!CN4:CN5,данные!CN7,данные!CN9:CN12)/(1+vat))</f>
        <v>0</v>
      </c>
      <c r="CO45" s="43">
        <f>-(SUM(данные!CO4:CO5,данные!CO7,данные!CO9:CO12)/(1+vat))</f>
        <v>0</v>
      </c>
      <c r="CP45" s="43">
        <f>-(SUM(данные!CP4:CP5,данные!CP7,данные!CP9:CP12)/(1+vat))</f>
        <v>0</v>
      </c>
      <c r="CQ45" s="43">
        <f>-(SUM(данные!CQ4:CQ5,данные!CQ7,данные!CQ9:CQ12)/(1+vat))</f>
        <v>0</v>
      </c>
      <c r="CR45" s="43">
        <f>-(SUM(данные!CR4:CR5,данные!CR7,данные!CR9:CR12)/(1+vat))</f>
        <v>0</v>
      </c>
      <c r="CS45" s="43">
        <f>-(SUM(данные!CS4:CS5,данные!CS7,данные!CS9:CS12)/(1+vat))</f>
        <v>0</v>
      </c>
      <c r="CT45" s="43">
        <f>-(SUM(данные!CT4:CT5,данные!CT7,данные!CT9:CT12)/(1+vat))</f>
        <v>0</v>
      </c>
      <c r="CU45" s="43">
        <f>-(SUM(данные!CU4:CU5,данные!CU7,данные!CU9:CU12)/(1+vat))</f>
        <v>0</v>
      </c>
      <c r="CV45" s="43">
        <f>-(SUM(данные!CV4:CV5,данные!CV7,данные!CV9:CV12)/(1+vat))</f>
        <v>0</v>
      </c>
      <c r="CW45" s="43">
        <f>-(SUM(данные!CW4:CW5,данные!CW7,данные!CW9:CW12)/(1+vat))</f>
        <v>0</v>
      </c>
      <c r="CX45" s="43">
        <f>-(SUM(данные!CX4:CX5,данные!CX7,данные!CX9:CX12)/(1+vat))</f>
        <v>0</v>
      </c>
      <c r="CY45" s="43">
        <f>-(SUM(данные!CY4:CY5,данные!CY7,данные!CY9:CY12)/(1+vat))</f>
        <v>0</v>
      </c>
      <c r="CZ45" s="43">
        <f>-(SUM(данные!CZ4:CZ5,данные!CZ7,данные!CZ9:CZ12)/(1+vat))</f>
        <v>0</v>
      </c>
      <c r="DA45" s="43">
        <f>-(SUM(данные!DA4:DA5,данные!DA7,данные!DA9:DA12)/(1+vat))</f>
        <v>0</v>
      </c>
      <c r="DB45" s="43">
        <f>-(SUM(данные!DB4:DB5,данные!DB7,данные!DB9:DB12)/(1+vat))</f>
        <v>0</v>
      </c>
      <c r="DC45" s="43">
        <f>-(SUM(данные!DC4:DC5,данные!DC7,данные!DC9:DC12)/(1+vat))</f>
        <v>0</v>
      </c>
      <c r="DD45" s="43">
        <f>-(SUM(данные!DD4:DD5,данные!DD7,данные!DD9:DD12)/(1+vat))</f>
        <v>0</v>
      </c>
      <c r="DE45" s="43">
        <f>-(SUM(данные!DE4:DE5,данные!DE7,данные!DE9:DE12)/(1+vat))</f>
        <v>0</v>
      </c>
      <c r="DF45" s="43">
        <f>-(SUM(данные!DF4:DF5,данные!DF7,данные!DF9:DF12)/(1+vat))</f>
        <v>0</v>
      </c>
      <c r="DG45" s="43">
        <f>-(SUM(данные!DG4:DG5,данные!DG7,данные!DG9:DG12)/(1+vat))</f>
        <v>0</v>
      </c>
      <c r="DH45" s="43">
        <f>-(SUM(данные!DH4:DH5,данные!DH7,данные!DH9:DH12)/(1+vat))</f>
        <v>0</v>
      </c>
      <c r="DI45" s="43">
        <f>-(SUM(данные!DI4:DI5,данные!DI7,данные!DI9:DI12)/(1+vat))</f>
        <v>0</v>
      </c>
      <c r="DJ45" s="43">
        <f>-(SUM(данные!DJ4:DJ5,данные!DJ7,данные!DJ9:DJ12)/(1+vat))</f>
        <v>0</v>
      </c>
      <c r="DK45" s="43">
        <f>-(SUM(данные!DK4:DK5,данные!DK7,данные!DK9:DK12)/(1+vat))</f>
        <v>0</v>
      </c>
      <c r="DL45" s="43">
        <f>-(SUM(данные!DL4:DL5,данные!DL7,данные!DL9:DL12)/(1+vat))</f>
        <v>0</v>
      </c>
      <c r="DM45" s="43">
        <f>-(SUM(данные!DM4:DM5,данные!DM7,данные!DM9:DM12)/(1+vat))</f>
        <v>0</v>
      </c>
      <c r="DN45" s="43">
        <f>-(SUM(данные!DN4:DN5,данные!DN7,данные!DN9:DN12)/(1+vat))</f>
        <v>0</v>
      </c>
      <c r="DO45" s="43">
        <f>-(SUM(данные!DO4:DO5,данные!DO7,данные!DO9:DO12)/(1+vat))</f>
        <v>0</v>
      </c>
      <c r="DP45" s="43">
        <f>-(SUM(данные!DP4:DP5,данные!DP7,данные!DP9:DP12)/(1+vat))</f>
        <v>0</v>
      </c>
      <c r="DQ45" s="43">
        <f>-(SUM(данные!DQ4:DQ5,данные!DQ7,данные!DQ9:DQ12)/(1+vat))</f>
        <v>0</v>
      </c>
      <c r="DR45" s="43">
        <f>-(SUM(данные!DR4:DR5,данные!DR7,данные!DR9:DR12)/(1+vat))</f>
        <v>0</v>
      </c>
      <c r="DS45" s="43">
        <f>-(SUM(данные!DS4:DS5,данные!DS7,данные!DS9:DS12)/(1+vat))</f>
        <v>0</v>
      </c>
      <c r="DT45" s="43">
        <f>-(SUM(данные!DT4:DT5,данные!DT7,данные!DT9:DT12)/(1+vat))</f>
        <v>0</v>
      </c>
      <c r="DU45" s="43">
        <f>-(SUM(данные!DU4:DU5,данные!DU7,данные!DU9:DU12)/(1+vat))</f>
        <v>0</v>
      </c>
    </row>
    <row r="46" spans="1:125" hidden="1" outlineLevel="1" x14ac:dyDescent="0.3">
      <c r="A46" s="61" t="s">
        <v>144</v>
      </c>
      <c r="B46" s="36"/>
      <c r="C46" s="19">
        <f t="shared" si="264"/>
        <v>1236690213.9896011</v>
      </c>
      <c r="D46" s="19">
        <f>D44+D45</f>
        <v>-51297680.000000007</v>
      </c>
      <c r="E46" s="19">
        <f t="shared" ref="E46:H46" si="385">E44+E45</f>
        <v>-1065000.0000000002</v>
      </c>
      <c r="F46" s="19">
        <f t="shared" ref="F46" si="386">F44+F45</f>
        <v>-1065000.0000000002</v>
      </c>
      <c r="G46" s="19">
        <f t="shared" ref="G46" si="387">G44+G45</f>
        <v>-1065000.0000000002</v>
      </c>
      <c r="H46" s="19">
        <f t="shared" si="385"/>
        <v>-1670500.0000000002</v>
      </c>
      <c r="I46" s="19">
        <f t="shared" ref="I46" si="388">I44+I45</f>
        <v>-1494999.9999999998</v>
      </c>
      <c r="J46" s="19">
        <f t="shared" ref="J46" si="389">J44+J45</f>
        <v>-1494999.9999999998</v>
      </c>
      <c r="K46" s="19">
        <f t="shared" ref="K46" si="390">K44+K45</f>
        <v>-1494999.9999999998</v>
      </c>
      <c r="L46" s="19">
        <f t="shared" ref="L46" si="391">L44+L45</f>
        <v>-16913324.531779658</v>
      </c>
      <c r="M46" s="19">
        <f t="shared" ref="M46" si="392">M44+M45</f>
        <v>-9466026.2476930339</v>
      </c>
      <c r="N46" s="19">
        <f t="shared" ref="N46" si="393">N44+N45</f>
        <v>11171271.069679838</v>
      </c>
      <c r="O46" s="19">
        <f t="shared" ref="O46" si="394">O44+O45</f>
        <v>10259980.063323913</v>
      </c>
      <c r="P46" s="19">
        <f t="shared" ref="P46" si="395">P44+P45</f>
        <v>6473853.4267419921</v>
      </c>
      <c r="Q46" s="19">
        <f t="shared" ref="Q46" si="396">Q44+Q45</f>
        <v>11285805.319558775</v>
      </c>
      <c r="R46" s="19">
        <f t="shared" ref="R46" si="397">R44+R45</f>
        <v>11059672.015732817</v>
      </c>
      <c r="S46" s="19">
        <f t="shared" ref="S46" si="398">S44+S45</f>
        <v>11430087.63626577</v>
      </c>
      <c r="T46" s="19">
        <f t="shared" ref="T46" si="399">T44+T45</f>
        <v>9438868.9641108569</v>
      </c>
      <c r="U46" s="19">
        <f t="shared" ref="U46" si="400">U44+U45</f>
        <v>9129599.2412025835</v>
      </c>
      <c r="V46" s="19">
        <f t="shared" ref="V46" si="401">V44+V45</f>
        <v>9486752.6367500983</v>
      </c>
      <c r="W46" s="19">
        <f t="shared" ref="W46" si="402">W44+W45</f>
        <v>9586224.3035781533</v>
      </c>
      <c r="X46" s="19">
        <f t="shared" ref="X46" si="403">X44+X45</f>
        <v>9300683.5901129972</v>
      </c>
      <c r="Y46" s="19">
        <f t="shared" ref="Y46" si="404">Y44+Y45</f>
        <v>9066313.7227871884</v>
      </c>
      <c r="Z46" s="19">
        <f t="shared" ref="Z46" si="405">Z44+Z45</f>
        <v>9584934.7035781518</v>
      </c>
      <c r="AA46" s="19">
        <f t="shared" ref="AA46" si="406">AA44+AA45</f>
        <v>8638490.2957627047</v>
      </c>
      <c r="AB46" s="19">
        <f t="shared" ref="AB46" si="407">AB44+AB45</f>
        <v>10093015.648210863</v>
      </c>
      <c r="AC46" s="19">
        <f t="shared" ref="AC46" si="408">AC44+AC45</f>
        <v>10109534.934086628</v>
      </c>
      <c r="AD46" s="19">
        <f t="shared" ref="AD46" si="409">AD44+AD45</f>
        <v>9836932.5946327038</v>
      </c>
      <c r="AE46" s="19">
        <f t="shared" ref="AE46" si="410">AE44+AE45</f>
        <v>10091726.048210921</v>
      </c>
      <c r="AF46" s="19">
        <f t="shared" ref="AF46" si="411">AF44+AF45</f>
        <v>10108245.334086686</v>
      </c>
      <c r="AG46" s="19">
        <f t="shared" ref="AG46" si="412">AG44+AG45</f>
        <v>9842112.1816383544</v>
      </c>
      <c r="AH46" s="19">
        <f t="shared" ref="AH46" si="413">AH44+AH45</f>
        <v>10090436.448210919</v>
      </c>
      <c r="AI46" s="19">
        <f t="shared" ref="AI46" si="414">AI44+AI45</f>
        <v>10106955.734086625</v>
      </c>
      <c r="AJ46" s="19">
        <f t="shared" ref="AJ46" si="415">AJ44+AJ45</f>
        <v>9847291.7686440647</v>
      </c>
      <c r="AK46" s="19">
        <f t="shared" ref="AK46" si="416">AK44+AK45</f>
        <v>9587045.1532955524</v>
      </c>
      <c r="AL46" s="19">
        <f t="shared" ref="AL46" si="417">AL44+AL45</f>
        <v>10105666.134086624</v>
      </c>
      <c r="AM46" s="19">
        <f t="shared" ref="AM46" si="418">AM44+AM45</f>
        <v>9151729.8302259501</v>
      </c>
      <c r="AN46" s="19">
        <f t="shared" ref="AN46" si="419">AN44+AN45</f>
        <v>10640041.570244821</v>
      </c>
      <c r="AO46" s="19">
        <f t="shared" ref="AO46" si="420">AO44+AO45</f>
        <v>10656560.856120534</v>
      </c>
      <c r="AP46" s="19">
        <f t="shared" ref="AP46" si="421">AP44+AP45</f>
        <v>10409835.264689377</v>
      </c>
      <c r="AQ46" s="19">
        <f t="shared" ref="AQ46" si="422">AQ44+AQ45</f>
        <v>10638751.970244827</v>
      </c>
      <c r="AR46" s="19">
        <f t="shared" ref="AR46" si="423">AR44+AR45</f>
        <v>10655271.256120525</v>
      </c>
      <c r="AS46" s="19">
        <f t="shared" ref="AS46" si="424">AS44+AS45</f>
        <v>10415014.85169493</v>
      </c>
      <c r="AT46" s="19">
        <f t="shared" ref="AT46" si="425">AT44+AT45</f>
        <v>10637462.370244818</v>
      </c>
      <c r="AU46" s="19">
        <f t="shared" ref="AU46" si="426">AU44+AU45</f>
        <v>10653981.65612065</v>
      </c>
      <c r="AV46" s="19">
        <f t="shared" ref="AV46" si="427">AV44+AV45</f>
        <v>10420194.438700574</v>
      </c>
      <c r="AW46" s="19">
        <f t="shared" ref="AW46" si="428">AW44+AW45</f>
        <v>10134071.075329565</v>
      </c>
      <c r="AX46" s="19">
        <f t="shared" ref="AX46" si="429">AX44+AX45</f>
        <v>10652692.056120522</v>
      </c>
      <c r="AY46" s="19">
        <f t="shared" ref="AY46" si="430">AY44+AY45</f>
        <v>9689595.4240113944</v>
      </c>
      <c r="AZ46" s="19">
        <f t="shared" ref="AZ46" si="431">AZ44+AZ45</f>
        <v>11214676.708380656</v>
      </c>
      <c r="BA46" s="19">
        <f t="shared" ref="BA46" si="432">BA44+BA45</f>
        <v>11231195.994256131</v>
      </c>
      <c r="BB46" s="19">
        <f t="shared" ref="BB46" si="433">BB44+BB45</f>
        <v>11010347.150847463</v>
      </c>
      <c r="BC46" s="19">
        <f t="shared" ref="BC46" si="434">BC44+BC45</f>
        <v>11213387.108380662</v>
      </c>
      <c r="BD46" s="19">
        <f t="shared" ref="BD46" si="435">BD44+BD45</f>
        <v>11229906.394256122</v>
      </c>
      <c r="BE46" s="19">
        <f t="shared" ref="BE46" si="436">BE44+BE45</f>
        <v>11015526.737853106</v>
      </c>
      <c r="BF46" s="19">
        <f t="shared" ref="BF46" si="437">BF44+BF45</f>
        <v>11212097.508380653</v>
      </c>
      <c r="BG46" s="19">
        <f t="shared" ref="BG46" si="438">BG44+BG45</f>
        <v>11228616.794256128</v>
      </c>
      <c r="BH46" s="19">
        <f t="shared" ref="BH46" si="439">BH44+BH45</f>
        <v>11020706.324859003</v>
      </c>
      <c r="BI46" s="19">
        <f t="shared" ref="BI46" si="440">BI44+BI45</f>
        <v>10708706.21346518</v>
      </c>
      <c r="BJ46" s="19">
        <f t="shared" ref="BJ46" si="441">BJ44+BJ45</f>
        <v>11227327.194256119</v>
      </c>
      <c r="BK46" s="19">
        <f t="shared" ref="BK46" si="442">BK44+BK45</f>
        <v>10253318.380084895</v>
      </c>
      <c r="BL46" s="19">
        <f t="shared" ref="BL46" si="443">BL44+BL45</f>
        <v>11818301.523422534</v>
      </c>
      <c r="BM46" s="19">
        <f t="shared" ref="BM46" si="444">BM44+BM45</f>
        <v>11834820.809298486</v>
      </c>
      <c r="BN46" s="19">
        <f t="shared" ref="BN46" si="445">BN44+BN45</f>
        <v>11639848.713912204</v>
      </c>
      <c r="BO46" s="19">
        <f t="shared" ref="BO46" si="446">BO44+BO45</f>
        <v>11817011.923422778</v>
      </c>
      <c r="BP46" s="19">
        <f t="shared" ref="BP46" si="447">BP44+BP45</f>
        <v>11833531.209298268</v>
      </c>
      <c r="BQ46" s="19">
        <f t="shared" ref="BQ46" si="448">BQ44+BQ45</f>
        <v>11645028.300918056</v>
      </c>
      <c r="BR46" s="19">
        <f t="shared" ref="BR46" si="449">BR44+BR45</f>
        <v>11815722.32342256</v>
      </c>
      <c r="BS46" s="19">
        <f t="shared" ref="BS46" si="450">BS44+BS45</f>
        <v>11832241.609298483</v>
      </c>
      <c r="BT46" s="19">
        <f t="shared" ref="BT46" si="451">BT44+BT45</f>
        <v>11650207.887923475</v>
      </c>
      <c r="BU46" s="19">
        <f t="shared" ref="BU46" si="452">BU44+BU45</f>
        <v>11312331.02850756</v>
      </c>
      <c r="BV46" s="19">
        <f t="shared" ref="BV46" si="453">BV44+BV45</f>
        <v>11830952.00929825</v>
      </c>
      <c r="BW46" s="19">
        <f t="shared" ref="BW46" si="454">BW44+BW45</f>
        <v>10844191.566560784</v>
      </c>
      <c r="BX46" s="19">
        <f t="shared" ref="BX46" si="455">BX44+BX45</f>
        <v>12452365.4992173</v>
      </c>
      <c r="BY46" s="19">
        <f t="shared" ref="BY46" si="456">BY44+BY45</f>
        <v>12468884.785093013</v>
      </c>
      <c r="BZ46" s="19">
        <f t="shared" ref="BZ46" si="457">BZ44+BZ45</f>
        <v>12299789.437729519</v>
      </c>
      <c r="CA46" s="19">
        <f t="shared" ref="CA46" si="458">CA44+CA45</f>
        <v>12451075.899217306</v>
      </c>
      <c r="CB46" s="19">
        <f t="shared" ref="CB46" si="459">CB44+CB45</f>
        <v>12467595.185092989</v>
      </c>
      <c r="CC46" s="19">
        <f t="shared" ref="CC46" si="460">CC44+CC45</f>
        <v>12304969.024735177</v>
      </c>
      <c r="CD46" s="19">
        <f t="shared" ref="CD46" si="461">CD44+CD45</f>
        <v>12449786.299217312</v>
      </c>
      <c r="CE46" s="19">
        <f t="shared" ref="CE46" si="462">CE44+CE45</f>
        <v>12466305.585092995</v>
      </c>
      <c r="CF46" s="19">
        <f t="shared" ref="CF46" si="463">CF44+CF45</f>
        <v>12310148.611740835</v>
      </c>
      <c r="CG46" s="19">
        <f t="shared" ref="CG46" si="464">CG44+CG45</f>
        <v>11946395.004302043</v>
      </c>
      <c r="CH46" s="19">
        <f t="shared" ref="CH46" si="465">CH44+CH45</f>
        <v>12465015.985093001</v>
      </c>
      <c r="CI46" s="19">
        <f t="shared" ref="CI46" si="466">CI44+CI45</f>
        <v>11463572.494959615</v>
      </c>
      <c r="CJ46" s="19">
        <f t="shared" ref="CJ46" si="467">CJ44+CJ45</f>
        <v>13118390.593801504</v>
      </c>
      <c r="CK46" s="19">
        <f t="shared" ref="CK46" si="468">CK44+CK45</f>
        <v>13134909.879677188</v>
      </c>
      <c r="CL46" s="19">
        <f t="shared" ref="CL46" si="469">CL44+CL45</f>
        <v>12991691.280336363</v>
      </c>
      <c r="CM46" s="19">
        <f t="shared" ref="CM46" si="470">CM44+CM45</f>
        <v>13117100.993801003</v>
      </c>
      <c r="CN46" s="19">
        <f t="shared" ref="CN46" si="471">CN44+CN45</f>
        <v>13133620.279677194</v>
      </c>
      <c r="CO46" s="19">
        <f t="shared" ref="CO46" si="472">CO44+CO45</f>
        <v>12996870.867341992</v>
      </c>
      <c r="CP46" s="19">
        <f t="shared" ref="CP46" si="473">CP44+CP45</f>
        <v>13115811.393801486</v>
      </c>
      <c r="CQ46" s="19">
        <f t="shared" ref="CQ46" si="474">CQ44+CQ45</f>
        <v>13132330.679677229</v>
      </c>
      <c r="CR46" s="19">
        <f t="shared" ref="CR46" si="475">CR44+CR45</f>
        <v>13002050.45434762</v>
      </c>
      <c r="CS46" s="19">
        <f t="shared" ref="CS46" si="476">CS44+CS45</f>
        <v>12612420.098886248</v>
      </c>
      <c r="CT46" s="19">
        <f t="shared" ref="CT46" si="477">CT44+CT45</f>
        <v>13131041.079677176</v>
      </c>
      <c r="CU46" s="19">
        <f t="shared" ref="CU46" si="478">CU44+CU45</f>
        <v>12112886.552376829</v>
      </c>
      <c r="CV46" s="19">
        <f t="shared" ref="CV46" si="479">CV44+CV45</f>
        <v>13817974.863114934</v>
      </c>
      <c r="CW46" s="19">
        <f t="shared" ref="CW46" si="480">CW44+CW45</f>
        <v>13834494.14899062</v>
      </c>
      <c r="CX46" s="19">
        <f t="shared" ref="CX46" si="481">CX44+CX45</f>
        <v>13717152.297672406</v>
      </c>
      <c r="CY46" s="19">
        <f t="shared" ref="CY46" si="482">CY44+CY45</f>
        <v>13816685.26311494</v>
      </c>
      <c r="CZ46" s="19">
        <f t="shared" ref="CZ46" si="483">CZ44+CZ45</f>
        <v>13833204.548990626</v>
      </c>
      <c r="DA46" s="19">
        <f t="shared" ref="DA46" si="484">DA44+DA45</f>
        <v>13722331.884678002</v>
      </c>
      <c r="DB46" s="19">
        <f t="shared" ref="DB46" si="485">DB44+DB45</f>
        <v>13815395.663114917</v>
      </c>
      <c r="DC46" s="19">
        <f t="shared" ref="DC46" si="486">DC44+DC45</f>
        <v>13831914.948991138</v>
      </c>
      <c r="DD46" s="19">
        <f t="shared" ref="DD46" si="487">DD44+DD45</f>
        <v>13727511.471683662</v>
      </c>
      <c r="DE46" s="19">
        <f t="shared" ref="DE46" si="488">DE44+DE45</f>
        <v>13312004.36819965</v>
      </c>
      <c r="DF46" s="19">
        <f t="shared" ref="DF46" si="489">DF44+DF45</f>
        <v>13830625.348990638</v>
      </c>
      <c r="DG46" s="19">
        <f t="shared" ref="DG46" si="490">DG44+DG45</f>
        <v>12793630.39526435</v>
      </c>
      <c r="DH46" s="19">
        <f t="shared" ref="DH46" si="491">DH44+DH45</f>
        <v>14552796.265893584</v>
      </c>
      <c r="DI46" s="19">
        <f t="shared" ref="DI46" si="492">DI44+DI45</f>
        <v>14569315.551769746</v>
      </c>
      <c r="DJ46" s="19">
        <f t="shared" ref="DJ46" si="493">DJ44+DJ45</f>
        <v>14477850.448474051</v>
      </c>
      <c r="DK46" s="19">
        <f t="shared" ref="DK46" si="494">DK44+DK45</f>
        <v>14551506.665894037</v>
      </c>
      <c r="DL46" s="19">
        <f t="shared" ref="DL46" si="495">DL44+DL45</f>
        <v>14568025.951769305</v>
      </c>
      <c r="DM46" s="19">
        <f t="shared" ref="DM46" si="496">DM44+DM45</f>
        <v>14483030.035479711</v>
      </c>
      <c r="DN46" s="19">
        <f t="shared" ref="DN46" si="497">DN44+DN45</f>
        <v>14550217.065894013</v>
      </c>
      <c r="DO46" s="19">
        <f t="shared" ref="DO46" si="498">DO44+DO45</f>
        <v>14566736.351769282</v>
      </c>
      <c r="DP46" s="19">
        <f t="shared" ref="DP46" si="499">DP44+DP45</f>
        <v>14488209.622485368</v>
      </c>
      <c r="DQ46" s="19">
        <f t="shared" ref="DQ46" si="500">DQ44+DQ45</f>
        <v>14046825.770978807</v>
      </c>
      <c r="DR46" s="19">
        <f t="shared" ref="DR46" si="501">DR44+DR45</f>
        <v>14565446.751769258</v>
      </c>
      <c r="DS46" s="19">
        <f t="shared" ref="DS46" si="502">DS44+DS45</f>
        <v>13507375.512894405</v>
      </c>
      <c r="DT46" s="19">
        <f t="shared" ref="DT46" si="503">DT44+DT45</f>
        <v>15324616.658812096</v>
      </c>
      <c r="DU46" s="19">
        <f t="shared" ref="DU46" si="504">DU44+DU45</f>
        <v>15341135.944687305</v>
      </c>
    </row>
    <row r="47" spans="1:125" hidden="1" outlineLevel="1" x14ac:dyDescent="0.3">
      <c r="A47" t="s">
        <v>145</v>
      </c>
      <c r="C47" s="12">
        <f t="shared" si="264"/>
        <v>0</v>
      </c>
      <c r="D47" s="13">
        <f>D26</f>
        <v>0</v>
      </c>
      <c r="E47" s="13">
        <f t="shared" ref="E47" si="505">E26</f>
        <v>0</v>
      </c>
      <c r="F47" s="13">
        <f t="shared" ref="F47:I47" si="506">F26</f>
        <v>0</v>
      </c>
      <c r="G47" s="13">
        <f t="shared" si="506"/>
        <v>0</v>
      </c>
      <c r="H47" s="13">
        <f t="shared" si="506"/>
        <v>0</v>
      </c>
      <c r="I47" s="13">
        <f t="shared" si="506"/>
        <v>0</v>
      </c>
      <c r="J47" s="13">
        <f t="shared" ref="J47:BU47" si="507">J26</f>
        <v>0</v>
      </c>
      <c r="K47" s="13">
        <f t="shared" si="507"/>
        <v>0</v>
      </c>
      <c r="L47" s="13">
        <f t="shared" si="507"/>
        <v>0</v>
      </c>
      <c r="M47" s="13">
        <f t="shared" si="507"/>
        <v>0</v>
      </c>
      <c r="N47" s="13">
        <f t="shared" si="507"/>
        <v>0</v>
      </c>
      <c r="O47" s="13">
        <f t="shared" si="507"/>
        <v>0</v>
      </c>
      <c r="P47" s="13">
        <f t="shared" si="507"/>
        <v>0</v>
      </c>
      <c r="Q47" s="13">
        <f t="shared" si="507"/>
        <v>0</v>
      </c>
      <c r="R47" s="13">
        <f t="shared" si="507"/>
        <v>0</v>
      </c>
      <c r="S47" s="13">
        <f t="shared" si="507"/>
        <v>0</v>
      </c>
      <c r="T47" s="13">
        <f t="shared" si="507"/>
        <v>0</v>
      </c>
      <c r="U47" s="13">
        <f t="shared" si="507"/>
        <v>0</v>
      </c>
      <c r="V47" s="13">
        <f t="shared" si="507"/>
        <v>0</v>
      </c>
      <c r="W47" s="13">
        <f t="shared" si="507"/>
        <v>0</v>
      </c>
      <c r="X47" s="13">
        <f t="shared" si="507"/>
        <v>0</v>
      </c>
      <c r="Y47" s="13">
        <f t="shared" si="507"/>
        <v>0</v>
      </c>
      <c r="Z47" s="13">
        <f t="shared" si="507"/>
        <v>0</v>
      </c>
      <c r="AA47" s="13">
        <f t="shared" si="507"/>
        <v>0</v>
      </c>
      <c r="AB47" s="13">
        <f t="shared" si="507"/>
        <v>0</v>
      </c>
      <c r="AC47" s="13">
        <f t="shared" si="507"/>
        <v>0</v>
      </c>
      <c r="AD47" s="13">
        <f t="shared" si="507"/>
        <v>0</v>
      </c>
      <c r="AE47" s="13">
        <f t="shared" si="507"/>
        <v>0</v>
      </c>
      <c r="AF47" s="13">
        <f t="shared" si="507"/>
        <v>0</v>
      </c>
      <c r="AG47" s="13">
        <f t="shared" si="507"/>
        <v>0</v>
      </c>
      <c r="AH47" s="13">
        <f t="shared" si="507"/>
        <v>0</v>
      </c>
      <c r="AI47" s="13">
        <f t="shared" si="507"/>
        <v>0</v>
      </c>
      <c r="AJ47" s="13">
        <f t="shared" si="507"/>
        <v>0</v>
      </c>
      <c r="AK47" s="13">
        <f t="shared" si="507"/>
        <v>0</v>
      </c>
      <c r="AL47" s="13">
        <f t="shared" si="507"/>
        <v>0</v>
      </c>
      <c r="AM47" s="13">
        <f t="shared" si="507"/>
        <v>0</v>
      </c>
      <c r="AN47" s="13">
        <f t="shared" si="507"/>
        <v>0</v>
      </c>
      <c r="AO47" s="13">
        <f t="shared" si="507"/>
        <v>0</v>
      </c>
      <c r="AP47" s="13">
        <f t="shared" si="507"/>
        <v>0</v>
      </c>
      <c r="AQ47" s="13">
        <f t="shared" si="507"/>
        <v>0</v>
      </c>
      <c r="AR47" s="13">
        <f t="shared" si="507"/>
        <v>0</v>
      </c>
      <c r="AS47" s="13">
        <f t="shared" si="507"/>
        <v>0</v>
      </c>
      <c r="AT47" s="13">
        <f t="shared" si="507"/>
        <v>0</v>
      </c>
      <c r="AU47" s="13">
        <f t="shared" si="507"/>
        <v>0</v>
      </c>
      <c r="AV47" s="13">
        <f t="shared" si="507"/>
        <v>0</v>
      </c>
      <c r="AW47" s="13">
        <f t="shared" si="507"/>
        <v>0</v>
      </c>
      <c r="AX47" s="13">
        <f t="shared" si="507"/>
        <v>0</v>
      </c>
      <c r="AY47" s="13">
        <f t="shared" si="507"/>
        <v>0</v>
      </c>
      <c r="AZ47" s="13">
        <f t="shared" si="507"/>
        <v>0</v>
      </c>
      <c r="BA47" s="13">
        <f t="shared" si="507"/>
        <v>0</v>
      </c>
      <c r="BB47" s="13">
        <f t="shared" si="507"/>
        <v>0</v>
      </c>
      <c r="BC47" s="13">
        <f t="shared" si="507"/>
        <v>0</v>
      </c>
      <c r="BD47" s="13">
        <f t="shared" si="507"/>
        <v>0</v>
      </c>
      <c r="BE47" s="13">
        <f t="shared" si="507"/>
        <v>0</v>
      </c>
      <c r="BF47" s="13">
        <f t="shared" si="507"/>
        <v>0</v>
      </c>
      <c r="BG47" s="13">
        <f t="shared" si="507"/>
        <v>0</v>
      </c>
      <c r="BH47" s="13">
        <f t="shared" si="507"/>
        <v>0</v>
      </c>
      <c r="BI47" s="13">
        <f t="shared" si="507"/>
        <v>0</v>
      </c>
      <c r="BJ47" s="13">
        <f t="shared" si="507"/>
        <v>0</v>
      </c>
      <c r="BK47" s="13">
        <f t="shared" si="507"/>
        <v>0</v>
      </c>
      <c r="BL47" s="13">
        <f t="shared" si="507"/>
        <v>0</v>
      </c>
      <c r="BM47" s="13">
        <f t="shared" si="507"/>
        <v>0</v>
      </c>
      <c r="BN47" s="13">
        <f t="shared" si="507"/>
        <v>0</v>
      </c>
      <c r="BO47" s="13">
        <f t="shared" si="507"/>
        <v>0</v>
      </c>
      <c r="BP47" s="13">
        <f t="shared" si="507"/>
        <v>0</v>
      </c>
      <c r="BQ47" s="13">
        <f t="shared" si="507"/>
        <v>0</v>
      </c>
      <c r="BR47" s="13">
        <f t="shared" si="507"/>
        <v>0</v>
      </c>
      <c r="BS47" s="13">
        <f t="shared" si="507"/>
        <v>0</v>
      </c>
      <c r="BT47" s="13">
        <f t="shared" si="507"/>
        <v>0</v>
      </c>
      <c r="BU47" s="13">
        <f t="shared" si="507"/>
        <v>0</v>
      </c>
      <c r="BV47" s="13">
        <f t="shared" ref="BV47:DU47" si="508">BV26</f>
        <v>0</v>
      </c>
      <c r="BW47" s="13">
        <f t="shared" si="508"/>
        <v>0</v>
      </c>
      <c r="BX47" s="13">
        <f t="shared" si="508"/>
        <v>0</v>
      </c>
      <c r="BY47" s="13">
        <f t="shared" si="508"/>
        <v>0</v>
      </c>
      <c r="BZ47" s="13">
        <f t="shared" si="508"/>
        <v>0</v>
      </c>
      <c r="CA47" s="13">
        <f t="shared" si="508"/>
        <v>0</v>
      </c>
      <c r="CB47" s="13">
        <f t="shared" si="508"/>
        <v>0</v>
      </c>
      <c r="CC47" s="13">
        <f t="shared" si="508"/>
        <v>0</v>
      </c>
      <c r="CD47" s="13">
        <f t="shared" si="508"/>
        <v>0</v>
      </c>
      <c r="CE47" s="13">
        <f t="shared" si="508"/>
        <v>0</v>
      </c>
      <c r="CF47" s="13">
        <f t="shared" si="508"/>
        <v>0</v>
      </c>
      <c r="CG47" s="13">
        <f t="shared" si="508"/>
        <v>0</v>
      </c>
      <c r="CH47" s="13">
        <f t="shared" si="508"/>
        <v>0</v>
      </c>
      <c r="CI47" s="13">
        <f t="shared" si="508"/>
        <v>0</v>
      </c>
      <c r="CJ47" s="13">
        <f t="shared" si="508"/>
        <v>0</v>
      </c>
      <c r="CK47" s="13">
        <f t="shared" si="508"/>
        <v>0</v>
      </c>
      <c r="CL47" s="13">
        <f t="shared" si="508"/>
        <v>0</v>
      </c>
      <c r="CM47" s="13">
        <f t="shared" si="508"/>
        <v>0</v>
      </c>
      <c r="CN47" s="13">
        <f t="shared" si="508"/>
        <v>0</v>
      </c>
      <c r="CO47" s="13">
        <f t="shared" si="508"/>
        <v>0</v>
      </c>
      <c r="CP47" s="13">
        <f t="shared" si="508"/>
        <v>0</v>
      </c>
      <c r="CQ47" s="13">
        <f t="shared" si="508"/>
        <v>0</v>
      </c>
      <c r="CR47" s="13">
        <f t="shared" si="508"/>
        <v>0</v>
      </c>
      <c r="CS47" s="13">
        <f t="shared" si="508"/>
        <v>0</v>
      </c>
      <c r="CT47" s="13">
        <f t="shared" si="508"/>
        <v>0</v>
      </c>
      <c r="CU47" s="13">
        <f t="shared" si="508"/>
        <v>0</v>
      </c>
      <c r="CV47" s="13">
        <f t="shared" si="508"/>
        <v>0</v>
      </c>
      <c r="CW47" s="13">
        <f t="shared" si="508"/>
        <v>0</v>
      </c>
      <c r="CX47" s="13">
        <f t="shared" si="508"/>
        <v>0</v>
      </c>
      <c r="CY47" s="13">
        <f t="shared" si="508"/>
        <v>0</v>
      </c>
      <c r="CZ47" s="13">
        <f t="shared" si="508"/>
        <v>0</v>
      </c>
      <c r="DA47" s="13">
        <f t="shared" si="508"/>
        <v>0</v>
      </c>
      <c r="DB47" s="13">
        <f t="shared" si="508"/>
        <v>0</v>
      </c>
      <c r="DC47" s="13">
        <f t="shared" si="508"/>
        <v>0</v>
      </c>
      <c r="DD47" s="13">
        <f t="shared" si="508"/>
        <v>0</v>
      </c>
      <c r="DE47" s="13">
        <f t="shared" si="508"/>
        <v>0</v>
      </c>
      <c r="DF47" s="13">
        <f t="shared" si="508"/>
        <v>0</v>
      </c>
      <c r="DG47" s="13">
        <f t="shared" si="508"/>
        <v>0</v>
      </c>
      <c r="DH47" s="13">
        <f t="shared" si="508"/>
        <v>0</v>
      </c>
      <c r="DI47" s="13">
        <f t="shared" si="508"/>
        <v>0</v>
      </c>
      <c r="DJ47" s="13">
        <f t="shared" si="508"/>
        <v>0</v>
      </c>
      <c r="DK47" s="13">
        <f t="shared" si="508"/>
        <v>0</v>
      </c>
      <c r="DL47" s="13">
        <f t="shared" si="508"/>
        <v>0</v>
      </c>
      <c r="DM47" s="13">
        <f t="shared" si="508"/>
        <v>0</v>
      </c>
      <c r="DN47" s="13">
        <f t="shared" si="508"/>
        <v>0</v>
      </c>
      <c r="DO47" s="13">
        <f t="shared" si="508"/>
        <v>0</v>
      </c>
      <c r="DP47" s="13">
        <f t="shared" si="508"/>
        <v>0</v>
      </c>
      <c r="DQ47" s="13">
        <f t="shared" si="508"/>
        <v>0</v>
      </c>
      <c r="DR47" s="13">
        <f t="shared" si="508"/>
        <v>0</v>
      </c>
      <c r="DS47" s="13">
        <f t="shared" si="508"/>
        <v>0</v>
      </c>
      <c r="DT47" s="13">
        <f t="shared" si="508"/>
        <v>0</v>
      </c>
      <c r="DU47" s="13">
        <f t="shared" si="508"/>
        <v>0</v>
      </c>
    </row>
    <row r="48" spans="1:125" hidden="1" outlineLevel="1" x14ac:dyDescent="0.3">
      <c r="A48" s="71" t="s">
        <v>146</v>
      </c>
      <c r="B48" s="5"/>
      <c r="C48" s="30">
        <f t="shared" si="264"/>
        <v>-3.7252902984619141E-9</v>
      </c>
      <c r="D48" s="33">
        <f>D28-D30</f>
        <v>52300000</v>
      </c>
      <c r="E48" s="33">
        <f t="shared" ref="E48" si="509">E28-E30</f>
        <v>900000</v>
      </c>
      <c r="F48" s="33">
        <f t="shared" ref="F48:I48" si="510">F28-F30</f>
        <v>1100000</v>
      </c>
      <c r="G48" s="33">
        <f t="shared" si="510"/>
        <v>900000</v>
      </c>
      <c r="H48" s="33">
        <f t="shared" si="510"/>
        <v>2200000</v>
      </c>
      <c r="I48" s="33">
        <f t="shared" si="510"/>
        <v>1600000</v>
      </c>
      <c r="J48" s="33">
        <f t="shared" ref="J48:BU48" si="511">J28-J30</f>
        <v>1100000</v>
      </c>
      <c r="K48" s="33">
        <f t="shared" si="511"/>
        <v>1500000</v>
      </c>
      <c r="L48" s="33">
        <f t="shared" si="511"/>
        <v>17400000</v>
      </c>
      <c r="M48" s="33">
        <f t="shared" si="511"/>
        <v>8100000</v>
      </c>
      <c r="N48" s="33">
        <f t="shared" si="511"/>
        <v>0</v>
      </c>
      <c r="O48" s="33">
        <f t="shared" si="511"/>
        <v>0</v>
      </c>
      <c r="P48" s="33">
        <f t="shared" si="511"/>
        <v>-12442857.142857144</v>
      </c>
      <c r="Q48" s="33">
        <f t="shared" si="511"/>
        <v>-12442857.142857144</v>
      </c>
      <c r="R48" s="33">
        <f t="shared" si="511"/>
        <v>-12442857.142857144</v>
      </c>
      <c r="S48" s="33">
        <f t="shared" si="511"/>
        <v>-12442857.142857144</v>
      </c>
      <c r="T48" s="33">
        <f t="shared" si="511"/>
        <v>-12442857.142857144</v>
      </c>
      <c r="U48" s="33">
        <f t="shared" si="511"/>
        <v>-12442857.142857144</v>
      </c>
      <c r="V48" s="33">
        <f t="shared" si="511"/>
        <v>-12442857.142857144</v>
      </c>
      <c r="W48" s="33">
        <f t="shared" si="511"/>
        <v>0</v>
      </c>
      <c r="X48" s="33">
        <f t="shared" si="511"/>
        <v>0</v>
      </c>
      <c r="Y48" s="33">
        <f t="shared" si="511"/>
        <v>0</v>
      </c>
      <c r="Z48" s="33">
        <f t="shared" si="511"/>
        <v>0</v>
      </c>
      <c r="AA48" s="33">
        <f t="shared" si="511"/>
        <v>0</v>
      </c>
      <c r="AB48" s="33">
        <f t="shared" si="511"/>
        <v>0</v>
      </c>
      <c r="AC48" s="33">
        <f t="shared" si="511"/>
        <v>0</v>
      </c>
      <c r="AD48" s="33">
        <f t="shared" si="511"/>
        <v>0</v>
      </c>
      <c r="AE48" s="33">
        <f t="shared" si="511"/>
        <v>0</v>
      </c>
      <c r="AF48" s="33">
        <f t="shared" si="511"/>
        <v>0</v>
      </c>
      <c r="AG48" s="33">
        <f t="shared" si="511"/>
        <v>0</v>
      </c>
      <c r="AH48" s="33">
        <f t="shared" si="511"/>
        <v>0</v>
      </c>
      <c r="AI48" s="33">
        <f t="shared" si="511"/>
        <v>0</v>
      </c>
      <c r="AJ48" s="33">
        <f t="shared" si="511"/>
        <v>0</v>
      </c>
      <c r="AK48" s="33">
        <f t="shared" si="511"/>
        <v>0</v>
      </c>
      <c r="AL48" s="33">
        <f t="shared" si="511"/>
        <v>0</v>
      </c>
      <c r="AM48" s="33">
        <f t="shared" si="511"/>
        <v>0</v>
      </c>
      <c r="AN48" s="33">
        <f t="shared" si="511"/>
        <v>0</v>
      </c>
      <c r="AO48" s="33">
        <f t="shared" si="511"/>
        <v>0</v>
      </c>
      <c r="AP48" s="33">
        <f t="shared" si="511"/>
        <v>0</v>
      </c>
      <c r="AQ48" s="33">
        <f t="shared" si="511"/>
        <v>0</v>
      </c>
      <c r="AR48" s="33">
        <f t="shared" si="511"/>
        <v>0</v>
      </c>
      <c r="AS48" s="33">
        <f t="shared" si="511"/>
        <v>0</v>
      </c>
      <c r="AT48" s="33">
        <f t="shared" si="511"/>
        <v>0</v>
      </c>
      <c r="AU48" s="33">
        <f t="shared" si="511"/>
        <v>0</v>
      </c>
      <c r="AV48" s="33">
        <f t="shared" si="511"/>
        <v>0</v>
      </c>
      <c r="AW48" s="33">
        <f t="shared" si="511"/>
        <v>0</v>
      </c>
      <c r="AX48" s="33">
        <f t="shared" si="511"/>
        <v>0</v>
      </c>
      <c r="AY48" s="33">
        <f t="shared" si="511"/>
        <v>0</v>
      </c>
      <c r="AZ48" s="33">
        <f t="shared" si="511"/>
        <v>0</v>
      </c>
      <c r="BA48" s="33">
        <f t="shared" si="511"/>
        <v>0</v>
      </c>
      <c r="BB48" s="33">
        <f t="shared" si="511"/>
        <v>0</v>
      </c>
      <c r="BC48" s="33">
        <f t="shared" si="511"/>
        <v>0</v>
      </c>
      <c r="BD48" s="33">
        <f t="shared" si="511"/>
        <v>0</v>
      </c>
      <c r="BE48" s="33">
        <f t="shared" si="511"/>
        <v>0</v>
      </c>
      <c r="BF48" s="33">
        <f t="shared" si="511"/>
        <v>0</v>
      </c>
      <c r="BG48" s="33">
        <f t="shared" si="511"/>
        <v>0</v>
      </c>
      <c r="BH48" s="33">
        <f t="shared" si="511"/>
        <v>0</v>
      </c>
      <c r="BI48" s="33">
        <f t="shared" si="511"/>
        <v>0</v>
      </c>
      <c r="BJ48" s="33">
        <f t="shared" si="511"/>
        <v>0</v>
      </c>
      <c r="BK48" s="33">
        <f t="shared" si="511"/>
        <v>0</v>
      </c>
      <c r="BL48" s="33">
        <f t="shared" si="511"/>
        <v>0</v>
      </c>
      <c r="BM48" s="33">
        <f t="shared" si="511"/>
        <v>0</v>
      </c>
      <c r="BN48" s="33">
        <f t="shared" si="511"/>
        <v>0</v>
      </c>
      <c r="BO48" s="33">
        <f t="shared" si="511"/>
        <v>0</v>
      </c>
      <c r="BP48" s="33">
        <f t="shared" si="511"/>
        <v>0</v>
      </c>
      <c r="BQ48" s="33">
        <f t="shared" si="511"/>
        <v>0</v>
      </c>
      <c r="BR48" s="33">
        <f t="shared" si="511"/>
        <v>0</v>
      </c>
      <c r="BS48" s="33">
        <f t="shared" si="511"/>
        <v>0</v>
      </c>
      <c r="BT48" s="33">
        <f t="shared" si="511"/>
        <v>0</v>
      </c>
      <c r="BU48" s="33">
        <f t="shared" si="511"/>
        <v>0</v>
      </c>
      <c r="BV48" s="33">
        <f t="shared" ref="BV48:DU48" si="512">BV28-BV30</f>
        <v>0</v>
      </c>
      <c r="BW48" s="33">
        <f t="shared" si="512"/>
        <v>0</v>
      </c>
      <c r="BX48" s="33">
        <f t="shared" si="512"/>
        <v>0</v>
      </c>
      <c r="BY48" s="33">
        <f t="shared" si="512"/>
        <v>0</v>
      </c>
      <c r="BZ48" s="33">
        <f t="shared" si="512"/>
        <v>0</v>
      </c>
      <c r="CA48" s="33">
        <f t="shared" si="512"/>
        <v>0</v>
      </c>
      <c r="CB48" s="33">
        <f t="shared" si="512"/>
        <v>0</v>
      </c>
      <c r="CC48" s="33">
        <f t="shared" si="512"/>
        <v>0</v>
      </c>
      <c r="CD48" s="33">
        <f t="shared" si="512"/>
        <v>0</v>
      </c>
      <c r="CE48" s="33">
        <f t="shared" si="512"/>
        <v>0</v>
      </c>
      <c r="CF48" s="33">
        <f t="shared" si="512"/>
        <v>0</v>
      </c>
      <c r="CG48" s="33">
        <f t="shared" si="512"/>
        <v>0</v>
      </c>
      <c r="CH48" s="33">
        <f t="shared" si="512"/>
        <v>0</v>
      </c>
      <c r="CI48" s="33">
        <f t="shared" si="512"/>
        <v>0</v>
      </c>
      <c r="CJ48" s="33">
        <f t="shared" si="512"/>
        <v>0</v>
      </c>
      <c r="CK48" s="33">
        <f t="shared" si="512"/>
        <v>0</v>
      </c>
      <c r="CL48" s="33">
        <f t="shared" si="512"/>
        <v>0</v>
      </c>
      <c r="CM48" s="33">
        <f t="shared" si="512"/>
        <v>0</v>
      </c>
      <c r="CN48" s="33">
        <f t="shared" si="512"/>
        <v>0</v>
      </c>
      <c r="CO48" s="33">
        <f t="shared" si="512"/>
        <v>0</v>
      </c>
      <c r="CP48" s="33">
        <f t="shared" si="512"/>
        <v>0</v>
      </c>
      <c r="CQ48" s="33">
        <f t="shared" si="512"/>
        <v>0</v>
      </c>
      <c r="CR48" s="33">
        <f t="shared" si="512"/>
        <v>0</v>
      </c>
      <c r="CS48" s="33">
        <f t="shared" si="512"/>
        <v>0</v>
      </c>
      <c r="CT48" s="33">
        <f t="shared" si="512"/>
        <v>0</v>
      </c>
      <c r="CU48" s="33">
        <f t="shared" si="512"/>
        <v>0</v>
      </c>
      <c r="CV48" s="33">
        <f t="shared" si="512"/>
        <v>0</v>
      </c>
      <c r="CW48" s="33">
        <f t="shared" si="512"/>
        <v>0</v>
      </c>
      <c r="CX48" s="33">
        <f t="shared" si="512"/>
        <v>0</v>
      </c>
      <c r="CY48" s="33">
        <f t="shared" si="512"/>
        <v>0</v>
      </c>
      <c r="CZ48" s="33">
        <f t="shared" si="512"/>
        <v>0</v>
      </c>
      <c r="DA48" s="33">
        <f t="shared" si="512"/>
        <v>0</v>
      </c>
      <c r="DB48" s="33">
        <f t="shared" si="512"/>
        <v>0</v>
      </c>
      <c r="DC48" s="33">
        <f t="shared" si="512"/>
        <v>0</v>
      </c>
      <c r="DD48" s="33">
        <f t="shared" si="512"/>
        <v>0</v>
      </c>
      <c r="DE48" s="33">
        <f t="shared" si="512"/>
        <v>0</v>
      </c>
      <c r="DF48" s="33">
        <f t="shared" si="512"/>
        <v>0</v>
      </c>
      <c r="DG48" s="33">
        <f t="shared" si="512"/>
        <v>0</v>
      </c>
      <c r="DH48" s="33">
        <f t="shared" si="512"/>
        <v>0</v>
      </c>
      <c r="DI48" s="33">
        <f t="shared" si="512"/>
        <v>0</v>
      </c>
      <c r="DJ48" s="33">
        <f t="shared" si="512"/>
        <v>0</v>
      </c>
      <c r="DK48" s="33">
        <f t="shared" si="512"/>
        <v>0</v>
      </c>
      <c r="DL48" s="33">
        <f t="shared" si="512"/>
        <v>0</v>
      </c>
      <c r="DM48" s="33">
        <f t="shared" si="512"/>
        <v>0</v>
      </c>
      <c r="DN48" s="33">
        <f t="shared" si="512"/>
        <v>0</v>
      </c>
      <c r="DO48" s="33">
        <f t="shared" si="512"/>
        <v>0</v>
      </c>
      <c r="DP48" s="33">
        <f t="shared" si="512"/>
        <v>0</v>
      </c>
      <c r="DQ48" s="33">
        <f t="shared" si="512"/>
        <v>0</v>
      </c>
      <c r="DR48" s="33">
        <f t="shared" si="512"/>
        <v>0</v>
      </c>
      <c r="DS48" s="33">
        <f t="shared" si="512"/>
        <v>0</v>
      </c>
      <c r="DT48" s="33">
        <f t="shared" si="512"/>
        <v>0</v>
      </c>
      <c r="DU48" s="33">
        <f t="shared" si="512"/>
        <v>0</v>
      </c>
    </row>
    <row r="49" spans="1:125" hidden="1" outlineLevel="1" x14ac:dyDescent="0.3">
      <c r="A49" s="152" t="s">
        <v>55</v>
      </c>
      <c r="B49" s="153"/>
      <c r="C49" s="154">
        <f t="shared" si="264"/>
        <v>1236690213.9896011</v>
      </c>
      <c r="D49" s="154">
        <f>D46+D47+D48</f>
        <v>1002319.9999999925</v>
      </c>
      <c r="E49" s="154">
        <f t="shared" ref="E49:H49" si="513">E46+E47+E48</f>
        <v>-165000.00000000023</v>
      </c>
      <c r="F49" s="154">
        <f t="shared" ref="F49" si="514">F46+F47+F48</f>
        <v>34999.999999999767</v>
      </c>
      <c r="G49" s="154">
        <f t="shared" ref="G49" si="515">G46+G47+G48</f>
        <v>-165000.00000000023</v>
      </c>
      <c r="H49" s="154">
        <f t="shared" si="513"/>
        <v>529499.99999999977</v>
      </c>
      <c r="I49" s="154">
        <f t="shared" ref="I49" si="516">I46+I47+I48</f>
        <v>105000.00000000023</v>
      </c>
      <c r="J49" s="154">
        <f t="shared" ref="J49" si="517">J46+J47+J48</f>
        <v>-394999.99999999977</v>
      </c>
      <c r="K49" s="154">
        <f t="shared" ref="K49" si="518">K46+K47+K48</f>
        <v>5000.0000000002328</v>
      </c>
      <c r="L49" s="154">
        <f t="shared" ref="L49" si="519">L46+L47+L48</f>
        <v>486675.46822034195</v>
      </c>
      <c r="M49" s="154">
        <f t="shared" ref="M49" si="520">M46+M47+M48</f>
        <v>-1366026.2476930339</v>
      </c>
      <c r="N49" s="154">
        <f t="shared" ref="N49" si="521">N46+N47+N48</f>
        <v>11171271.069679838</v>
      </c>
      <c r="O49" s="154">
        <f t="shared" ref="O49" si="522">O46+O47+O48</f>
        <v>10259980.063323913</v>
      </c>
      <c r="P49" s="154">
        <f t="shared" ref="P49" si="523">P46+P47+P48</f>
        <v>-5969003.7161151515</v>
      </c>
      <c r="Q49" s="154">
        <f t="shared" ref="Q49" si="524">Q46+Q47+Q48</f>
        <v>-1157051.8232983686</v>
      </c>
      <c r="R49" s="154">
        <f t="shared" ref="R49" si="525">R46+R47+R48</f>
        <v>-1383185.1271243263</v>
      </c>
      <c r="S49" s="154">
        <f t="shared" ref="S49" si="526">S46+S47+S48</f>
        <v>-1012769.5065913741</v>
      </c>
      <c r="T49" s="154">
        <f t="shared" ref="T49" si="527">T46+T47+T48</f>
        <v>-3003988.1787462868</v>
      </c>
      <c r="U49" s="154">
        <f t="shared" ref="U49" si="528">U46+U47+U48</f>
        <v>-3313257.9016545601</v>
      </c>
      <c r="V49" s="154">
        <f t="shared" ref="V49" si="529">V46+V47+V48</f>
        <v>-2956104.5061070453</v>
      </c>
      <c r="W49" s="154">
        <f t="shared" ref="W49" si="530">W46+W47+W48</f>
        <v>9586224.3035781533</v>
      </c>
      <c r="X49" s="154">
        <f t="shared" ref="X49" si="531">X46+X47+X48</f>
        <v>9300683.5901129972</v>
      </c>
      <c r="Y49" s="154">
        <f t="shared" ref="Y49" si="532">Y46+Y47+Y48</f>
        <v>9066313.7227871884</v>
      </c>
      <c r="Z49" s="154">
        <f t="shared" ref="Z49" si="533">Z46+Z47+Z48</f>
        <v>9584934.7035781518</v>
      </c>
      <c r="AA49" s="154">
        <f t="shared" ref="AA49" si="534">AA46+AA47+AA48</f>
        <v>8638490.2957627047</v>
      </c>
      <c r="AB49" s="154">
        <f t="shared" ref="AB49" si="535">AB46+AB47+AB48</f>
        <v>10093015.648210863</v>
      </c>
      <c r="AC49" s="154">
        <f t="shared" ref="AC49" si="536">AC46+AC47+AC48</f>
        <v>10109534.934086628</v>
      </c>
      <c r="AD49" s="154">
        <f t="shared" ref="AD49" si="537">AD46+AD47+AD48</f>
        <v>9836932.5946327038</v>
      </c>
      <c r="AE49" s="154">
        <f t="shared" ref="AE49" si="538">AE46+AE47+AE48</f>
        <v>10091726.048210921</v>
      </c>
      <c r="AF49" s="154">
        <f t="shared" ref="AF49" si="539">AF46+AF47+AF48</f>
        <v>10108245.334086686</v>
      </c>
      <c r="AG49" s="154">
        <f t="shared" ref="AG49" si="540">AG46+AG47+AG48</f>
        <v>9842112.1816383544</v>
      </c>
      <c r="AH49" s="154">
        <f t="shared" ref="AH49" si="541">AH46+AH47+AH48</f>
        <v>10090436.448210919</v>
      </c>
      <c r="AI49" s="154">
        <f t="shared" ref="AI49" si="542">AI46+AI47+AI48</f>
        <v>10106955.734086625</v>
      </c>
      <c r="AJ49" s="154">
        <f t="shared" ref="AJ49" si="543">AJ46+AJ47+AJ48</f>
        <v>9847291.7686440647</v>
      </c>
      <c r="AK49" s="154">
        <f t="shared" ref="AK49" si="544">AK46+AK47+AK48</f>
        <v>9587045.1532955524</v>
      </c>
      <c r="AL49" s="154">
        <f t="shared" ref="AL49" si="545">AL46+AL47+AL48</f>
        <v>10105666.134086624</v>
      </c>
      <c r="AM49" s="154">
        <f t="shared" ref="AM49" si="546">AM46+AM47+AM48</f>
        <v>9151729.8302259501</v>
      </c>
      <c r="AN49" s="154">
        <f t="shared" ref="AN49" si="547">AN46+AN47+AN48</f>
        <v>10640041.570244821</v>
      </c>
      <c r="AO49" s="154">
        <f t="shared" ref="AO49" si="548">AO46+AO47+AO48</f>
        <v>10656560.856120534</v>
      </c>
      <c r="AP49" s="154">
        <f t="shared" ref="AP49" si="549">AP46+AP47+AP48</f>
        <v>10409835.264689377</v>
      </c>
      <c r="AQ49" s="154">
        <f t="shared" ref="AQ49" si="550">AQ46+AQ47+AQ48</f>
        <v>10638751.970244827</v>
      </c>
      <c r="AR49" s="154">
        <f t="shared" ref="AR49" si="551">AR46+AR47+AR48</f>
        <v>10655271.256120525</v>
      </c>
      <c r="AS49" s="154">
        <f t="shared" ref="AS49" si="552">AS46+AS47+AS48</f>
        <v>10415014.85169493</v>
      </c>
      <c r="AT49" s="154">
        <f t="shared" ref="AT49" si="553">AT46+AT47+AT48</f>
        <v>10637462.370244818</v>
      </c>
      <c r="AU49" s="154">
        <f t="shared" ref="AU49" si="554">AU46+AU47+AU48</f>
        <v>10653981.65612065</v>
      </c>
      <c r="AV49" s="154">
        <f t="shared" ref="AV49" si="555">AV46+AV47+AV48</f>
        <v>10420194.438700574</v>
      </c>
      <c r="AW49" s="154">
        <f t="shared" ref="AW49" si="556">AW46+AW47+AW48</f>
        <v>10134071.075329565</v>
      </c>
      <c r="AX49" s="154">
        <f t="shared" ref="AX49" si="557">AX46+AX47+AX48</f>
        <v>10652692.056120522</v>
      </c>
      <c r="AY49" s="154">
        <f t="shared" ref="AY49" si="558">AY46+AY47+AY48</f>
        <v>9689595.4240113944</v>
      </c>
      <c r="AZ49" s="154">
        <f t="shared" ref="AZ49" si="559">AZ46+AZ47+AZ48</f>
        <v>11214676.708380656</v>
      </c>
      <c r="BA49" s="154">
        <f t="shared" ref="BA49" si="560">BA46+BA47+BA48</f>
        <v>11231195.994256131</v>
      </c>
      <c r="BB49" s="154">
        <f t="shared" ref="BB49" si="561">BB46+BB47+BB48</f>
        <v>11010347.150847463</v>
      </c>
      <c r="BC49" s="154">
        <f t="shared" ref="BC49" si="562">BC46+BC47+BC48</f>
        <v>11213387.108380662</v>
      </c>
      <c r="BD49" s="154">
        <f t="shared" ref="BD49" si="563">BD46+BD47+BD48</f>
        <v>11229906.394256122</v>
      </c>
      <c r="BE49" s="154">
        <f t="shared" ref="BE49" si="564">BE46+BE47+BE48</f>
        <v>11015526.737853106</v>
      </c>
      <c r="BF49" s="154">
        <f t="shared" ref="BF49" si="565">BF46+BF47+BF48</f>
        <v>11212097.508380653</v>
      </c>
      <c r="BG49" s="154">
        <f t="shared" ref="BG49" si="566">BG46+BG47+BG48</f>
        <v>11228616.794256128</v>
      </c>
      <c r="BH49" s="154">
        <f t="shared" ref="BH49" si="567">BH46+BH47+BH48</f>
        <v>11020706.324859003</v>
      </c>
      <c r="BI49" s="154">
        <f t="shared" ref="BI49" si="568">BI46+BI47+BI48</f>
        <v>10708706.21346518</v>
      </c>
      <c r="BJ49" s="154">
        <f t="shared" ref="BJ49" si="569">BJ46+BJ47+BJ48</f>
        <v>11227327.194256119</v>
      </c>
      <c r="BK49" s="154">
        <f t="shared" ref="BK49" si="570">BK46+BK47+BK48</f>
        <v>10253318.380084895</v>
      </c>
      <c r="BL49" s="154">
        <f t="shared" ref="BL49" si="571">BL46+BL47+BL48</f>
        <v>11818301.523422534</v>
      </c>
      <c r="BM49" s="154">
        <f t="shared" ref="BM49" si="572">BM46+BM47+BM48</f>
        <v>11834820.809298486</v>
      </c>
      <c r="BN49" s="154">
        <f t="shared" ref="BN49" si="573">BN46+BN47+BN48</f>
        <v>11639848.713912204</v>
      </c>
      <c r="BO49" s="154">
        <f t="shared" ref="BO49" si="574">BO46+BO47+BO48</f>
        <v>11817011.923422778</v>
      </c>
      <c r="BP49" s="154">
        <f t="shared" ref="BP49" si="575">BP46+BP47+BP48</f>
        <v>11833531.209298268</v>
      </c>
      <c r="BQ49" s="154">
        <f t="shared" ref="BQ49" si="576">BQ46+BQ47+BQ48</f>
        <v>11645028.300918056</v>
      </c>
      <c r="BR49" s="154">
        <f t="shared" ref="BR49" si="577">BR46+BR47+BR48</f>
        <v>11815722.32342256</v>
      </c>
      <c r="BS49" s="154">
        <f t="shared" ref="BS49" si="578">BS46+BS47+BS48</f>
        <v>11832241.609298483</v>
      </c>
      <c r="BT49" s="154">
        <f t="shared" ref="BT49" si="579">BT46+BT47+BT48</f>
        <v>11650207.887923475</v>
      </c>
      <c r="BU49" s="154">
        <f t="shared" ref="BU49" si="580">BU46+BU47+BU48</f>
        <v>11312331.02850756</v>
      </c>
      <c r="BV49" s="154">
        <f t="shared" ref="BV49" si="581">BV46+BV47+BV48</f>
        <v>11830952.00929825</v>
      </c>
      <c r="BW49" s="154">
        <f t="shared" ref="BW49" si="582">BW46+BW47+BW48</f>
        <v>10844191.566560784</v>
      </c>
      <c r="BX49" s="154">
        <f t="shared" ref="BX49" si="583">BX46+BX47+BX48</f>
        <v>12452365.4992173</v>
      </c>
      <c r="BY49" s="154">
        <f t="shared" ref="BY49" si="584">BY46+BY47+BY48</f>
        <v>12468884.785093013</v>
      </c>
      <c r="BZ49" s="154">
        <f t="shared" ref="BZ49" si="585">BZ46+BZ47+BZ48</f>
        <v>12299789.437729519</v>
      </c>
      <c r="CA49" s="154">
        <f t="shared" ref="CA49" si="586">CA46+CA47+CA48</f>
        <v>12451075.899217306</v>
      </c>
      <c r="CB49" s="154">
        <f t="shared" ref="CB49" si="587">CB46+CB47+CB48</f>
        <v>12467595.185092989</v>
      </c>
      <c r="CC49" s="154">
        <f t="shared" ref="CC49" si="588">CC46+CC47+CC48</f>
        <v>12304969.024735177</v>
      </c>
      <c r="CD49" s="154">
        <f t="shared" ref="CD49" si="589">CD46+CD47+CD48</f>
        <v>12449786.299217312</v>
      </c>
      <c r="CE49" s="154">
        <f t="shared" ref="CE49" si="590">CE46+CE47+CE48</f>
        <v>12466305.585092995</v>
      </c>
      <c r="CF49" s="154">
        <f t="shared" ref="CF49" si="591">CF46+CF47+CF48</f>
        <v>12310148.611740835</v>
      </c>
      <c r="CG49" s="154">
        <f t="shared" ref="CG49" si="592">CG46+CG47+CG48</f>
        <v>11946395.004302043</v>
      </c>
      <c r="CH49" s="154">
        <f t="shared" ref="CH49" si="593">CH46+CH47+CH48</f>
        <v>12465015.985093001</v>
      </c>
      <c r="CI49" s="154">
        <f t="shared" ref="CI49" si="594">CI46+CI47+CI48</f>
        <v>11463572.494959615</v>
      </c>
      <c r="CJ49" s="154">
        <f t="shared" ref="CJ49" si="595">CJ46+CJ47+CJ48</f>
        <v>13118390.593801504</v>
      </c>
      <c r="CK49" s="154">
        <f t="shared" ref="CK49" si="596">CK46+CK47+CK48</f>
        <v>13134909.879677188</v>
      </c>
      <c r="CL49" s="154">
        <f t="shared" ref="CL49" si="597">CL46+CL47+CL48</f>
        <v>12991691.280336363</v>
      </c>
      <c r="CM49" s="154">
        <f t="shared" ref="CM49" si="598">CM46+CM47+CM48</f>
        <v>13117100.993801003</v>
      </c>
      <c r="CN49" s="154">
        <f t="shared" ref="CN49" si="599">CN46+CN47+CN48</f>
        <v>13133620.279677194</v>
      </c>
      <c r="CO49" s="154">
        <f t="shared" ref="CO49" si="600">CO46+CO47+CO48</f>
        <v>12996870.867341992</v>
      </c>
      <c r="CP49" s="154">
        <f t="shared" ref="CP49" si="601">CP46+CP47+CP48</f>
        <v>13115811.393801486</v>
      </c>
      <c r="CQ49" s="154">
        <f t="shared" ref="CQ49" si="602">CQ46+CQ47+CQ48</f>
        <v>13132330.679677229</v>
      </c>
      <c r="CR49" s="154">
        <f t="shared" ref="CR49" si="603">CR46+CR47+CR48</f>
        <v>13002050.45434762</v>
      </c>
      <c r="CS49" s="154">
        <f t="shared" ref="CS49" si="604">CS46+CS47+CS48</f>
        <v>12612420.098886248</v>
      </c>
      <c r="CT49" s="154">
        <f t="shared" ref="CT49" si="605">CT46+CT47+CT48</f>
        <v>13131041.079677176</v>
      </c>
      <c r="CU49" s="154">
        <f t="shared" ref="CU49" si="606">CU46+CU47+CU48</f>
        <v>12112886.552376829</v>
      </c>
      <c r="CV49" s="154">
        <f t="shared" ref="CV49" si="607">CV46+CV47+CV48</f>
        <v>13817974.863114934</v>
      </c>
      <c r="CW49" s="154">
        <f t="shared" ref="CW49" si="608">CW46+CW47+CW48</f>
        <v>13834494.14899062</v>
      </c>
      <c r="CX49" s="154">
        <f t="shared" ref="CX49" si="609">CX46+CX47+CX48</f>
        <v>13717152.297672406</v>
      </c>
      <c r="CY49" s="154">
        <f t="shared" ref="CY49" si="610">CY46+CY47+CY48</f>
        <v>13816685.26311494</v>
      </c>
      <c r="CZ49" s="154">
        <f t="shared" ref="CZ49" si="611">CZ46+CZ47+CZ48</f>
        <v>13833204.548990626</v>
      </c>
      <c r="DA49" s="154">
        <f t="shared" ref="DA49" si="612">DA46+DA47+DA48</f>
        <v>13722331.884678002</v>
      </c>
      <c r="DB49" s="154">
        <f t="shared" ref="DB49" si="613">DB46+DB47+DB48</f>
        <v>13815395.663114917</v>
      </c>
      <c r="DC49" s="154">
        <f t="shared" ref="DC49" si="614">DC46+DC47+DC48</f>
        <v>13831914.948991138</v>
      </c>
      <c r="DD49" s="154">
        <f t="shared" ref="DD49" si="615">DD46+DD47+DD48</f>
        <v>13727511.471683662</v>
      </c>
      <c r="DE49" s="154">
        <f t="shared" ref="DE49" si="616">DE46+DE47+DE48</f>
        <v>13312004.36819965</v>
      </c>
      <c r="DF49" s="154">
        <f t="shared" ref="DF49" si="617">DF46+DF47+DF48</f>
        <v>13830625.348990638</v>
      </c>
      <c r="DG49" s="154">
        <f t="shared" ref="DG49" si="618">DG46+DG47+DG48</f>
        <v>12793630.39526435</v>
      </c>
      <c r="DH49" s="154">
        <f t="shared" ref="DH49" si="619">DH46+DH47+DH48</f>
        <v>14552796.265893584</v>
      </c>
      <c r="DI49" s="154">
        <f t="shared" ref="DI49" si="620">DI46+DI47+DI48</f>
        <v>14569315.551769746</v>
      </c>
      <c r="DJ49" s="154">
        <f t="shared" ref="DJ49" si="621">DJ46+DJ47+DJ48</f>
        <v>14477850.448474051</v>
      </c>
      <c r="DK49" s="154">
        <f t="shared" ref="DK49" si="622">DK46+DK47+DK48</f>
        <v>14551506.665894037</v>
      </c>
      <c r="DL49" s="154">
        <f t="shared" ref="DL49" si="623">DL46+DL47+DL48</f>
        <v>14568025.951769305</v>
      </c>
      <c r="DM49" s="154">
        <f t="shared" ref="DM49" si="624">DM46+DM47+DM48</f>
        <v>14483030.035479711</v>
      </c>
      <c r="DN49" s="154">
        <f t="shared" ref="DN49" si="625">DN46+DN47+DN48</f>
        <v>14550217.065894013</v>
      </c>
      <c r="DO49" s="154">
        <f t="shared" ref="DO49" si="626">DO46+DO47+DO48</f>
        <v>14566736.351769282</v>
      </c>
      <c r="DP49" s="154">
        <f t="shared" ref="DP49" si="627">DP46+DP47+DP48</f>
        <v>14488209.622485368</v>
      </c>
      <c r="DQ49" s="154">
        <f t="shared" ref="DQ49" si="628">DQ46+DQ47+DQ48</f>
        <v>14046825.770978807</v>
      </c>
      <c r="DR49" s="154">
        <f t="shared" ref="DR49" si="629">DR46+DR47+DR48</f>
        <v>14565446.751769258</v>
      </c>
      <c r="DS49" s="154">
        <f t="shared" ref="DS49" si="630">DS46+DS47+DS48</f>
        <v>13507375.512894405</v>
      </c>
      <c r="DT49" s="154">
        <f t="shared" ref="DT49" si="631">DT46+DT47+DT48</f>
        <v>15324616.658812096</v>
      </c>
      <c r="DU49" s="155">
        <f t="shared" ref="DU49" si="632">DU46+DU47+DU48</f>
        <v>15341135.944687305</v>
      </c>
    </row>
    <row r="50" spans="1:125" s="143" customFormat="1" ht="13.8" hidden="1" outlineLevel="1" x14ac:dyDescent="0.3">
      <c r="A50" s="142"/>
      <c r="C50" s="144">
        <f t="shared" si="264"/>
        <v>2.3043248802423477E-6</v>
      </c>
      <c r="D50" s="145">
        <f>D35-D49</f>
        <v>7.4505805969238281E-9</v>
      </c>
      <c r="E50" s="145">
        <f t="shared" ref="E50:H50" si="633">E35-E49</f>
        <v>2.3283064365386963E-10</v>
      </c>
      <c r="F50" s="145">
        <f t="shared" ref="F50" si="634">F35-F49</f>
        <v>2.3283064365386963E-10</v>
      </c>
      <c r="G50" s="145">
        <f t="shared" ref="G50" si="635">G35-G49</f>
        <v>2.3283064365386963E-10</v>
      </c>
      <c r="H50" s="145">
        <f t="shared" si="633"/>
        <v>0</v>
      </c>
      <c r="I50" s="145">
        <f t="shared" ref="I50" si="636">I35-I49</f>
        <v>-2.3283064365386963E-10</v>
      </c>
      <c r="J50" s="145">
        <f t="shared" ref="J50" si="637">J35-J49</f>
        <v>0</v>
      </c>
      <c r="K50" s="145">
        <f t="shared" ref="K50" si="638">K35-K49</f>
        <v>-2.3283064365386963E-10</v>
      </c>
      <c r="L50" s="145">
        <f t="shared" ref="L50" si="639">L35-L49</f>
        <v>-3.7252902984619141E-9</v>
      </c>
      <c r="M50" s="145">
        <f t="shared" ref="M50" si="640">M35-M49</f>
        <v>1.862645149230957E-9</v>
      </c>
      <c r="N50" s="145">
        <f t="shared" ref="N50" si="641">N35-N49</f>
        <v>0</v>
      </c>
      <c r="O50" s="145">
        <f t="shared" ref="O50" si="642">O35-O49</f>
        <v>0</v>
      </c>
      <c r="P50" s="145">
        <f t="shared" ref="P50" si="643">P35-P49</f>
        <v>0</v>
      </c>
      <c r="Q50" s="145">
        <f t="shared" ref="Q50" si="644">Q35-Q49</f>
        <v>1.1175870895385742E-8</v>
      </c>
      <c r="R50" s="145">
        <f t="shared" ref="R50" si="645">R35-R49</f>
        <v>-9.3132257461547852E-9</v>
      </c>
      <c r="S50" s="145">
        <f t="shared" ref="S50" si="646">S35-S49</f>
        <v>3.5390257835388184E-8</v>
      </c>
      <c r="T50" s="145">
        <f t="shared" ref="T50" si="647">T35-T49</f>
        <v>3.7252902984619141E-9</v>
      </c>
      <c r="U50" s="145">
        <f t="shared" ref="U50" si="648">U35-U49</f>
        <v>5.5879354476928711E-9</v>
      </c>
      <c r="V50" s="145">
        <f t="shared" ref="V50" si="649">V35-V49</f>
        <v>-3.9115548133850098E-8</v>
      </c>
      <c r="W50" s="145">
        <f t="shared" ref="W50" si="650">W35-W49</f>
        <v>0</v>
      </c>
      <c r="X50" s="145">
        <f t="shared" ref="X50" si="651">X35-X49</f>
        <v>3.3527612686157227E-8</v>
      </c>
      <c r="Y50" s="145">
        <f t="shared" ref="Y50" si="652">Y35-Y49</f>
        <v>0</v>
      </c>
      <c r="Z50" s="145">
        <f t="shared" ref="Z50" si="653">Z35-Z49</f>
        <v>0</v>
      </c>
      <c r="AA50" s="145">
        <f t="shared" ref="AA50" si="654">AA35-AA49</f>
        <v>0</v>
      </c>
      <c r="AB50" s="145">
        <f t="shared" ref="AB50" si="655">AB35-AB49</f>
        <v>7.2643160820007324E-8</v>
      </c>
      <c r="AC50" s="145">
        <f t="shared" ref="AC50" si="656">AC35-AC49</f>
        <v>1.4901161193847656E-8</v>
      </c>
      <c r="AD50" s="145">
        <f t="shared" ref="AD50" si="657">AD35-AD49</f>
        <v>7.2643160820007324E-8</v>
      </c>
      <c r="AE50" s="145">
        <f t="shared" ref="AE50" si="658">AE35-AE49</f>
        <v>0</v>
      </c>
      <c r="AF50" s="145">
        <f t="shared" ref="AF50" si="659">AF35-AF49</f>
        <v>-4.4703483581542969E-8</v>
      </c>
      <c r="AG50" s="145">
        <f t="shared" ref="AG50" si="660">AG35-AG49</f>
        <v>7.2643160820007324E-8</v>
      </c>
      <c r="AH50" s="145">
        <f t="shared" ref="AH50" si="661">AH35-AH49</f>
        <v>0</v>
      </c>
      <c r="AI50" s="145">
        <f t="shared" ref="AI50" si="662">AI35-AI49</f>
        <v>1.4901161193847656E-8</v>
      </c>
      <c r="AJ50" s="145">
        <f t="shared" ref="AJ50" si="663">AJ35-AJ49</f>
        <v>0</v>
      </c>
      <c r="AK50" s="145">
        <f t="shared" ref="AK50" si="664">AK35-AK49</f>
        <v>9.8720192909240723E-8</v>
      </c>
      <c r="AL50" s="145">
        <f t="shared" ref="AL50" si="665">AL35-AL49</f>
        <v>0</v>
      </c>
      <c r="AM50" s="145">
        <f t="shared" ref="AM50" si="666">AM35-AM49</f>
        <v>5.7741999626159668E-8</v>
      </c>
      <c r="AN50" s="145">
        <f t="shared" ref="AN50" si="667">AN35-AN49</f>
        <v>0</v>
      </c>
      <c r="AO50" s="145">
        <f t="shared" ref="AO50" si="668">AO35-AO49</f>
        <v>-2.2351741790771484E-8</v>
      </c>
      <c r="AP50" s="145">
        <f t="shared" ref="AP50" si="669">AP35-AP49</f>
        <v>-8.3819031715393066E-8</v>
      </c>
      <c r="AQ50" s="145">
        <f t="shared" ref="AQ50" si="670">AQ35-AQ49</f>
        <v>0</v>
      </c>
      <c r="AR50" s="145">
        <f t="shared" ref="AR50" si="671">AR35-AR49</f>
        <v>-2.2351741790771484E-8</v>
      </c>
      <c r="AS50" s="145">
        <f t="shared" ref="AS50" si="672">AS35-AS49</f>
        <v>3.5390257835388184E-8</v>
      </c>
      <c r="AT50" s="145">
        <f t="shared" ref="AT50" si="673">AT35-AT49</f>
        <v>0</v>
      </c>
      <c r="AU50" s="145">
        <f t="shared" ref="AU50" si="674">AU35-AU49</f>
        <v>-1.4156103134155273E-7</v>
      </c>
      <c r="AV50" s="145">
        <f t="shared" ref="AV50" si="675">AV35-AV49</f>
        <v>3.5390257835388184E-8</v>
      </c>
      <c r="AW50" s="145">
        <f t="shared" ref="AW50" si="676">AW35-AW49</f>
        <v>4.4703483581542969E-8</v>
      </c>
      <c r="AX50" s="145">
        <f t="shared" ref="AX50" si="677">AX35-AX49</f>
        <v>0</v>
      </c>
      <c r="AY50" s="145">
        <f t="shared" ref="AY50" si="678">AY35-AY49</f>
        <v>-5.4016709327697754E-8</v>
      </c>
      <c r="AZ50" s="145">
        <f t="shared" ref="AZ50" si="679">AZ35-AZ49</f>
        <v>-2.253800630569458E-7</v>
      </c>
      <c r="BA50" s="145">
        <f t="shared" ref="BA50" si="680">BA35-BA49</f>
        <v>-1.4901161193847656E-8</v>
      </c>
      <c r="BB50" s="145">
        <f t="shared" ref="BB50" si="681">BB35-BB49</f>
        <v>-1.6763806343078613E-8</v>
      </c>
      <c r="BC50" s="145">
        <f t="shared" ref="BC50" si="682">BC35-BC49</f>
        <v>-2.253800630569458E-7</v>
      </c>
      <c r="BD50" s="145">
        <f t="shared" ref="BD50" si="683">BD35-BD49</f>
        <v>-1.4901161193847656E-8</v>
      </c>
      <c r="BE50" s="145">
        <f t="shared" ref="BE50" si="684">BE35-BE49</f>
        <v>-1.6763806343078613E-8</v>
      </c>
      <c r="BF50" s="145">
        <f t="shared" ref="BF50" si="685">BF35-BF49</f>
        <v>-2.253800630569458E-7</v>
      </c>
      <c r="BG50" s="145">
        <f t="shared" ref="BG50" si="686">BG35-BG49</f>
        <v>-1.4901161193847656E-8</v>
      </c>
      <c r="BH50" s="145">
        <f t="shared" ref="BH50" si="687">BH35-BH49</f>
        <v>-2.5518238544464111E-7</v>
      </c>
      <c r="BI50" s="145">
        <f t="shared" ref="BI50" si="688">BI35-BI49</f>
        <v>1.3783574104309082E-7</v>
      </c>
      <c r="BJ50" s="145">
        <f t="shared" ref="BJ50" si="689">BJ35-BJ49</f>
        <v>-1.4901161193847656E-8</v>
      </c>
      <c r="BK50" s="145">
        <f t="shared" ref="BK50" si="690">BK35-BK49</f>
        <v>-1.3411045074462891E-7</v>
      </c>
      <c r="BL50" s="145">
        <f t="shared" ref="BL50" si="691">BL35-BL49</f>
        <v>2.2910535335540771E-7</v>
      </c>
      <c r="BM50" s="145">
        <f t="shared" ref="BM50" si="692">BM35-BM49</f>
        <v>2.2351741790771484E-8</v>
      </c>
      <c r="BN50" s="145">
        <f t="shared" ref="BN50" si="693">BN35-BN49</f>
        <v>2.5890767574310303E-7</v>
      </c>
      <c r="BO50" s="145">
        <f t="shared" ref="BO50" si="694">BO35-BO49</f>
        <v>0</v>
      </c>
      <c r="BP50" s="145">
        <f t="shared" ref="BP50" si="695">BP35-BP49</f>
        <v>2.6077032089233398E-7</v>
      </c>
      <c r="BQ50" s="145">
        <f t="shared" ref="BQ50" si="696">BQ35-BQ49</f>
        <v>2.0489096641540527E-8</v>
      </c>
      <c r="BR50" s="145">
        <f t="shared" ref="BR50" si="697">BR35-BR49</f>
        <v>2.2910535335540771E-7</v>
      </c>
      <c r="BS50" s="145">
        <f t="shared" ref="BS50" si="698">BS35-BS49</f>
        <v>2.2351741790771484E-8</v>
      </c>
      <c r="BT50" s="145">
        <f t="shared" ref="BT50" si="699">BT35-BT49</f>
        <v>2.5890767574310303E-7</v>
      </c>
      <c r="BU50" s="145">
        <f t="shared" ref="BU50" si="700">BU35-BU49</f>
        <v>0</v>
      </c>
      <c r="BV50" s="145">
        <f t="shared" ref="BV50" si="701">BV35-BV49</f>
        <v>2.6077032089233398E-7</v>
      </c>
      <c r="BW50" s="145">
        <f t="shared" ref="BW50" si="702">BW35-BW49</f>
        <v>-3.9115548133850098E-8</v>
      </c>
      <c r="BX50" s="145">
        <f t="shared" ref="BX50" si="703">BX35-BX49</f>
        <v>-2.0489096641540527E-8</v>
      </c>
      <c r="BY50" s="145">
        <f t="shared" ref="BY50" si="704">BY35-BY49</f>
        <v>0</v>
      </c>
      <c r="BZ50" s="145">
        <f t="shared" ref="BZ50" si="705">BZ35-BZ49</f>
        <v>0</v>
      </c>
      <c r="CA50" s="145">
        <f t="shared" ref="CA50" si="706">CA35-CA49</f>
        <v>-2.0489096641540527E-8</v>
      </c>
      <c r="CB50" s="145">
        <f t="shared" ref="CB50" si="707">CB35-CB49</f>
        <v>0</v>
      </c>
      <c r="CC50" s="145">
        <f t="shared" ref="CC50" si="708">CC35-CC49</f>
        <v>0</v>
      </c>
      <c r="CD50" s="145">
        <f t="shared" ref="CD50" si="709">CD35-CD49</f>
        <v>-2.0489096641540527E-8</v>
      </c>
      <c r="CE50" s="145">
        <f t="shared" ref="CE50" si="710">CE35-CE49</f>
        <v>0</v>
      </c>
      <c r="CF50" s="145">
        <f t="shared" ref="CF50" si="711">CF35-CF49</f>
        <v>0</v>
      </c>
      <c r="CG50" s="145">
        <f t="shared" ref="CG50" si="712">CG35-CG49</f>
        <v>0</v>
      </c>
      <c r="CH50" s="145">
        <f t="shared" ref="CH50" si="713">CH35-CH49</f>
        <v>0</v>
      </c>
      <c r="CI50" s="145">
        <f t="shared" ref="CI50" si="714">CI35-CI49</f>
        <v>-2.384185791015625E-7</v>
      </c>
      <c r="CJ50" s="145">
        <f t="shared" ref="CJ50" si="715">CJ35-CJ49</f>
        <v>2.4214386940002441E-8</v>
      </c>
      <c r="CK50" s="145">
        <f t="shared" ref="CK50" si="716">CK35-CK49</f>
        <v>0</v>
      </c>
      <c r="CL50" s="145">
        <f t="shared" ref="CL50" si="717">CL35-CL49</f>
        <v>0</v>
      </c>
      <c r="CM50" s="145">
        <f t="shared" ref="CM50" si="718">CM35-CM49</f>
        <v>5.0105154514312744E-7</v>
      </c>
      <c r="CN50" s="145">
        <f t="shared" ref="CN50" si="719">CN35-CN49</f>
        <v>0</v>
      </c>
      <c r="CO50" s="145">
        <f t="shared" ref="CO50" si="720">CO35-CO49</f>
        <v>0</v>
      </c>
      <c r="CP50" s="145">
        <f t="shared" ref="CP50" si="721">CP35-CP49</f>
        <v>2.4214386940002441E-8</v>
      </c>
      <c r="CQ50" s="145">
        <f t="shared" ref="CQ50" si="722">CQ35-CQ49</f>
        <v>0</v>
      </c>
      <c r="CR50" s="145">
        <f t="shared" ref="CR50" si="723">CR35-CR49</f>
        <v>0</v>
      </c>
      <c r="CS50" s="145">
        <f t="shared" ref="CS50" si="724">CS35-CS49</f>
        <v>3.3527612686157227E-8</v>
      </c>
      <c r="CT50" s="145">
        <f t="shared" ref="CT50" si="725">CT35-CT49</f>
        <v>0</v>
      </c>
      <c r="CU50" s="145">
        <f t="shared" ref="CU50" si="726">CU35-CU49</f>
        <v>9.1269612312316895E-8</v>
      </c>
      <c r="CV50" s="145">
        <f t="shared" ref="CV50" si="727">CV35-CV49</f>
        <v>-4.8428773880004883E-8</v>
      </c>
      <c r="CW50" s="145">
        <f t="shared" ref="CW50" si="728">CW35-CW49</f>
        <v>-1.862645149230957E-8</v>
      </c>
      <c r="CX50" s="145">
        <f t="shared" ref="CX50" si="729">CX35-CX49</f>
        <v>-2.2351741790771484E-8</v>
      </c>
      <c r="CY50" s="145">
        <f t="shared" ref="CY50" si="730">CY35-CY49</f>
        <v>-1.0803341865539551E-7</v>
      </c>
      <c r="CZ50" s="145">
        <f t="shared" ref="CZ50" si="731">CZ35-CZ49</f>
        <v>-1.862645149230957E-8</v>
      </c>
      <c r="DA50" s="145">
        <f t="shared" ref="DA50" si="732">DA35-DA49</f>
        <v>-1.862645149230957E-8</v>
      </c>
      <c r="DB50" s="145">
        <f t="shared" ref="DB50" si="733">DB35-DB49</f>
        <v>-4.8428773880004883E-8</v>
      </c>
      <c r="DC50" s="145">
        <f t="shared" ref="DC50" si="734">DC35-DC49</f>
        <v>-4.9546360969543457E-7</v>
      </c>
      <c r="DD50" s="145">
        <f t="shared" ref="DD50" si="735">DD35-DD49</f>
        <v>-2.0489096641540527E-8</v>
      </c>
      <c r="DE50" s="145">
        <f t="shared" ref="DE50" si="736">DE35-DE49</f>
        <v>1.862645149230957E-8</v>
      </c>
      <c r="DF50" s="145">
        <f t="shared" ref="DF50" si="737">DF35-DF49</f>
        <v>-1.862645149230957E-8</v>
      </c>
      <c r="DG50" s="145">
        <f t="shared" ref="DG50" si="738">DG35-DG49</f>
        <v>-3.0174851417541504E-7</v>
      </c>
      <c r="DH50" s="145">
        <f t="shared" ref="DH50" si="739">DH35-DH49</f>
        <v>4.3399631977081299E-7</v>
      </c>
      <c r="DI50" s="145">
        <f t="shared" ref="DI50" si="740">DI35-DI49</f>
        <v>0</v>
      </c>
      <c r="DJ50" s="145">
        <f t="shared" ref="DJ50" si="741">DJ35-DJ49</f>
        <v>-1.4901161193847656E-8</v>
      </c>
      <c r="DK50" s="145">
        <f t="shared" ref="DK50" si="742">DK35-DK49</f>
        <v>-4.2840838432312012E-8</v>
      </c>
      <c r="DL50" s="145">
        <f t="shared" ref="DL50" si="743">DL35-DL49</f>
        <v>4.637986421585083E-7</v>
      </c>
      <c r="DM50" s="145">
        <f t="shared" ref="DM50" si="744">DM35-DM49</f>
        <v>-1.6763806343078613E-8</v>
      </c>
      <c r="DN50" s="145">
        <f t="shared" ref="DN50" si="745">DN35-DN49</f>
        <v>-4.2840838432312012E-8</v>
      </c>
      <c r="DO50" s="145">
        <f t="shared" ref="DO50" si="746">DO35-DO49</f>
        <v>4.637986421585083E-7</v>
      </c>
      <c r="DP50" s="145">
        <f t="shared" ref="DP50" si="747">DP35-DP49</f>
        <v>-1.4901161193847656E-8</v>
      </c>
      <c r="DQ50" s="145">
        <f t="shared" ref="DQ50" si="748">DQ35-DQ49</f>
        <v>2.4214386940002441E-8</v>
      </c>
      <c r="DR50" s="145">
        <f t="shared" ref="DR50" si="749">DR35-DR49</f>
        <v>4.637986421585083E-7</v>
      </c>
      <c r="DS50" s="145">
        <f t="shared" ref="DS50" si="750">DS35-DS49</f>
        <v>5.7741999626159668E-8</v>
      </c>
      <c r="DT50" s="145">
        <f t="shared" ref="DT50" si="751">DT35-DT49</f>
        <v>8.3819031715393066E-8</v>
      </c>
      <c r="DU50" s="145">
        <f t="shared" ref="DU50" si="752">DU35-DU49</f>
        <v>4.7124922275543213E-7</v>
      </c>
    </row>
    <row r="51" spans="1:125" collapsed="1" x14ac:dyDescent="0.3"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</row>
    <row r="52" spans="1:125" x14ac:dyDescent="0.3">
      <c r="A52" s="73" t="s">
        <v>177</v>
      </c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</row>
    <row r="53" spans="1:125" x14ac:dyDescent="0.3">
      <c r="A53" s="165" t="s">
        <v>15</v>
      </c>
      <c r="B53" s="166"/>
      <c r="C53" s="167" t="s">
        <v>1</v>
      </c>
      <c r="D53" s="167">
        <v>2014</v>
      </c>
      <c r="E53" s="167">
        <v>2015</v>
      </c>
      <c r="F53" s="167">
        <v>2016</v>
      </c>
      <c r="G53" s="167">
        <v>2017</v>
      </c>
      <c r="H53" s="167">
        <v>2018</v>
      </c>
      <c r="I53" s="167">
        <v>2019</v>
      </c>
      <c r="J53" s="167">
        <v>2020</v>
      </c>
      <c r="K53" s="167">
        <v>2021</v>
      </c>
      <c r="L53" s="167">
        <v>2022</v>
      </c>
      <c r="M53" s="167">
        <v>2023</v>
      </c>
      <c r="N53" s="168">
        <v>2024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</row>
    <row r="54" spans="1:125" x14ac:dyDescent="0.3">
      <c r="A54" s="50" t="s">
        <v>22</v>
      </c>
      <c r="B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</row>
    <row r="55" spans="1:125" x14ac:dyDescent="0.3">
      <c r="A55" s="8" t="s">
        <v>117</v>
      </c>
      <c r="B55" s="9"/>
      <c r="C55" s="106">
        <f>SUM(D55:DU55)</f>
        <v>6500.9941731783065</v>
      </c>
      <c r="D55" s="106">
        <f>SUMIF($D$2:$DU$2,"="&amp;D$53,$D5:$DU5)/1000000</f>
        <v>0</v>
      </c>
      <c r="E55" s="106">
        <f t="shared" ref="E55:N55" si="753">SUMIF($D$2:$DU$2,"="&amp;E$53,$D5:$DU5)/1000000</f>
        <v>228.35249999999999</v>
      </c>
      <c r="F55" s="106">
        <f t="shared" si="753"/>
        <v>568.86637499999995</v>
      </c>
      <c r="G55" s="106">
        <f t="shared" si="753"/>
        <v>597.30969374999995</v>
      </c>
      <c r="H55" s="106">
        <f t="shared" si="753"/>
        <v>627.17517843749999</v>
      </c>
      <c r="I55" s="106">
        <f t="shared" si="753"/>
        <v>658.53393735937516</v>
      </c>
      <c r="J55" s="106">
        <f t="shared" si="753"/>
        <v>691.46063422734392</v>
      </c>
      <c r="K55" s="106">
        <f t="shared" si="753"/>
        <v>726.03366593871101</v>
      </c>
      <c r="L55" s="106">
        <f t="shared" si="753"/>
        <v>762.33534923564662</v>
      </c>
      <c r="M55" s="106">
        <f t="shared" si="753"/>
        <v>800.45211669742923</v>
      </c>
      <c r="N55" s="106">
        <f t="shared" si="753"/>
        <v>840.4747225323008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</row>
    <row r="56" spans="1:125" x14ac:dyDescent="0.3">
      <c r="A56" s="11" t="s">
        <v>118</v>
      </c>
      <c r="C56" s="106">
        <f t="shared" ref="C56:C67" si="754">SUM(D56:DU56)</f>
        <v>4471.0084098058869</v>
      </c>
      <c r="D56" s="96">
        <f t="shared" ref="D56:N56" si="755">SUMIF($D$2:$DU$2,"="&amp;D$53,$D6:$DU6)/1000000</f>
        <v>0</v>
      </c>
      <c r="E56" s="96">
        <f t="shared" si="755"/>
        <v>173.15</v>
      </c>
      <c r="F56" s="96">
        <f t="shared" si="755"/>
        <v>391.53750000000002</v>
      </c>
      <c r="G56" s="96">
        <f t="shared" si="755"/>
        <v>410.63437499999998</v>
      </c>
      <c r="H56" s="96">
        <f t="shared" si="755"/>
        <v>430.68609375</v>
      </c>
      <c r="I56" s="96">
        <f t="shared" si="755"/>
        <v>451.74039843750001</v>
      </c>
      <c r="J56" s="96">
        <f t="shared" si="755"/>
        <v>473.84741835937507</v>
      </c>
      <c r="K56" s="96">
        <f t="shared" si="755"/>
        <v>497.05978927734378</v>
      </c>
      <c r="L56" s="96">
        <f t="shared" si="755"/>
        <v>521.43277874121111</v>
      </c>
      <c r="M56" s="96">
        <f t="shared" si="755"/>
        <v>547.02441767827167</v>
      </c>
      <c r="N56" s="96">
        <f t="shared" si="755"/>
        <v>573.89563856218513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</row>
    <row r="57" spans="1:125" x14ac:dyDescent="0.3">
      <c r="A57" s="130" t="s">
        <v>119</v>
      </c>
      <c r="B57" s="51"/>
      <c r="C57" s="161">
        <f t="shared" si="754"/>
        <v>4380.2084098058867</v>
      </c>
      <c r="D57" s="161">
        <f t="shared" ref="D57:N57" si="756">SUMIF($D$2:$DU$2,"="&amp;D$53,$D7:$DU7)/1000000</f>
        <v>0</v>
      </c>
      <c r="E57" s="161">
        <f t="shared" si="756"/>
        <v>168.75</v>
      </c>
      <c r="F57" s="161">
        <f t="shared" si="756"/>
        <v>381.9375</v>
      </c>
      <c r="G57" s="161">
        <f t="shared" si="756"/>
        <v>401.03437500000001</v>
      </c>
      <c r="H57" s="161">
        <f t="shared" si="756"/>
        <v>421.08609374999997</v>
      </c>
      <c r="I57" s="161">
        <f t="shared" si="756"/>
        <v>442.14039843749998</v>
      </c>
      <c r="J57" s="161">
        <f t="shared" si="756"/>
        <v>464.24741835937505</v>
      </c>
      <c r="K57" s="161">
        <f t="shared" si="756"/>
        <v>487.45978927734382</v>
      </c>
      <c r="L57" s="161">
        <f t="shared" si="756"/>
        <v>511.83277874121103</v>
      </c>
      <c r="M57" s="161">
        <f t="shared" si="756"/>
        <v>537.42441767827165</v>
      </c>
      <c r="N57" s="161">
        <f t="shared" si="756"/>
        <v>564.29563856218522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</row>
    <row r="58" spans="1:125" x14ac:dyDescent="0.3">
      <c r="A58" s="130" t="s">
        <v>120</v>
      </c>
      <c r="B58" s="131"/>
      <c r="C58" s="161">
        <f t="shared" si="754"/>
        <v>90.8</v>
      </c>
      <c r="D58" s="161">
        <f t="shared" ref="D58:N58" si="757">SUMIF($D$2:$DU$2,"="&amp;D$53,$D8:$DU8)/1000000</f>
        <v>0</v>
      </c>
      <c r="E58" s="161">
        <f t="shared" si="757"/>
        <v>4.4000000000000004</v>
      </c>
      <c r="F58" s="161">
        <f t="shared" si="757"/>
        <v>9.6</v>
      </c>
      <c r="G58" s="161">
        <f t="shared" si="757"/>
        <v>9.6</v>
      </c>
      <c r="H58" s="161">
        <f t="shared" si="757"/>
        <v>9.6</v>
      </c>
      <c r="I58" s="161">
        <f t="shared" si="757"/>
        <v>9.6</v>
      </c>
      <c r="J58" s="161">
        <f t="shared" si="757"/>
        <v>9.6</v>
      </c>
      <c r="K58" s="161">
        <f t="shared" si="757"/>
        <v>9.6</v>
      </c>
      <c r="L58" s="161">
        <f t="shared" si="757"/>
        <v>9.6</v>
      </c>
      <c r="M58" s="161">
        <f t="shared" si="757"/>
        <v>9.6</v>
      </c>
      <c r="N58" s="161">
        <f t="shared" si="757"/>
        <v>9.6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</row>
    <row r="59" spans="1:125" x14ac:dyDescent="0.3">
      <c r="A59" s="11" t="s">
        <v>124</v>
      </c>
      <c r="B59" s="9"/>
      <c r="C59" s="106">
        <f t="shared" si="754"/>
        <v>85.590746666666661</v>
      </c>
      <c r="D59" s="96">
        <f t="shared" ref="D59:N59" si="758">SUMIF($D$2:$DU$2,"="&amp;D$53,$D9:$DU9)/1000000</f>
        <v>0</v>
      </c>
      <c r="E59" s="96">
        <f t="shared" si="758"/>
        <v>4.0629866666666672</v>
      </c>
      <c r="F59" s="96">
        <f t="shared" si="758"/>
        <v>8.749136</v>
      </c>
      <c r="G59" s="96">
        <f t="shared" si="758"/>
        <v>8.8265119999999992</v>
      </c>
      <c r="H59" s="96">
        <f t="shared" si="758"/>
        <v>8.9038880000000002</v>
      </c>
      <c r="I59" s="96">
        <f t="shared" si="758"/>
        <v>8.9812639999999995</v>
      </c>
      <c r="J59" s="96">
        <f t="shared" si="758"/>
        <v>9.0586400000000005</v>
      </c>
      <c r="K59" s="96">
        <f t="shared" si="758"/>
        <v>9.1360159999999997</v>
      </c>
      <c r="L59" s="96">
        <f t="shared" si="758"/>
        <v>9.2133920000000007</v>
      </c>
      <c r="M59" s="96">
        <f t="shared" si="758"/>
        <v>9.2907679999999999</v>
      </c>
      <c r="N59" s="96">
        <f t="shared" si="758"/>
        <v>9.3681439999999991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</row>
    <row r="60" spans="1:125" x14ac:dyDescent="0.3">
      <c r="A60" s="130" t="s">
        <v>2</v>
      </c>
      <c r="B60" s="54"/>
      <c r="C60" s="163">
        <f t="shared" si="754"/>
        <v>40.377913333333332</v>
      </c>
      <c r="D60" s="161">
        <f t="shared" ref="D60:N60" si="759">SUMIF($D$2:$DU$2,"="&amp;D$53,$D10:$DU10)/1000000</f>
        <v>0</v>
      </c>
      <c r="E60" s="161">
        <f t="shared" si="759"/>
        <v>1.6415533333333334</v>
      </c>
      <c r="F60" s="161">
        <f t="shared" si="759"/>
        <v>3.9945360000000001</v>
      </c>
      <c r="G60" s="161">
        <f t="shared" si="759"/>
        <v>4.0719120000000002</v>
      </c>
      <c r="H60" s="161">
        <f t="shared" si="759"/>
        <v>4.1492880000000003</v>
      </c>
      <c r="I60" s="161">
        <f t="shared" si="759"/>
        <v>4.2266640000000004</v>
      </c>
      <c r="J60" s="161">
        <f t="shared" si="759"/>
        <v>4.3040399999999996</v>
      </c>
      <c r="K60" s="161">
        <f t="shared" si="759"/>
        <v>4.3814159999999998</v>
      </c>
      <c r="L60" s="161">
        <f t="shared" si="759"/>
        <v>4.4587919999999999</v>
      </c>
      <c r="M60" s="161">
        <f t="shared" si="759"/>
        <v>4.536168</v>
      </c>
      <c r="N60" s="161">
        <f t="shared" si="759"/>
        <v>4.6135439999999992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</row>
    <row r="61" spans="1:125" x14ac:dyDescent="0.3">
      <c r="A61" s="130" t="s">
        <v>125</v>
      </c>
      <c r="B61" s="9"/>
      <c r="C61" s="106">
        <f t="shared" si="754"/>
        <v>45.212833333333343</v>
      </c>
      <c r="D61" s="161">
        <f t="shared" ref="D61:N61" si="760">SUMIF($D$2:$DU$2,"="&amp;D$53,$D11:$DU11)/1000000</f>
        <v>0</v>
      </c>
      <c r="E61" s="161">
        <f t="shared" si="760"/>
        <v>2.4214333333333333</v>
      </c>
      <c r="F61" s="161">
        <f t="shared" si="760"/>
        <v>4.7546000000000008</v>
      </c>
      <c r="G61" s="161">
        <f t="shared" si="760"/>
        <v>4.7546000000000008</v>
      </c>
      <c r="H61" s="161">
        <f t="shared" si="760"/>
        <v>4.7546000000000008</v>
      </c>
      <c r="I61" s="161">
        <f t="shared" si="760"/>
        <v>4.7546000000000008</v>
      </c>
      <c r="J61" s="161">
        <f t="shared" si="760"/>
        <v>4.7546000000000008</v>
      </c>
      <c r="K61" s="161">
        <f t="shared" si="760"/>
        <v>4.7546000000000008</v>
      </c>
      <c r="L61" s="161">
        <f t="shared" si="760"/>
        <v>4.7546000000000008</v>
      </c>
      <c r="M61" s="161">
        <f t="shared" si="760"/>
        <v>4.7546000000000008</v>
      </c>
      <c r="N61" s="161">
        <f t="shared" si="760"/>
        <v>4.7546000000000008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</row>
    <row r="62" spans="1:125" x14ac:dyDescent="0.3">
      <c r="A62" s="8" t="s">
        <v>126</v>
      </c>
      <c r="B62" s="9"/>
      <c r="C62" s="106">
        <f t="shared" si="754"/>
        <v>4556.5991564725537</v>
      </c>
      <c r="D62" s="106">
        <f>SUMIF($D$2:$DU$2,"="&amp;D$53,$D12:$DU12)/1000000</f>
        <v>0</v>
      </c>
      <c r="E62" s="106">
        <f t="shared" ref="E62:N62" si="761">SUMIF($D$2:$DU$2,"="&amp;E$53,$D12:$DU12)/1000000</f>
        <v>177.21298666666667</v>
      </c>
      <c r="F62" s="106">
        <f t="shared" si="761"/>
        <v>400.28663599999999</v>
      </c>
      <c r="G62" s="106">
        <f t="shared" si="761"/>
        <v>419.46088700000001</v>
      </c>
      <c r="H62" s="106">
        <f t="shared" si="761"/>
        <v>439.58998174999999</v>
      </c>
      <c r="I62" s="106">
        <f t="shared" si="761"/>
        <v>460.72166243750002</v>
      </c>
      <c r="J62" s="106">
        <f t="shared" si="761"/>
        <v>482.90605835937504</v>
      </c>
      <c r="K62" s="106">
        <f t="shared" si="761"/>
        <v>506.19580527734388</v>
      </c>
      <c r="L62" s="106">
        <f t="shared" si="761"/>
        <v>530.64617074121122</v>
      </c>
      <c r="M62" s="106">
        <f t="shared" si="761"/>
        <v>556.31518567827163</v>
      </c>
      <c r="N62" s="106">
        <f t="shared" si="761"/>
        <v>583.26378256218527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</row>
    <row r="63" spans="1:125" x14ac:dyDescent="0.3">
      <c r="A63" s="8" t="s">
        <v>8</v>
      </c>
      <c r="B63" s="9"/>
      <c r="C63" s="106">
        <f t="shared" si="754"/>
        <v>616.72745604948295</v>
      </c>
      <c r="D63" s="96">
        <f t="shared" ref="D63:N63" si="762">SUMIF($D$2:$DU$2,"="&amp;D$53,$D13:$DU13)/1000000</f>
        <v>0</v>
      </c>
      <c r="E63" s="96">
        <f t="shared" si="762"/>
        <v>9.5541447096919541</v>
      </c>
      <c r="F63" s="96">
        <f t="shared" si="762"/>
        <v>50.100204164963955</v>
      </c>
      <c r="G63" s="96">
        <f t="shared" si="762"/>
        <v>57.784063096515958</v>
      </c>
      <c r="H63" s="96">
        <f t="shared" si="762"/>
        <v>60.832453621586453</v>
      </c>
      <c r="I63" s="96">
        <f t="shared" si="762"/>
        <v>64.039212782515264</v>
      </c>
      <c r="J63" s="96">
        <f t="shared" si="762"/>
        <v>67.412259011094847</v>
      </c>
      <c r="K63" s="96">
        <f t="shared" si="762"/>
        <v>70.959906660708</v>
      </c>
      <c r="L63" s="96">
        <f t="shared" si="762"/>
        <v>74.690885802406356</v>
      </c>
      <c r="M63" s="96">
        <f t="shared" si="762"/>
        <v>78.614363010794435</v>
      </c>
      <c r="N63" s="96">
        <f t="shared" si="762"/>
        <v>82.739963189205824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</row>
    <row r="64" spans="1:125" x14ac:dyDescent="0.3">
      <c r="A64" s="130" t="s">
        <v>10</v>
      </c>
      <c r="B64" s="54"/>
      <c r="C64" s="163">
        <f t="shared" si="754"/>
        <v>290.2247923788434</v>
      </c>
      <c r="D64" s="161">
        <f t="shared" ref="D64:N64" si="763">SUMIF($D$2:$DU$2,"="&amp;D$53,$D14:$DU14)/1000000</f>
        <v>0</v>
      </c>
      <c r="E64" s="161">
        <f t="shared" si="763"/>
        <v>0</v>
      </c>
      <c r="F64" s="161">
        <f t="shared" si="763"/>
        <v>21.839058559321998</v>
      </c>
      <c r="G64" s="161">
        <f t="shared" si="763"/>
        <v>27.750618114406734</v>
      </c>
      <c r="H64" s="161">
        <f t="shared" si="763"/>
        <v>29.247633257415085</v>
      </c>
      <c r="I64" s="161">
        <f t="shared" si="763"/>
        <v>30.819499157574057</v>
      </c>
      <c r="J64" s="161">
        <f t="shared" si="763"/>
        <v>32.469958352740882</v>
      </c>
      <c r="K64" s="161">
        <f t="shared" si="763"/>
        <v>34.202940507666113</v>
      </c>
      <c r="L64" s="161">
        <f t="shared" si="763"/>
        <v>36.022571770337585</v>
      </c>
      <c r="M64" s="161">
        <f t="shared" si="763"/>
        <v>37.933184596142951</v>
      </c>
      <c r="N64" s="161">
        <f t="shared" si="763"/>
        <v>39.939328063238023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</row>
    <row r="65" spans="1:63" x14ac:dyDescent="0.3">
      <c r="A65" s="130" t="s">
        <v>11</v>
      </c>
      <c r="B65" s="54"/>
      <c r="C65" s="163">
        <f t="shared" si="754"/>
        <v>8.5503893725101427</v>
      </c>
      <c r="D65" s="161">
        <f t="shared" ref="D65:N65" si="764">SUMIF($D$2:$DU$2,"="&amp;D$53,$D15:$DU15)/1000000</f>
        <v>0</v>
      </c>
      <c r="E65" s="161">
        <f t="shared" si="764"/>
        <v>0.21940095639124296</v>
      </c>
      <c r="F65" s="161">
        <f t="shared" si="764"/>
        <v>1.4549854481339637</v>
      </c>
      <c r="G65" s="161">
        <f t="shared" si="764"/>
        <v>1.3123434613935974</v>
      </c>
      <c r="H65" s="161">
        <f t="shared" si="764"/>
        <v>1.1829597212806027</v>
      </c>
      <c r="I65" s="161">
        <f t="shared" si="764"/>
        <v>1.0535759811676086</v>
      </c>
      <c r="J65" s="161">
        <f t="shared" si="764"/>
        <v>0.92419224105461451</v>
      </c>
      <c r="K65" s="161">
        <f t="shared" si="764"/>
        <v>0.7948085009416207</v>
      </c>
      <c r="L65" s="161">
        <f t="shared" si="764"/>
        <v>0.66542476082862589</v>
      </c>
      <c r="M65" s="161">
        <f t="shared" si="764"/>
        <v>0.53604102071563109</v>
      </c>
      <c r="N65" s="161">
        <f t="shared" si="764"/>
        <v>0.40665728060263601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</row>
    <row r="66" spans="1:63" x14ac:dyDescent="0.3">
      <c r="A66" s="130" t="s">
        <v>12</v>
      </c>
      <c r="B66" s="51"/>
      <c r="C66" s="163">
        <f t="shared" si="754"/>
        <v>317.95227429812951</v>
      </c>
      <c r="D66" s="96">
        <f t="shared" ref="D66:N66" si="765">SUMIF($D$2:$DU$2,"="&amp;D$53,$D16:$DU16)/1000000</f>
        <v>0</v>
      </c>
      <c r="E66" s="96">
        <f t="shared" si="765"/>
        <v>9.334743753300712</v>
      </c>
      <c r="F66" s="96">
        <f t="shared" si="765"/>
        <v>26.806160157507993</v>
      </c>
      <c r="G66" s="96">
        <f t="shared" si="765"/>
        <v>28.721101520715631</v>
      </c>
      <c r="H66" s="96">
        <f t="shared" si="765"/>
        <v>30.401860642890767</v>
      </c>
      <c r="I66" s="96">
        <f t="shared" si="765"/>
        <v>32.166137643773602</v>
      </c>
      <c r="J66" s="96">
        <f t="shared" si="765"/>
        <v>34.018108417299359</v>
      </c>
      <c r="K66" s="96">
        <f t="shared" si="765"/>
        <v>35.962157652100267</v>
      </c>
      <c r="L66" s="96">
        <f t="shared" si="765"/>
        <v>38.002889271240143</v>
      </c>
      <c r="M66" s="96">
        <f t="shared" si="765"/>
        <v>40.145137393935862</v>
      </c>
      <c r="N66" s="96">
        <f t="shared" si="765"/>
        <v>42.393977845365164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</row>
    <row r="67" spans="1:63" x14ac:dyDescent="0.3">
      <c r="A67" s="20" t="s">
        <v>128</v>
      </c>
      <c r="B67" s="21"/>
      <c r="C67" s="162">
        <f t="shared" si="754"/>
        <v>1327.6675606562699</v>
      </c>
      <c r="D67" s="162">
        <f>D55-D62-D63</f>
        <v>0</v>
      </c>
      <c r="E67" s="162">
        <f>E55-E62-E63</f>
        <v>41.585368623641372</v>
      </c>
      <c r="F67" s="162">
        <f t="shared" ref="F67:N67" si="766">F55-F62-F63</f>
        <v>118.47953483503601</v>
      </c>
      <c r="G67" s="162">
        <f t="shared" si="766"/>
        <v>120.06474365348399</v>
      </c>
      <c r="H67" s="162">
        <f t="shared" si="766"/>
        <v>126.75274306591355</v>
      </c>
      <c r="I67" s="162">
        <f t="shared" si="766"/>
        <v>133.77306213935987</v>
      </c>
      <c r="J67" s="162">
        <f t="shared" si="766"/>
        <v>141.14231685687403</v>
      </c>
      <c r="K67" s="162">
        <f t="shared" si="766"/>
        <v>148.87795400065914</v>
      </c>
      <c r="L67" s="162">
        <f t="shared" si="766"/>
        <v>156.99829269202905</v>
      </c>
      <c r="M67" s="162">
        <f t="shared" si="766"/>
        <v>165.52256800836318</v>
      </c>
      <c r="N67" s="162">
        <f t="shared" si="766"/>
        <v>174.47097678090972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</row>
    <row r="68" spans="1:63" ht="7.5" customHeight="1" x14ac:dyDescent="0.3">
      <c r="C68" s="12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</row>
    <row r="69" spans="1:63" x14ac:dyDescent="0.3">
      <c r="A69" s="50" t="s">
        <v>23</v>
      </c>
      <c r="C69" s="12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</row>
    <row r="70" spans="1:63" x14ac:dyDescent="0.3">
      <c r="A70" s="11" t="s">
        <v>132</v>
      </c>
      <c r="C70" s="106">
        <f t="shared" ref="C70:C73" si="767">SUM(D70:DU70)</f>
        <v>0</v>
      </c>
      <c r="D70" s="96">
        <f t="shared" ref="D70:N70" si="768">SUMIF($D$2:$DU$2,"="&amp;D$53,$D20:$DU20)/1000000</f>
        <v>0</v>
      </c>
      <c r="E70" s="96">
        <f t="shared" si="768"/>
        <v>0</v>
      </c>
      <c r="F70" s="96">
        <f t="shared" si="768"/>
        <v>0</v>
      </c>
      <c r="G70" s="96">
        <f t="shared" si="768"/>
        <v>0</v>
      </c>
      <c r="H70" s="96">
        <f t="shared" si="768"/>
        <v>0</v>
      </c>
      <c r="I70" s="96">
        <f t="shared" si="768"/>
        <v>0</v>
      </c>
      <c r="J70" s="96">
        <f t="shared" si="768"/>
        <v>0</v>
      </c>
      <c r="K70" s="96">
        <f t="shared" si="768"/>
        <v>0</v>
      </c>
      <c r="L70" s="96">
        <f t="shared" si="768"/>
        <v>0</v>
      </c>
      <c r="M70" s="96">
        <f t="shared" si="768"/>
        <v>0</v>
      </c>
      <c r="N70" s="96">
        <f t="shared" si="768"/>
        <v>0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</row>
    <row r="71" spans="1:63" x14ac:dyDescent="0.3">
      <c r="A71" s="11" t="s">
        <v>133</v>
      </c>
      <c r="C71" s="106">
        <f t="shared" si="767"/>
        <v>82.088400000000007</v>
      </c>
      <c r="D71" s="96">
        <f t="shared" ref="D71:N71" si="769">SUMIF($D$2:$DU$2,"="&amp;D$53,$D21:$DU21)/1000000</f>
        <v>52.262900000000002</v>
      </c>
      <c r="E71" s="96">
        <f t="shared" si="769"/>
        <v>29.825500000000002</v>
      </c>
      <c r="F71" s="96">
        <f t="shared" si="769"/>
        <v>0</v>
      </c>
      <c r="G71" s="96">
        <f t="shared" si="769"/>
        <v>0</v>
      </c>
      <c r="H71" s="96">
        <f t="shared" si="769"/>
        <v>0</v>
      </c>
      <c r="I71" s="96">
        <f t="shared" si="769"/>
        <v>0</v>
      </c>
      <c r="J71" s="96">
        <f t="shared" si="769"/>
        <v>0</v>
      </c>
      <c r="K71" s="96">
        <f t="shared" si="769"/>
        <v>0</v>
      </c>
      <c r="L71" s="96">
        <f t="shared" si="769"/>
        <v>0</v>
      </c>
      <c r="M71" s="96">
        <f t="shared" si="769"/>
        <v>0</v>
      </c>
      <c r="N71" s="96">
        <f t="shared" si="769"/>
        <v>0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</row>
    <row r="72" spans="1:63" x14ac:dyDescent="0.3">
      <c r="A72" s="11" t="s">
        <v>134</v>
      </c>
      <c r="C72" s="106">
        <f t="shared" si="767"/>
        <v>9.9779999999999994E-2</v>
      </c>
      <c r="D72" s="96">
        <f t="shared" ref="D72:N72" si="770">SUMIF($D$2:$DU$2,"="&amp;D$53,$D22:$DU22)/1000000</f>
        <v>9.9779999999999994E-2</v>
      </c>
      <c r="E72" s="96">
        <f t="shared" si="770"/>
        <v>0</v>
      </c>
      <c r="F72" s="96">
        <f t="shared" si="770"/>
        <v>0</v>
      </c>
      <c r="G72" s="96">
        <f t="shared" si="770"/>
        <v>0</v>
      </c>
      <c r="H72" s="96">
        <f t="shared" si="770"/>
        <v>0</v>
      </c>
      <c r="I72" s="96">
        <f t="shared" si="770"/>
        <v>0</v>
      </c>
      <c r="J72" s="96">
        <f t="shared" si="770"/>
        <v>0</v>
      </c>
      <c r="K72" s="96">
        <f t="shared" si="770"/>
        <v>0</v>
      </c>
      <c r="L72" s="96">
        <f t="shared" si="770"/>
        <v>0</v>
      </c>
      <c r="M72" s="96">
        <f t="shared" si="770"/>
        <v>0</v>
      </c>
      <c r="N72" s="96">
        <f t="shared" si="770"/>
        <v>0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</row>
    <row r="73" spans="1:63" x14ac:dyDescent="0.3">
      <c r="A73" s="20" t="s">
        <v>135</v>
      </c>
      <c r="B73" s="21"/>
      <c r="C73" s="162">
        <f t="shared" si="767"/>
        <v>-82.188180000000003</v>
      </c>
      <c r="D73" s="162">
        <f>D70-D71-D72</f>
        <v>-52.362680000000005</v>
      </c>
      <c r="E73" s="162">
        <f t="shared" ref="E73" si="771">E70-E71-E72</f>
        <v>-29.825500000000002</v>
      </c>
      <c r="F73" s="162">
        <f t="shared" ref="F73" si="772">F70-F71-F72</f>
        <v>0</v>
      </c>
      <c r="G73" s="162">
        <f t="shared" ref="G73" si="773">G70-G71-G72</f>
        <v>0</v>
      </c>
      <c r="H73" s="162">
        <f t="shared" ref="H73" si="774">H70-H71-H72</f>
        <v>0</v>
      </c>
      <c r="I73" s="162">
        <f t="shared" ref="I73" si="775">I70-I71-I72</f>
        <v>0</v>
      </c>
      <c r="J73" s="162">
        <f t="shared" ref="J73" si="776">J70-J71-J72</f>
        <v>0</v>
      </c>
      <c r="K73" s="162">
        <f t="shared" ref="K73" si="777">K70-K71-K72</f>
        <v>0</v>
      </c>
      <c r="L73" s="162">
        <f t="shared" ref="L73" si="778">L70-L71-L72</f>
        <v>0</v>
      </c>
      <c r="M73" s="162">
        <f t="shared" ref="M73" si="779">M70-M71-M72</f>
        <v>0</v>
      </c>
      <c r="N73" s="162">
        <f t="shared" ref="N73" si="780">N70-N71-N72</f>
        <v>0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</row>
    <row r="74" spans="1:63" ht="6.75" customHeight="1" x14ac:dyDescent="0.3">
      <c r="C74" s="12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</row>
    <row r="75" spans="1:63" x14ac:dyDescent="0.3">
      <c r="A75" s="50" t="s">
        <v>24</v>
      </c>
      <c r="C75" s="12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</row>
    <row r="76" spans="1:63" x14ac:dyDescent="0.3">
      <c r="A76" s="11" t="s">
        <v>136</v>
      </c>
      <c r="C76" s="106">
        <f t="shared" ref="C76:C83" si="781">SUM(D76:DU76)</f>
        <v>0</v>
      </c>
      <c r="D76" s="96">
        <f t="shared" ref="D76:N76" si="782">SUMIF($D$2:$DU$2,"="&amp;D$53,$D26:$DU26)/1000000</f>
        <v>0</v>
      </c>
      <c r="E76" s="96">
        <f t="shared" si="782"/>
        <v>0</v>
      </c>
      <c r="F76" s="96">
        <f t="shared" si="782"/>
        <v>0</v>
      </c>
      <c r="G76" s="96">
        <f t="shared" si="782"/>
        <v>0</v>
      </c>
      <c r="H76" s="96">
        <f t="shared" si="782"/>
        <v>0</v>
      </c>
      <c r="I76" s="96">
        <f t="shared" si="782"/>
        <v>0</v>
      </c>
      <c r="J76" s="96">
        <f t="shared" si="782"/>
        <v>0</v>
      </c>
      <c r="K76" s="96">
        <f t="shared" si="782"/>
        <v>0</v>
      </c>
      <c r="L76" s="96">
        <f t="shared" si="782"/>
        <v>0</v>
      </c>
      <c r="M76" s="96">
        <f t="shared" si="782"/>
        <v>0</v>
      </c>
      <c r="N76" s="96">
        <f t="shared" si="782"/>
        <v>0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</row>
    <row r="77" spans="1:63" hidden="1" x14ac:dyDescent="0.3">
      <c r="C77" s="106">
        <f t="shared" si="781"/>
        <v>0</v>
      </c>
      <c r="D77" s="96">
        <f t="shared" ref="D77:N77" si="783">SUMIF($D$2:$DU$2,"="&amp;D$53,$D27:$DU27)/1000000</f>
        <v>0</v>
      </c>
      <c r="E77" s="96">
        <f t="shared" si="783"/>
        <v>0</v>
      </c>
      <c r="F77" s="96">
        <f t="shared" si="783"/>
        <v>0</v>
      </c>
      <c r="G77" s="96">
        <f t="shared" si="783"/>
        <v>0</v>
      </c>
      <c r="H77" s="96">
        <f t="shared" si="783"/>
        <v>0</v>
      </c>
      <c r="I77" s="96">
        <f t="shared" si="783"/>
        <v>0</v>
      </c>
      <c r="J77" s="96">
        <f t="shared" si="783"/>
        <v>0</v>
      </c>
      <c r="K77" s="96">
        <f t="shared" si="783"/>
        <v>0</v>
      </c>
      <c r="L77" s="96">
        <f t="shared" si="783"/>
        <v>0</v>
      </c>
      <c r="M77" s="96">
        <f t="shared" si="783"/>
        <v>0</v>
      </c>
      <c r="N77" s="96">
        <f t="shared" si="783"/>
        <v>0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</row>
    <row r="78" spans="1:63" x14ac:dyDescent="0.3">
      <c r="A78" s="11" t="s">
        <v>9</v>
      </c>
      <c r="C78" s="106">
        <f t="shared" si="781"/>
        <v>87.1</v>
      </c>
      <c r="D78" s="96">
        <f t="shared" ref="D78:N78" si="784">SUMIF($D$2:$DU$2,"="&amp;D$53,$D28:$DU28)/1000000</f>
        <v>53.2</v>
      </c>
      <c r="E78" s="96">
        <f t="shared" si="784"/>
        <v>33.9</v>
      </c>
      <c r="F78" s="96">
        <f t="shared" si="784"/>
        <v>0</v>
      </c>
      <c r="G78" s="96">
        <f t="shared" si="784"/>
        <v>0</v>
      </c>
      <c r="H78" s="96">
        <f t="shared" si="784"/>
        <v>0</v>
      </c>
      <c r="I78" s="96">
        <f t="shared" si="784"/>
        <v>0</v>
      </c>
      <c r="J78" s="96">
        <f t="shared" si="784"/>
        <v>0</v>
      </c>
      <c r="K78" s="96">
        <f t="shared" si="784"/>
        <v>0</v>
      </c>
      <c r="L78" s="96">
        <f t="shared" si="784"/>
        <v>0</v>
      </c>
      <c r="M78" s="96">
        <f t="shared" si="784"/>
        <v>0</v>
      </c>
      <c r="N78" s="96">
        <f t="shared" si="784"/>
        <v>0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</row>
    <row r="79" spans="1:63" x14ac:dyDescent="0.3">
      <c r="A79" s="11" t="s">
        <v>137</v>
      </c>
      <c r="C79" s="106">
        <f t="shared" si="781"/>
        <v>95.889166666666682</v>
      </c>
      <c r="D79" s="96">
        <f t="shared" ref="D79:N79" si="785">SUMIF($D$2:$DU$2,"="&amp;D$53,$D29:$DU29)/1000000</f>
        <v>0</v>
      </c>
      <c r="E79" s="96">
        <f t="shared" si="785"/>
        <v>32.119523809523812</v>
      </c>
      <c r="F79" s="96">
        <f t="shared" si="785"/>
        <v>63.769642857142863</v>
      </c>
      <c r="G79" s="96">
        <f t="shared" si="785"/>
        <v>0</v>
      </c>
      <c r="H79" s="96">
        <f t="shared" si="785"/>
        <v>0</v>
      </c>
      <c r="I79" s="96">
        <f t="shared" si="785"/>
        <v>0</v>
      </c>
      <c r="J79" s="96">
        <f t="shared" si="785"/>
        <v>0</v>
      </c>
      <c r="K79" s="96">
        <f t="shared" si="785"/>
        <v>0</v>
      </c>
      <c r="L79" s="96">
        <f t="shared" si="785"/>
        <v>0</v>
      </c>
      <c r="M79" s="96">
        <f t="shared" si="785"/>
        <v>0</v>
      </c>
      <c r="N79" s="96">
        <f t="shared" si="785"/>
        <v>0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</row>
    <row r="80" spans="1:63" x14ac:dyDescent="0.3">
      <c r="A80" s="53" t="s">
        <v>25</v>
      </c>
      <c r="B80" s="51"/>
      <c r="C80" s="163">
        <f t="shared" si="781"/>
        <v>87.1</v>
      </c>
      <c r="D80" s="161">
        <f t="shared" ref="D80:N80" si="786">SUMIF($D$2:$DU$2,"="&amp;D$53,$D30:$DU30)/1000000</f>
        <v>0</v>
      </c>
      <c r="E80" s="161">
        <f t="shared" si="786"/>
        <v>24.885714285714286</v>
      </c>
      <c r="F80" s="161">
        <f t="shared" si="786"/>
        <v>62.214285714285715</v>
      </c>
      <c r="G80" s="161">
        <f t="shared" si="786"/>
        <v>0</v>
      </c>
      <c r="H80" s="161">
        <f t="shared" si="786"/>
        <v>0</v>
      </c>
      <c r="I80" s="161">
        <f t="shared" si="786"/>
        <v>0</v>
      </c>
      <c r="J80" s="161">
        <f t="shared" si="786"/>
        <v>0</v>
      </c>
      <c r="K80" s="161">
        <f t="shared" si="786"/>
        <v>0</v>
      </c>
      <c r="L80" s="161">
        <f t="shared" si="786"/>
        <v>0</v>
      </c>
      <c r="M80" s="161">
        <f t="shared" si="786"/>
        <v>0</v>
      </c>
      <c r="N80" s="161">
        <f t="shared" si="786"/>
        <v>0</v>
      </c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</row>
    <row r="81" spans="1:63" x14ac:dyDescent="0.3">
      <c r="A81" s="53" t="s">
        <v>26</v>
      </c>
      <c r="B81" s="51"/>
      <c r="C81" s="163">
        <f t="shared" si="781"/>
        <v>8.7891666666666666</v>
      </c>
      <c r="D81" s="161">
        <f t="shared" ref="D81:N81" si="787">SUMIF($D$2:$DU$2,"="&amp;D$53,$D31:$DU31)/1000000</f>
        <v>0</v>
      </c>
      <c r="E81" s="161">
        <f t="shared" si="787"/>
        <v>7.2338095238095237</v>
      </c>
      <c r="F81" s="161">
        <f t="shared" si="787"/>
        <v>1.5553571428571429</v>
      </c>
      <c r="G81" s="161">
        <f t="shared" si="787"/>
        <v>0</v>
      </c>
      <c r="H81" s="161">
        <f t="shared" si="787"/>
        <v>0</v>
      </c>
      <c r="I81" s="161">
        <f t="shared" si="787"/>
        <v>0</v>
      </c>
      <c r="J81" s="161">
        <f t="shared" si="787"/>
        <v>0</v>
      </c>
      <c r="K81" s="161">
        <f t="shared" si="787"/>
        <v>0</v>
      </c>
      <c r="L81" s="161">
        <f t="shared" si="787"/>
        <v>0</v>
      </c>
      <c r="M81" s="161">
        <f t="shared" si="787"/>
        <v>0</v>
      </c>
      <c r="N81" s="161">
        <f t="shared" si="787"/>
        <v>0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</row>
    <row r="82" spans="1:63" hidden="1" x14ac:dyDescent="0.3">
      <c r="B82" s="51"/>
      <c r="C82" s="106">
        <f t="shared" si="781"/>
        <v>0</v>
      </c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</row>
    <row r="83" spans="1:63" x14ac:dyDescent="0.3">
      <c r="A83" s="20" t="s">
        <v>138</v>
      </c>
      <c r="B83" s="21"/>
      <c r="C83" s="162">
        <f t="shared" si="781"/>
        <v>-8.7891666666666737</v>
      </c>
      <c r="D83" s="162">
        <f>D76+D78-D79</f>
        <v>53.2</v>
      </c>
      <c r="E83" s="162">
        <f>E76+E78-E79</f>
        <v>1.7804761904761861</v>
      </c>
      <c r="F83" s="162">
        <f t="shared" ref="F83:N83" si="788">F76+F78-F79</f>
        <v>-63.769642857142863</v>
      </c>
      <c r="G83" s="162">
        <f t="shared" si="788"/>
        <v>0</v>
      </c>
      <c r="H83" s="162">
        <f t="shared" si="788"/>
        <v>0</v>
      </c>
      <c r="I83" s="162">
        <f t="shared" si="788"/>
        <v>0</v>
      </c>
      <c r="J83" s="162">
        <f t="shared" si="788"/>
        <v>0</v>
      </c>
      <c r="K83" s="162">
        <f t="shared" si="788"/>
        <v>0</v>
      </c>
      <c r="L83" s="162">
        <f t="shared" si="788"/>
        <v>0</v>
      </c>
      <c r="M83" s="162">
        <f t="shared" si="788"/>
        <v>0</v>
      </c>
      <c r="N83" s="162">
        <f t="shared" si="788"/>
        <v>0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</row>
    <row r="84" spans="1:63" ht="7.5" customHeight="1" x14ac:dyDescent="0.3">
      <c r="C84" s="12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</row>
    <row r="85" spans="1:63" x14ac:dyDescent="0.3">
      <c r="A85" s="156" t="s">
        <v>27</v>
      </c>
      <c r="B85" s="157"/>
      <c r="C85" s="164">
        <f t="shared" ref="C85" si="789">SUM(D85:DU85)</f>
        <v>1236.6902139896031</v>
      </c>
      <c r="D85" s="164">
        <f t="shared" ref="D85:N85" si="790">D67+D73+D83</f>
        <v>0.83731999999999829</v>
      </c>
      <c r="E85" s="164">
        <f t="shared" si="790"/>
        <v>13.540344814117557</v>
      </c>
      <c r="F85" s="164">
        <f t="shared" si="790"/>
        <v>54.709891977893143</v>
      </c>
      <c r="G85" s="164">
        <f t="shared" si="790"/>
        <v>120.06474365348399</v>
      </c>
      <c r="H85" s="164">
        <f t="shared" si="790"/>
        <v>126.75274306591355</v>
      </c>
      <c r="I85" s="164">
        <f t="shared" si="790"/>
        <v>133.77306213935987</v>
      </c>
      <c r="J85" s="164">
        <f t="shared" si="790"/>
        <v>141.14231685687403</v>
      </c>
      <c r="K85" s="164">
        <f t="shared" si="790"/>
        <v>148.87795400065914</v>
      </c>
      <c r="L85" s="164">
        <f t="shared" si="790"/>
        <v>156.99829269202905</v>
      </c>
      <c r="M85" s="164">
        <f t="shared" si="790"/>
        <v>165.52256800836318</v>
      </c>
      <c r="N85" s="164">
        <f t="shared" si="790"/>
        <v>174.47097678090972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</row>
    <row r="86" spans="1:63" x14ac:dyDescent="0.3">
      <c r="A86" s="156" t="s">
        <v>139</v>
      </c>
      <c r="B86" s="157"/>
      <c r="C86" s="164">
        <f>N86</f>
        <v>1236.6902139896031</v>
      </c>
      <c r="D86" s="164">
        <f>D85</f>
        <v>0.83731999999999829</v>
      </c>
      <c r="E86" s="164">
        <f t="shared" ref="E86" si="791">D86+E85</f>
        <v>14.377664814117555</v>
      </c>
      <c r="F86" s="164">
        <f t="shared" ref="F86" si="792">E86+F85</f>
        <v>69.087556792010702</v>
      </c>
      <c r="G86" s="164">
        <f t="shared" ref="G86" si="793">F86+G85</f>
        <v>189.15230044549469</v>
      </c>
      <c r="H86" s="164">
        <f t="shared" ref="H86" si="794">G86+H85</f>
        <v>315.90504351140822</v>
      </c>
      <c r="I86" s="164">
        <f t="shared" ref="I86" si="795">H86+I85</f>
        <v>449.67810565076809</v>
      </c>
      <c r="J86" s="164">
        <f>I86+J85</f>
        <v>590.82042250764209</v>
      </c>
      <c r="K86" s="164">
        <f t="shared" ref="K86" si="796">J86+K85</f>
        <v>739.69837650830118</v>
      </c>
      <c r="L86" s="164">
        <f t="shared" ref="L86" si="797">K86+L85</f>
        <v>896.69666920033023</v>
      </c>
      <c r="M86" s="164">
        <f t="shared" ref="M86" si="798">L86+M85</f>
        <v>1062.2192372086934</v>
      </c>
      <c r="N86" s="164">
        <f t="shared" ref="N86" si="799">M86+N85</f>
        <v>1236.6902139896031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</row>
    <row r="87" spans="1:63" x14ac:dyDescent="0.3">
      <c r="C87" s="1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</row>
    <row r="88" spans="1:63" x14ac:dyDescent="0.3">
      <c r="C88" s="1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</row>
    <row r="89" spans="1:63" x14ac:dyDescent="0.3">
      <c r="C89" s="1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</row>
    <row r="90" spans="1:63" x14ac:dyDescent="0.3">
      <c r="C90" s="1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</row>
    <row r="91" spans="1:63" x14ac:dyDescent="0.3">
      <c r="C91" s="12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</row>
    <row r="92" spans="1:63" x14ac:dyDescent="0.3">
      <c r="C92" s="12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</row>
    <row r="93" spans="1:63" x14ac:dyDescent="0.3">
      <c r="C93" s="12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</row>
    <row r="94" spans="1:63" x14ac:dyDescent="0.3">
      <c r="C94" s="12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</row>
    <row r="95" spans="1:63" x14ac:dyDescent="0.3">
      <c r="C95" s="12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</row>
    <row r="96" spans="1:63" x14ac:dyDescent="0.3">
      <c r="C96" s="12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</row>
    <row r="97" spans="3:63" x14ac:dyDescent="0.3">
      <c r="C97" s="12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</row>
    <row r="98" spans="3:63" x14ac:dyDescent="0.3">
      <c r="C98" s="12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</row>
    <row r="99" spans="3:63" x14ac:dyDescent="0.3">
      <c r="C99" s="12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</row>
    <row r="100" spans="3:63" x14ac:dyDescent="0.3">
      <c r="C100" s="12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</row>
    <row r="101" spans="3:63" x14ac:dyDescent="0.3">
      <c r="C101" s="12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</row>
    <row r="102" spans="3:63" x14ac:dyDescent="0.3">
      <c r="C102" s="12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</row>
    <row r="103" spans="3:63" x14ac:dyDescent="0.3">
      <c r="C103" s="12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</row>
    <row r="104" spans="3:63" x14ac:dyDescent="0.3">
      <c r="C104" s="12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</row>
    <row r="105" spans="3:63" x14ac:dyDescent="0.3">
      <c r="C105" s="12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</row>
    <row r="106" spans="3:63" x14ac:dyDescent="0.3">
      <c r="C106" s="12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</row>
    <row r="107" spans="3:63" x14ac:dyDescent="0.3">
      <c r="C107" s="12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</row>
    <row r="108" spans="3:63" x14ac:dyDescent="0.3">
      <c r="C108" s="12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</row>
    <row r="109" spans="3:63" x14ac:dyDescent="0.3">
      <c r="C109" s="12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</row>
    <row r="110" spans="3:63" x14ac:dyDescent="0.3">
      <c r="C110" s="12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</row>
    <row r="111" spans="3:63" x14ac:dyDescent="0.3">
      <c r="C111" s="12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</row>
    <row r="112" spans="3:63" x14ac:dyDescent="0.3">
      <c r="C112" s="12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</row>
    <row r="113" spans="3:63" x14ac:dyDescent="0.3">
      <c r="C113" s="12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</row>
    <row r="114" spans="3:63" x14ac:dyDescent="0.3">
      <c r="C114" s="12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</row>
    <row r="115" spans="3:63" x14ac:dyDescent="0.3">
      <c r="C115" s="12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</row>
    <row r="116" spans="3:63" x14ac:dyDescent="0.3">
      <c r="C116" s="12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</row>
    <row r="117" spans="3:63" x14ac:dyDescent="0.3">
      <c r="C117" s="12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</row>
    <row r="118" spans="3:63" x14ac:dyDescent="0.3">
      <c r="C118" s="12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</row>
    <row r="119" spans="3:63" x14ac:dyDescent="0.3">
      <c r="C119" s="12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</row>
    <row r="120" spans="3:63" x14ac:dyDescent="0.3">
      <c r="C120" s="12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</row>
    <row r="121" spans="3:63" x14ac:dyDescent="0.3">
      <c r="C121" s="12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</row>
    <row r="122" spans="3:63" x14ac:dyDescent="0.3">
      <c r="C122" s="12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</row>
    <row r="123" spans="3:63" x14ac:dyDescent="0.3">
      <c r="C123" s="12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</row>
    <row r="124" spans="3:63" x14ac:dyDescent="0.3">
      <c r="C124" s="12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</row>
    <row r="125" spans="3:63" x14ac:dyDescent="0.3">
      <c r="C125" s="12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</row>
    <row r="126" spans="3:63" x14ac:dyDescent="0.3">
      <c r="C126" s="12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</row>
    <row r="127" spans="3:63" x14ac:dyDescent="0.3">
      <c r="C127" s="12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</row>
    <row r="128" spans="3:63" x14ac:dyDescent="0.3">
      <c r="C128" s="12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</row>
    <row r="129" spans="3:63" x14ac:dyDescent="0.3">
      <c r="C129" s="12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</row>
    <row r="130" spans="3:63" x14ac:dyDescent="0.3">
      <c r="C130" s="12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</row>
    <row r="131" spans="3:63" x14ac:dyDescent="0.3">
      <c r="C131" s="12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</row>
    <row r="132" spans="3:63" x14ac:dyDescent="0.3">
      <c r="C132" s="12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</row>
    <row r="133" spans="3:63" x14ac:dyDescent="0.3">
      <c r="C133" s="12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</row>
    <row r="134" spans="3:63" x14ac:dyDescent="0.3">
      <c r="C134" s="12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</row>
    <row r="135" spans="3:63" x14ac:dyDescent="0.3">
      <c r="C135" s="12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</row>
    <row r="136" spans="3:63" x14ac:dyDescent="0.3">
      <c r="C136" s="12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</row>
    <row r="137" spans="3:63" x14ac:dyDescent="0.3">
      <c r="C137" s="12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</row>
    <row r="138" spans="3:63" x14ac:dyDescent="0.3">
      <c r="C138" s="12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</row>
    <row r="139" spans="3:63" x14ac:dyDescent="0.3">
      <c r="C139" s="12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</row>
    <row r="140" spans="3:63" x14ac:dyDescent="0.3">
      <c r="C140" s="12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</row>
    <row r="141" spans="3:63" x14ac:dyDescent="0.3">
      <c r="C141" s="12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</row>
    <row r="142" spans="3:63" x14ac:dyDescent="0.3">
      <c r="C142" s="12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</row>
    <row r="143" spans="3:63" x14ac:dyDescent="0.3">
      <c r="C143" s="12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</row>
    <row r="144" spans="3:63" x14ac:dyDescent="0.3">
      <c r="C144" s="12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</row>
    <row r="145" spans="3:63" x14ac:dyDescent="0.3">
      <c r="C145" s="12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</row>
    <row r="146" spans="3:63" x14ac:dyDescent="0.3">
      <c r="C146" s="12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</row>
    <row r="147" spans="3:63" x14ac:dyDescent="0.3">
      <c r="C147" s="12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</row>
    <row r="148" spans="3:63" x14ac:dyDescent="0.3">
      <c r="C148" s="12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</row>
    <row r="149" spans="3:63" x14ac:dyDescent="0.3">
      <c r="C149" s="12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</row>
    <row r="150" spans="3:63" x14ac:dyDescent="0.3">
      <c r="C150" s="12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</row>
    <row r="151" spans="3:63" x14ac:dyDescent="0.3">
      <c r="C151" s="12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</row>
    <row r="152" spans="3:63" x14ac:dyDescent="0.3">
      <c r="C152" s="12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</row>
    <row r="153" spans="3:63" x14ac:dyDescent="0.3">
      <c r="C153" s="12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</row>
    <row r="154" spans="3:63" x14ac:dyDescent="0.3">
      <c r="C154" s="12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</row>
    <row r="155" spans="3:63" x14ac:dyDescent="0.3">
      <c r="C155" s="12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</row>
    <row r="156" spans="3:63" x14ac:dyDescent="0.3">
      <c r="C156" s="12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</row>
    <row r="157" spans="3:63" x14ac:dyDescent="0.3">
      <c r="C157" s="1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</row>
    <row r="158" spans="3:63" x14ac:dyDescent="0.3">
      <c r="C158" s="12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</row>
    <row r="159" spans="3:63" x14ac:dyDescent="0.3">
      <c r="C159" s="12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</row>
    <row r="160" spans="3:63" x14ac:dyDescent="0.3">
      <c r="C160" s="12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</row>
    <row r="161" spans="3:63" x14ac:dyDescent="0.3">
      <c r="C161" s="12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</row>
    <row r="162" spans="3:63" x14ac:dyDescent="0.3">
      <c r="C162" s="12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</row>
    <row r="163" spans="3:63" x14ac:dyDescent="0.3">
      <c r="C163" s="12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</row>
    <row r="164" spans="3:63" x14ac:dyDescent="0.3">
      <c r="C164" s="12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</row>
    <row r="165" spans="3:63" x14ac:dyDescent="0.3">
      <c r="C165" s="12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</row>
    <row r="166" spans="3:63" x14ac:dyDescent="0.3">
      <c r="C166" s="12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</row>
    <row r="167" spans="3:63" x14ac:dyDescent="0.3">
      <c r="C167" s="12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</row>
    <row r="168" spans="3:63" x14ac:dyDescent="0.3">
      <c r="C168" s="12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</row>
    <row r="169" spans="3:63" x14ac:dyDescent="0.3">
      <c r="C169" s="12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</row>
    <row r="170" spans="3:63" x14ac:dyDescent="0.3">
      <c r="C170" s="12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</row>
    <row r="171" spans="3:63" x14ac:dyDescent="0.3">
      <c r="C171" s="12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</row>
    <row r="172" spans="3:63" x14ac:dyDescent="0.3">
      <c r="C172" s="12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</row>
    <row r="173" spans="3:63" x14ac:dyDescent="0.3">
      <c r="C173" s="12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</row>
    <row r="174" spans="3:63" x14ac:dyDescent="0.3">
      <c r="C174" s="12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</row>
    <row r="175" spans="3:63" x14ac:dyDescent="0.3">
      <c r="C175" s="12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</row>
    <row r="176" spans="3:63" x14ac:dyDescent="0.3">
      <c r="C176" s="12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</row>
    <row r="177" spans="3:63" x14ac:dyDescent="0.3">
      <c r="C177" s="12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</row>
    <row r="178" spans="3:63" x14ac:dyDescent="0.3">
      <c r="C178" s="12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</row>
    <row r="179" spans="3:63" x14ac:dyDescent="0.3">
      <c r="C179" s="12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</row>
    <row r="180" spans="3:63" x14ac:dyDescent="0.3">
      <c r="C180" s="12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</row>
    <row r="181" spans="3:63" x14ac:dyDescent="0.3">
      <c r="C181" s="12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</row>
    <row r="182" spans="3:63" x14ac:dyDescent="0.3">
      <c r="C182" s="12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</row>
    <row r="183" spans="3:63" x14ac:dyDescent="0.3">
      <c r="C183" s="12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</row>
    <row r="184" spans="3:63" x14ac:dyDescent="0.3">
      <c r="C184" s="12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</row>
    <row r="185" spans="3:63" x14ac:dyDescent="0.3">
      <c r="C185" s="12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</row>
    <row r="186" spans="3:63" x14ac:dyDescent="0.3">
      <c r="C186" s="12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</row>
    <row r="187" spans="3:63" x14ac:dyDescent="0.3">
      <c r="C187" s="12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</row>
    <row r="188" spans="3:63" x14ac:dyDescent="0.3">
      <c r="C188" s="12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</row>
    <row r="189" spans="3:63" x14ac:dyDescent="0.3">
      <c r="C189" s="12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</row>
    <row r="190" spans="3:63" x14ac:dyDescent="0.3">
      <c r="C190" s="12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</row>
    <row r="191" spans="3:63" x14ac:dyDescent="0.3">
      <c r="C191" s="12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</row>
    <row r="192" spans="3:63" x14ac:dyDescent="0.3">
      <c r="C192" s="12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</row>
    <row r="193" spans="3:63" x14ac:dyDescent="0.3">
      <c r="C193" s="12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</row>
    <row r="194" spans="3:63" x14ac:dyDescent="0.3">
      <c r="C194" s="12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</row>
    <row r="195" spans="3:63" x14ac:dyDescent="0.3">
      <c r="C195" s="12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</row>
    <row r="196" spans="3:63" x14ac:dyDescent="0.3">
      <c r="C196" s="12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</row>
    <row r="197" spans="3:63" x14ac:dyDescent="0.3">
      <c r="C197" s="12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</row>
    <row r="198" spans="3:63" x14ac:dyDescent="0.3">
      <c r="C198" s="12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</row>
    <row r="199" spans="3:63" x14ac:dyDescent="0.3">
      <c r="C199" s="12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</row>
    <row r="200" spans="3:63" x14ac:dyDescent="0.3">
      <c r="C200" s="12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</row>
    <row r="201" spans="3:63" x14ac:dyDescent="0.3">
      <c r="C201" s="12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</row>
    <row r="202" spans="3:63" x14ac:dyDescent="0.3">
      <c r="C202" s="12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</row>
    <row r="203" spans="3:63" x14ac:dyDescent="0.3">
      <c r="C203" s="12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</row>
    <row r="204" spans="3:63" x14ac:dyDescent="0.3">
      <c r="C204" s="12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</row>
    <row r="205" spans="3:63" x14ac:dyDescent="0.3">
      <c r="C205" s="12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</row>
    <row r="206" spans="3:63" x14ac:dyDescent="0.3">
      <c r="C206" s="12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</row>
    <row r="207" spans="3:63" x14ac:dyDescent="0.3">
      <c r="C207" s="12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</row>
    <row r="208" spans="3:63" x14ac:dyDescent="0.3">
      <c r="C208" s="12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</row>
    <row r="209" spans="3:63" x14ac:dyDescent="0.3">
      <c r="C209" s="12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</row>
    <row r="210" spans="3:63" x14ac:dyDescent="0.3">
      <c r="C210" s="12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</row>
    <row r="211" spans="3:63" x14ac:dyDescent="0.3">
      <c r="C211" s="12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</row>
    <row r="212" spans="3:63" x14ac:dyDescent="0.3">
      <c r="C212" s="12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</row>
    <row r="213" spans="3:63" x14ac:dyDescent="0.3">
      <c r="C213" s="12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</row>
    <row r="214" spans="3:63" x14ac:dyDescent="0.3">
      <c r="C214" s="12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</row>
    <row r="215" spans="3:63" x14ac:dyDescent="0.3">
      <c r="C215" s="12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</row>
    <row r="216" spans="3:63" x14ac:dyDescent="0.3">
      <c r="C216" s="12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</row>
    <row r="217" spans="3:63" x14ac:dyDescent="0.3">
      <c r="C217" s="12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</row>
    <row r="218" spans="3:63" x14ac:dyDescent="0.3">
      <c r="C218" s="12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</row>
    <row r="219" spans="3:63" x14ac:dyDescent="0.3">
      <c r="C219" s="12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</row>
    <row r="220" spans="3:63" x14ac:dyDescent="0.3">
      <c r="C220" s="12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</row>
    <row r="221" spans="3:63" x14ac:dyDescent="0.3">
      <c r="C221" s="12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</row>
    <row r="222" spans="3:63" x14ac:dyDescent="0.3">
      <c r="C222" s="12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</row>
    <row r="223" spans="3:63" x14ac:dyDescent="0.3">
      <c r="C223" s="12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</row>
    <row r="224" spans="3:63" x14ac:dyDescent="0.3">
      <c r="C224" s="12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</row>
    <row r="225" spans="3:63" x14ac:dyDescent="0.3">
      <c r="C225" s="12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</row>
    <row r="226" spans="3:63" x14ac:dyDescent="0.3">
      <c r="C226" s="12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</row>
    <row r="227" spans="3:63" x14ac:dyDescent="0.3">
      <c r="C227" s="12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</row>
    <row r="228" spans="3:63" x14ac:dyDescent="0.3">
      <c r="C228" s="12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</row>
    <row r="229" spans="3:63" x14ac:dyDescent="0.3">
      <c r="C229" s="12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</row>
    <row r="230" spans="3:63" x14ac:dyDescent="0.3">
      <c r="C230" s="12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</row>
    <row r="231" spans="3:63" x14ac:dyDescent="0.3">
      <c r="C231" s="12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</row>
    <row r="232" spans="3:63" x14ac:dyDescent="0.3">
      <c r="C232" s="12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</row>
    <row r="233" spans="3:63" x14ac:dyDescent="0.3">
      <c r="C233" s="12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</row>
    <row r="234" spans="3:63" x14ac:dyDescent="0.3">
      <c r="C234" s="12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</row>
    <row r="235" spans="3:63" x14ac:dyDescent="0.3">
      <c r="C235" s="12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</row>
    <row r="236" spans="3:63" x14ac:dyDescent="0.3">
      <c r="C236" s="12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</row>
    <row r="237" spans="3:63" x14ac:dyDescent="0.3">
      <c r="C237" s="12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</row>
    <row r="238" spans="3:63" x14ac:dyDescent="0.3">
      <c r="C238" s="12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</row>
    <row r="239" spans="3:63" x14ac:dyDescent="0.3">
      <c r="C239" s="12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</row>
    <row r="240" spans="3:63" x14ac:dyDescent="0.3">
      <c r="C240" s="12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</row>
    <row r="241" spans="3:63" x14ac:dyDescent="0.3">
      <c r="C241" s="12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</row>
    <row r="242" spans="3:63" x14ac:dyDescent="0.3">
      <c r="C242" s="12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</row>
    <row r="243" spans="3:63" x14ac:dyDescent="0.3">
      <c r="C243" s="12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</row>
    <row r="244" spans="3:63" x14ac:dyDescent="0.3">
      <c r="C244" s="12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</row>
    <row r="245" spans="3:63" x14ac:dyDescent="0.3">
      <c r="C245" s="12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</row>
    <row r="246" spans="3:63" x14ac:dyDescent="0.3">
      <c r="C246" s="12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</row>
    <row r="247" spans="3:63" x14ac:dyDescent="0.3">
      <c r="C247" s="12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</row>
    <row r="248" spans="3:63" x14ac:dyDescent="0.3">
      <c r="C248" s="12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</row>
    <row r="249" spans="3:63" x14ac:dyDescent="0.3">
      <c r="C249" s="12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</row>
    <row r="250" spans="3:63" x14ac:dyDescent="0.3">
      <c r="C250" s="12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</row>
    <row r="251" spans="3:63" x14ac:dyDescent="0.3">
      <c r="C251" s="12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</row>
    <row r="252" spans="3:63" x14ac:dyDescent="0.3">
      <c r="C252" s="12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</row>
    <row r="253" spans="3:63" x14ac:dyDescent="0.3">
      <c r="C253" s="12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</row>
    <row r="254" spans="3:63" x14ac:dyDescent="0.3">
      <c r="C254" s="12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</row>
    <row r="255" spans="3:63" x14ac:dyDescent="0.3">
      <c r="C255" s="12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</row>
    <row r="256" spans="3:63" x14ac:dyDescent="0.3">
      <c r="C256" s="12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</row>
    <row r="257" spans="3:63" x14ac:dyDescent="0.3">
      <c r="C257" s="12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</row>
    <row r="258" spans="3:63" x14ac:dyDescent="0.3">
      <c r="C258" s="12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</row>
    <row r="259" spans="3:63" x14ac:dyDescent="0.3">
      <c r="C259" s="12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</row>
    <row r="260" spans="3:63" x14ac:dyDescent="0.3">
      <c r="C260" s="12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</row>
    <row r="261" spans="3:63" x14ac:dyDescent="0.3">
      <c r="C261" s="12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</row>
    <row r="262" spans="3:63" x14ac:dyDescent="0.3">
      <c r="C262" s="12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</row>
    <row r="263" spans="3:63" x14ac:dyDescent="0.3">
      <c r="C263" s="12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</row>
    <row r="264" spans="3:63" x14ac:dyDescent="0.3">
      <c r="C264" s="12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</row>
    <row r="265" spans="3:63" x14ac:dyDescent="0.3">
      <c r="C265" s="12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</row>
    <row r="266" spans="3:63" x14ac:dyDescent="0.3">
      <c r="C266" s="12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</row>
    <row r="267" spans="3:63" x14ac:dyDescent="0.3">
      <c r="C267" s="12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</row>
    <row r="268" spans="3:63" x14ac:dyDescent="0.3">
      <c r="C268" s="12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</row>
    <row r="269" spans="3:63" x14ac:dyDescent="0.3">
      <c r="C269" s="12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</row>
    <row r="270" spans="3:63" x14ac:dyDescent="0.3">
      <c r="C270" s="12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</row>
    <row r="271" spans="3:63" x14ac:dyDescent="0.3">
      <c r="C271" s="12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</row>
    <row r="272" spans="3:63" x14ac:dyDescent="0.3">
      <c r="C272" s="12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</row>
    <row r="273" spans="3:63" x14ac:dyDescent="0.3">
      <c r="C273" s="12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</row>
    <row r="274" spans="3:63" x14ac:dyDescent="0.3">
      <c r="C274" s="12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</row>
    <row r="275" spans="3:63" x14ac:dyDescent="0.3">
      <c r="C275" s="12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</row>
    <row r="276" spans="3:63" x14ac:dyDescent="0.3">
      <c r="C276" s="12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</row>
    <row r="277" spans="3:63" x14ac:dyDescent="0.3">
      <c r="C277" s="12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</row>
    <row r="278" spans="3:63" x14ac:dyDescent="0.3">
      <c r="C278" s="12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</row>
    <row r="279" spans="3:63" x14ac:dyDescent="0.3">
      <c r="C279" s="12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</row>
    <row r="280" spans="3:63" x14ac:dyDescent="0.3">
      <c r="C280" s="12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</row>
    <row r="281" spans="3:63" x14ac:dyDescent="0.3">
      <c r="C281" s="12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</row>
    <row r="282" spans="3:63" x14ac:dyDescent="0.3">
      <c r="C282" s="12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</row>
    <row r="283" spans="3:63" x14ac:dyDescent="0.3">
      <c r="C283" s="12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</row>
    <row r="284" spans="3:63" x14ac:dyDescent="0.3">
      <c r="C284" s="12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</row>
    <row r="285" spans="3:63" x14ac:dyDescent="0.3">
      <c r="C285" s="12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</row>
    <row r="286" spans="3:63" x14ac:dyDescent="0.3">
      <c r="C286" s="12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</row>
    <row r="287" spans="3:63" x14ac:dyDescent="0.3">
      <c r="C287" s="12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</row>
    <row r="288" spans="3:63" x14ac:dyDescent="0.3">
      <c r="C288" s="12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</row>
    <row r="289" spans="3:63" x14ac:dyDescent="0.3">
      <c r="C289" s="12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</row>
    <row r="290" spans="3:63" x14ac:dyDescent="0.3">
      <c r="C290" s="12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</row>
    <row r="291" spans="3:63" x14ac:dyDescent="0.3">
      <c r="C291" s="12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</row>
    <row r="292" spans="3:63" x14ac:dyDescent="0.3">
      <c r="C292" s="12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</row>
    <row r="293" spans="3:63" x14ac:dyDescent="0.3">
      <c r="C293" s="12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</row>
    <row r="294" spans="3:63" x14ac:dyDescent="0.3">
      <c r="C294" s="12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</row>
    <row r="295" spans="3:63" x14ac:dyDescent="0.3">
      <c r="C295" s="12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</row>
    <row r="296" spans="3:63" x14ac:dyDescent="0.3">
      <c r="C296" s="12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</row>
    <row r="297" spans="3:63" x14ac:dyDescent="0.3">
      <c r="C297" s="12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</row>
    <row r="298" spans="3:63" x14ac:dyDescent="0.3">
      <c r="C298" s="12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</row>
    <row r="299" spans="3:63" x14ac:dyDescent="0.3">
      <c r="C299" s="12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</row>
    <row r="300" spans="3:63" x14ac:dyDescent="0.3">
      <c r="C300" s="12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</row>
    <row r="301" spans="3:63" x14ac:dyDescent="0.3">
      <c r="C301" s="12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</row>
    <row r="302" spans="3:63" x14ac:dyDescent="0.3">
      <c r="C302" s="12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</row>
    <row r="303" spans="3:63" x14ac:dyDescent="0.3">
      <c r="C303" s="12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</row>
    <row r="304" spans="3:63" x14ac:dyDescent="0.3">
      <c r="C304" s="12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</row>
    <row r="305" spans="3:63" x14ac:dyDescent="0.3">
      <c r="C305" s="12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</row>
    <row r="306" spans="3:63" x14ac:dyDescent="0.3">
      <c r="C306" s="12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</row>
    <row r="307" spans="3:63" x14ac:dyDescent="0.3">
      <c r="C307" s="12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</row>
    <row r="308" spans="3:63" x14ac:dyDescent="0.3">
      <c r="C308" s="12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</row>
    <row r="309" spans="3:63" x14ac:dyDescent="0.3">
      <c r="C309" s="12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</row>
    <row r="310" spans="3:63" x14ac:dyDescent="0.3">
      <c r="C310" s="12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</row>
    <row r="311" spans="3:63" x14ac:dyDescent="0.3">
      <c r="C311" s="12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</row>
    <row r="312" spans="3:63" x14ac:dyDescent="0.3">
      <c r="C312" s="12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</row>
    <row r="313" spans="3:63" x14ac:dyDescent="0.3">
      <c r="C313" s="12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</row>
    <row r="314" spans="3:63" x14ac:dyDescent="0.3">
      <c r="C314" s="12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</row>
    <row r="315" spans="3:63" x14ac:dyDescent="0.3">
      <c r="C315" s="12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</row>
    <row r="316" spans="3:63" x14ac:dyDescent="0.3">
      <c r="C316" s="12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</row>
    <row r="317" spans="3:63" x14ac:dyDescent="0.3">
      <c r="C317" s="12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</row>
    <row r="318" spans="3:63" x14ac:dyDescent="0.3">
      <c r="C318" s="12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</row>
    <row r="319" spans="3:63" x14ac:dyDescent="0.3">
      <c r="C319" s="12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</row>
    <row r="320" spans="3:63" x14ac:dyDescent="0.3">
      <c r="C320" s="12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</row>
    <row r="321" spans="3:63" x14ac:dyDescent="0.3">
      <c r="C321" s="12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</row>
    <row r="322" spans="3:63" x14ac:dyDescent="0.3">
      <c r="C322" s="12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</row>
    <row r="323" spans="3:63" x14ac:dyDescent="0.3">
      <c r="C323" s="12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</row>
    <row r="324" spans="3:63" x14ac:dyDescent="0.3">
      <c r="C324" s="12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</row>
    <row r="325" spans="3:63" x14ac:dyDescent="0.3">
      <c r="C325" s="12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</row>
    <row r="326" spans="3:63" x14ac:dyDescent="0.3">
      <c r="C326" s="12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</row>
    <row r="327" spans="3:63" x14ac:dyDescent="0.3">
      <c r="C327" s="12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</row>
    <row r="328" spans="3:63" x14ac:dyDescent="0.3">
      <c r="C328" s="12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</row>
    <row r="329" spans="3:63" x14ac:dyDescent="0.3">
      <c r="C329" s="12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</row>
    <row r="330" spans="3:63" x14ac:dyDescent="0.3">
      <c r="C330" s="12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</row>
    <row r="331" spans="3:63" x14ac:dyDescent="0.3">
      <c r="C331" s="12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</row>
    <row r="332" spans="3:63" x14ac:dyDescent="0.3">
      <c r="C332" s="12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</row>
    <row r="333" spans="3:63" x14ac:dyDescent="0.3">
      <c r="C333" s="12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</row>
    <row r="334" spans="3:63" x14ac:dyDescent="0.3">
      <c r="C334" s="12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</row>
    <row r="335" spans="3:63" x14ac:dyDescent="0.3">
      <c r="C335" s="12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</row>
    <row r="336" spans="3:63" x14ac:dyDescent="0.3">
      <c r="C336" s="12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</row>
    <row r="337" spans="3:63" x14ac:dyDescent="0.3">
      <c r="C337" s="12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</row>
    <row r="338" spans="3:63" x14ac:dyDescent="0.3">
      <c r="C338" s="12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</row>
    <row r="339" spans="3:63" x14ac:dyDescent="0.3">
      <c r="C339" s="12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</row>
    <row r="340" spans="3:63" x14ac:dyDescent="0.3">
      <c r="C340" s="12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</row>
    <row r="341" spans="3:63" x14ac:dyDescent="0.3">
      <c r="C341" s="12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</row>
    <row r="342" spans="3:63" x14ac:dyDescent="0.3">
      <c r="C342" s="12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</row>
    <row r="343" spans="3:63" x14ac:dyDescent="0.3">
      <c r="C343" s="12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</row>
    <row r="344" spans="3:63" x14ac:dyDescent="0.3">
      <c r="C344" s="12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</row>
    <row r="345" spans="3:63" x14ac:dyDescent="0.3">
      <c r="C345" s="12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</row>
    <row r="346" spans="3:63" x14ac:dyDescent="0.3">
      <c r="C346" s="12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</row>
    <row r="347" spans="3:63" x14ac:dyDescent="0.3">
      <c r="C347" s="12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</row>
    <row r="348" spans="3:63" x14ac:dyDescent="0.3">
      <c r="C348" s="12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</row>
    <row r="349" spans="3:63" x14ac:dyDescent="0.3">
      <c r="C349" s="12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</row>
    <row r="350" spans="3:63" x14ac:dyDescent="0.3">
      <c r="C350" s="12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</row>
    <row r="351" spans="3:63" x14ac:dyDescent="0.3">
      <c r="C351" s="12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</row>
    <row r="352" spans="3:63" x14ac:dyDescent="0.3">
      <c r="C352" s="12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</row>
    <row r="353" spans="3:63" x14ac:dyDescent="0.3">
      <c r="C353" s="12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</row>
    <row r="354" spans="3:63" x14ac:dyDescent="0.3">
      <c r="C354" s="12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</row>
    <row r="355" spans="3:63" x14ac:dyDescent="0.3">
      <c r="C355" s="12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</row>
    <row r="356" spans="3:63" x14ac:dyDescent="0.3">
      <c r="C356" s="12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</row>
    <row r="357" spans="3:63" x14ac:dyDescent="0.3">
      <c r="C357" s="12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</row>
    <row r="358" spans="3:63" x14ac:dyDescent="0.3">
      <c r="C358" s="12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</row>
    <row r="359" spans="3:63" x14ac:dyDescent="0.3">
      <c r="C359" s="12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</row>
    <row r="360" spans="3:63" x14ac:dyDescent="0.3">
      <c r="C360" s="12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</row>
    <row r="361" spans="3:63" x14ac:dyDescent="0.3">
      <c r="C361" s="12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</row>
    <row r="362" spans="3:63" x14ac:dyDescent="0.3">
      <c r="C362" s="12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</row>
    <row r="363" spans="3:63" x14ac:dyDescent="0.3">
      <c r="C363" s="12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</row>
    <row r="364" spans="3:63" x14ac:dyDescent="0.3">
      <c r="C364" s="12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</row>
    <row r="365" spans="3:63" x14ac:dyDescent="0.3">
      <c r="C365" s="12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</row>
    <row r="366" spans="3:63" x14ac:dyDescent="0.3">
      <c r="C366" s="12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</row>
    <row r="367" spans="3:63" x14ac:dyDescent="0.3">
      <c r="C367" s="12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</row>
    <row r="368" spans="3:63" x14ac:dyDescent="0.3">
      <c r="C368" s="12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</row>
    <row r="369" spans="3:63" x14ac:dyDescent="0.3">
      <c r="C369" s="12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</row>
    <row r="370" spans="3:63" x14ac:dyDescent="0.3">
      <c r="C370" s="12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</row>
    <row r="371" spans="3:63" x14ac:dyDescent="0.3">
      <c r="C371" s="12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</row>
    <row r="372" spans="3:63" x14ac:dyDescent="0.3">
      <c r="C372" s="12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</row>
    <row r="373" spans="3:63" x14ac:dyDescent="0.3">
      <c r="C373" s="12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</row>
    <row r="374" spans="3:63" x14ac:dyDescent="0.3">
      <c r="C374" s="12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</row>
    <row r="375" spans="3:63" x14ac:dyDescent="0.3">
      <c r="C375" s="12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</row>
    <row r="376" spans="3:63" x14ac:dyDescent="0.3">
      <c r="C376" s="12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</row>
    <row r="377" spans="3:63" x14ac:dyDescent="0.3">
      <c r="C377" s="12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</row>
    <row r="378" spans="3:63" x14ac:dyDescent="0.3">
      <c r="C378" s="12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</row>
    <row r="379" spans="3:63" x14ac:dyDescent="0.3">
      <c r="C379" s="12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</row>
    <row r="380" spans="3:63" x14ac:dyDescent="0.3">
      <c r="C380" s="12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</row>
    <row r="381" spans="3:63" x14ac:dyDescent="0.3">
      <c r="C381" s="12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</row>
    <row r="382" spans="3:63" x14ac:dyDescent="0.3">
      <c r="C382" s="12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</row>
    <row r="383" spans="3:63" x14ac:dyDescent="0.3">
      <c r="C383" s="12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</row>
    <row r="384" spans="3:63" x14ac:dyDescent="0.3">
      <c r="C384" s="12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</row>
    <row r="385" spans="3:63" x14ac:dyDescent="0.3">
      <c r="C385" s="12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</row>
    <row r="386" spans="3:63" x14ac:dyDescent="0.3">
      <c r="C386" s="12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</row>
    <row r="387" spans="3:63" x14ac:dyDescent="0.3">
      <c r="C387" s="12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</row>
    <row r="388" spans="3:63" x14ac:dyDescent="0.3">
      <c r="C388" s="12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</row>
    <row r="389" spans="3:63" x14ac:dyDescent="0.3">
      <c r="C389" s="12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</row>
    <row r="390" spans="3:63" x14ac:dyDescent="0.3">
      <c r="C390" s="12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</row>
    <row r="391" spans="3:63" x14ac:dyDescent="0.3">
      <c r="C391" s="12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</row>
    <row r="392" spans="3:63" x14ac:dyDescent="0.3">
      <c r="C392" s="12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</row>
    <row r="393" spans="3:63" x14ac:dyDescent="0.3">
      <c r="C393" s="12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</row>
    <row r="394" spans="3:63" x14ac:dyDescent="0.3">
      <c r="C394" s="12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</row>
    <row r="395" spans="3:63" x14ac:dyDescent="0.3">
      <c r="C395" s="12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</row>
    <row r="396" spans="3:63" x14ac:dyDescent="0.3">
      <c r="C396" s="12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</row>
    <row r="397" spans="3:63" x14ac:dyDescent="0.3">
      <c r="C397" s="12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</row>
    <row r="398" spans="3:63" x14ac:dyDescent="0.3">
      <c r="C398" s="12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</row>
    <row r="399" spans="3:63" x14ac:dyDescent="0.3">
      <c r="C399" s="12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</row>
    <row r="400" spans="3:63" x14ac:dyDescent="0.3">
      <c r="C400" s="12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</row>
    <row r="401" spans="3:63" x14ac:dyDescent="0.3">
      <c r="C401" s="12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</row>
    <row r="402" spans="3:63" x14ac:dyDescent="0.3">
      <c r="C402" s="12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</row>
    <row r="403" spans="3:63" x14ac:dyDescent="0.3">
      <c r="C403" s="12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</row>
    <row r="404" spans="3:63" x14ac:dyDescent="0.3">
      <c r="C404" s="12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</row>
    <row r="405" spans="3:63" x14ac:dyDescent="0.3">
      <c r="C405" s="12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</row>
    <row r="406" spans="3:63" x14ac:dyDescent="0.3">
      <c r="C406" s="12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</row>
    <row r="407" spans="3:63" x14ac:dyDescent="0.3">
      <c r="C407" s="12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</row>
    <row r="408" spans="3:63" x14ac:dyDescent="0.3">
      <c r="C408" s="12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</row>
    <row r="409" spans="3:63" x14ac:dyDescent="0.3">
      <c r="C409" s="12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</row>
    <row r="410" spans="3:63" x14ac:dyDescent="0.3">
      <c r="C410" s="12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</row>
    <row r="411" spans="3:63" x14ac:dyDescent="0.3">
      <c r="C411" s="12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</row>
    <row r="412" spans="3:63" x14ac:dyDescent="0.3">
      <c r="C412" s="12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</row>
    <row r="413" spans="3:63" x14ac:dyDescent="0.3">
      <c r="C413" s="12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</row>
    <row r="414" spans="3:63" x14ac:dyDescent="0.3">
      <c r="C414" s="12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</row>
    <row r="415" spans="3:63" x14ac:dyDescent="0.3">
      <c r="C415" s="12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</row>
    <row r="416" spans="3:63" x14ac:dyDescent="0.3">
      <c r="C416" s="12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</row>
    <row r="417" spans="3:63" x14ac:dyDescent="0.3">
      <c r="C417" s="12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</row>
    <row r="418" spans="3:63" x14ac:dyDescent="0.3">
      <c r="C418" s="12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</row>
    <row r="419" spans="3:63" x14ac:dyDescent="0.3">
      <c r="C419" s="12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</row>
    <row r="420" spans="3:63" x14ac:dyDescent="0.3">
      <c r="C420" s="12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</row>
    <row r="421" spans="3:63" x14ac:dyDescent="0.3">
      <c r="C421" s="12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</row>
    <row r="422" spans="3:63" x14ac:dyDescent="0.3">
      <c r="C422" s="12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</row>
    <row r="423" spans="3:63" x14ac:dyDescent="0.3">
      <c r="C423" s="12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</row>
    <row r="424" spans="3:63" x14ac:dyDescent="0.3">
      <c r="C424" s="12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</row>
    <row r="425" spans="3:63" x14ac:dyDescent="0.3">
      <c r="C425" s="12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</row>
    <row r="426" spans="3:63" x14ac:dyDescent="0.3">
      <c r="C426" s="12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</row>
    <row r="427" spans="3:63" x14ac:dyDescent="0.3">
      <c r="C427" s="12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</row>
    <row r="428" spans="3:63" x14ac:dyDescent="0.3">
      <c r="C428" s="12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</row>
    <row r="429" spans="3:63" x14ac:dyDescent="0.3">
      <c r="C429" s="12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</row>
    <row r="430" spans="3:63" x14ac:dyDescent="0.3">
      <c r="C430" s="12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</row>
    <row r="431" spans="3:63" x14ac:dyDescent="0.3">
      <c r="C431" s="12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</row>
    <row r="432" spans="3:63" x14ac:dyDescent="0.3">
      <c r="C432" s="12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</row>
    <row r="433" spans="3:63" x14ac:dyDescent="0.3">
      <c r="C433" s="12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</row>
    <row r="434" spans="3:63" x14ac:dyDescent="0.3">
      <c r="C434" s="12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</row>
    <row r="435" spans="3:63" x14ac:dyDescent="0.3">
      <c r="C435" s="12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</row>
    <row r="436" spans="3:63" x14ac:dyDescent="0.3">
      <c r="C436" s="12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</row>
    <row r="437" spans="3:63" x14ac:dyDescent="0.3">
      <c r="C437" s="12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</row>
    <row r="438" spans="3:63" x14ac:dyDescent="0.3">
      <c r="C438" s="12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</row>
    <row r="439" spans="3:63" x14ac:dyDescent="0.3">
      <c r="C439" s="12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</row>
    <row r="440" spans="3:63" x14ac:dyDescent="0.3">
      <c r="C440" s="12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</row>
    <row r="441" spans="3:63" x14ac:dyDescent="0.3">
      <c r="C441" s="12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</row>
    <row r="442" spans="3:63" x14ac:dyDescent="0.3">
      <c r="C442" s="12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</row>
    <row r="443" spans="3:63" x14ac:dyDescent="0.3">
      <c r="C443" s="12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</row>
    <row r="444" spans="3:63" x14ac:dyDescent="0.3">
      <c r="C444" s="12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</row>
    <row r="445" spans="3:63" x14ac:dyDescent="0.3">
      <c r="C445" s="12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</row>
    <row r="446" spans="3:63" x14ac:dyDescent="0.3">
      <c r="C446" s="12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</row>
    <row r="447" spans="3:63" x14ac:dyDescent="0.3">
      <c r="C447" s="12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</row>
    <row r="448" spans="3:63" x14ac:dyDescent="0.3">
      <c r="C448" s="12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</row>
    <row r="449" spans="3:63" x14ac:dyDescent="0.3">
      <c r="C449" s="12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</row>
    <row r="450" spans="3:63" x14ac:dyDescent="0.3">
      <c r="C450" s="12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</row>
    <row r="451" spans="3:63" x14ac:dyDescent="0.3">
      <c r="C451" s="12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</row>
    <row r="452" spans="3:63" x14ac:dyDescent="0.3">
      <c r="C452" s="12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</row>
    <row r="453" spans="3:63" x14ac:dyDescent="0.3">
      <c r="C453" s="12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</row>
    <row r="454" spans="3:63" x14ac:dyDescent="0.3">
      <c r="C454" s="12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</row>
    <row r="455" spans="3:63" x14ac:dyDescent="0.3">
      <c r="C455" s="12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</row>
    <row r="456" spans="3:63" x14ac:dyDescent="0.3">
      <c r="C456" s="12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</row>
    <row r="457" spans="3:63" x14ac:dyDescent="0.3">
      <c r="C457" s="12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</row>
    <row r="458" spans="3:63" x14ac:dyDescent="0.3">
      <c r="C458" s="12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</row>
    <row r="459" spans="3:63" x14ac:dyDescent="0.3">
      <c r="C459" s="12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</row>
    <row r="460" spans="3:63" x14ac:dyDescent="0.3">
      <c r="C460" s="12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</row>
    <row r="461" spans="3:63" x14ac:dyDescent="0.3">
      <c r="C461" s="12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</row>
    <row r="462" spans="3:63" x14ac:dyDescent="0.3">
      <c r="C462" s="12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</row>
    <row r="463" spans="3:63" x14ac:dyDescent="0.3">
      <c r="C463" s="12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</row>
    <row r="464" spans="3:63" x14ac:dyDescent="0.3">
      <c r="C464" s="12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</row>
    <row r="465" spans="3:63" x14ac:dyDescent="0.3">
      <c r="C465" s="12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</row>
    <row r="466" spans="3:63" x14ac:dyDescent="0.3">
      <c r="C466" s="12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</row>
    <row r="467" spans="3:63" x14ac:dyDescent="0.3">
      <c r="C467" s="12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</row>
    <row r="468" spans="3:63" x14ac:dyDescent="0.3">
      <c r="C468" s="12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</row>
    <row r="469" spans="3:63" x14ac:dyDescent="0.3">
      <c r="C469" s="12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</row>
    <row r="470" spans="3:63" x14ac:dyDescent="0.3">
      <c r="C470" s="12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</row>
    <row r="471" spans="3:63" x14ac:dyDescent="0.3">
      <c r="C471" s="12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</row>
    <row r="472" spans="3:63" x14ac:dyDescent="0.3">
      <c r="C472" s="12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</row>
    <row r="473" spans="3:63" x14ac:dyDescent="0.3">
      <c r="C473" s="12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</row>
    <row r="474" spans="3:63" x14ac:dyDescent="0.3">
      <c r="C474" s="12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</row>
    <row r="475" spans="3:63" x14ac:dyDescent="0.3">
      <c r="C475" s="12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</row>
    <row r="476" spans="3:63" x14ac:dyDescent="0.3">
      <c r="C476" s="12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</row>
    <row r="477" spans="3:63" x14ac:dyDescent="0.3">
      <c r="C477" s="12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</row>
    <row r="478" spans="3:63" x14ac:dyDescent="0.3">
      <c r="C478" s="12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</row>
    <row r="479" spans="3:63" x14ac:dyDescent="0.3">
      <c r="C479" s="12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</row>
    <row r="480" spans="3:63" x14ac:dyDescent="0.3">
      <c r="C480" s="12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</row>
    <row r="481" spans="3:63" x14ac:dyDescent="0.3">
      <c r="C481" s="12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</row>
    <row r="482" spans="3:63" x14ac:dyDescent="0.3">
      <c r="C482" s="12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</row>
    <row r="483" spans="3:63" x14ac:dyDescent="0.3">
      <c r="C483" s="12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</row>
    <row r="484" spans="3:63" x14ac:dyDescent="0.3">
      <c r="C484" s="12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</row>
    <row r="485" spans="3:63" x14ac:dyDescent="0.3">
      <c r="C485" s="12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</row>
    <row r="486" spans="3:63" x14ac:dyDescent="0.3">
      <c r="C486" s="12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</row>
    <row r="487" spans="3:63" x14ac:dyDescent="0.3">
      <c r="C487" s="12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</row>
    <row r="488" spans="3:63" x14ac:dyDescent="0.3">
      <c r="C488" s="12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</row>
    <row r="489" spans="3:63" x14ac:dyDescent="0.3">
      <c r="C489" s="12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</row>
    <row r="490" spans="3:63" x14ac:dyDescent="0.3">
      <c r="C490" s="12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</row>
    <row r="491" spans="3:63" x14ac:dyDescent="0.3">
      <c r="C491" s="12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</row>
    <row r="492" spans="3:63" x14ac:dyDescent="0.3">
      <c r="C492" s="12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</row>
    <row r="493" spans="3:63" x14ac:dyDescent="0.3">
      <c r="C493" s="12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</row>
    <row r="494" spans="3:63" x14ac:dyDescent="0.3">
      <c r="C494" s="12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</row>
    <row r="495" spans="3:63" x14ac:dyDescent="0.3">
      <c r="C495" s="12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</row>
    <row r="496" spans="3:63" x14ac:dyDescent="0.3">
      <c r="C496" s="12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</row>
    <row r="497" spans="3:63" x14ac:dyDescent="0.3">
      <c r="C497" s="12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</row>
    <row r="498" spans="3:63" x14ac:dyDescent="0.3">
      <c r="C498" s="12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</row>
    <row r="499" spans="3:63" x14ac:dyDescent="0.3">
      <c r="C499" s="12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</row>
    <row r="500" spans="3:63" x14ac:dyDescent="0.3">
      <c r="C500" s="12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</row>
    <row r="501" spans="3:63" x14ac:dyDescent="0.3">
      <c r="C501" s="12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</row>
    <row r="502" spans="3:63" x14ac:dyDescent="0.3">
      <c r="C502" s="12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</row>
    <row r="503" spans="3:63" x14ac:dyDescent="0.3">
      <c r="C503" s="12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</row>
    <row r="504" spans="3:63" x14ac:dyDescent="0.3">
      <c r="C504" s="12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</row>
    <row r="505" spans="3:63" x14ac:dyDescent="0.3">
      <c r="C505" s="12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</row>
    <row r="506" spans="3:63" x14ac:dyDescent="0.3">
      <c r="C506" s="12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</row>
    <row r="507" spans="3:63" x14ac:dyDescent="0.3">
      <c r="C507" s="12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</row>
    <row r="508" spans="3:63" x14ac:dyDescent="0.3">
      <c r="C508" s="12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</row>
    <row r="509" spans="3:63" x14ac:dyDescent="0.3">
      <c r="C509" s="12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</row>
    <row r="510" spans="3:63" x14ac:dyDescent="0.3">
      <c r="C510" s="12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</row>
    <row r="511" spans="3:63" x14ac:dyDescent="0.3">
      <c r="C511" s="12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</row>
    <row r="512" spans="3:63" x14ac:dyDescent="0.3">
      <c r="C512" s="12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</row>
    <row r="513" spans="3:63" x14ac:dyDescent="0.3">
      <c r="C513" s="12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</row>
    <row r="514" spans="3:63" x14ac:dyDescent="0.3">
      <c r="C514" s="12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</row>
    <row r="515" spans="3:63" x14ac:dyDescent="0.3">
      <c r="C515" s="12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</row>
    <row r="516" spans="3:63" x14ac:dyDescent="0.3">
      <c r="C516" s="12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</row>
    <row r="517" spans="3:63" x14ac:dyDescent="0.3">
      <c r="C517" s="12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</row>
    <row r="518" spans="3:63" x14ac:dyDescent="0.3">
      <c r="C518" s="12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</row>
    <row r="519" spans="3:63" x14ac:dyDescent="0.3">
      <c r="C519" s="12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</row>
    <row r="520" spans="3:63" x14ac:dyDescent="0.3">
      <c r="C520" s="12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</row>
    <row r="521" spans="3:63" x14ac:dyDescent="0.3">
      <c r="C521" s="12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</row>
    <row r="522" spans="3:63" x14ac:dyDescent="0.3">
      <c r="C522" s="12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</row>
    <row r="523" spans="3:63" x14ac:dyDescent="0.3">
      <c r="C523" s="12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</row>
    <row r="524" spans="3:63" x14ac:dyDescent="0.3">
      <c r="C524" s="12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</row>
    <row r="525" spans="3:63" x14ac:dyDescent="0.3">
      <c r="C525" s="12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</row>
    <row r="526" spans="3:63" x14ac:dyDescent="0.3">
      <c r="C526" s="12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</row>
    <row r="527" spans="3:63" x14ac:dyDescent="0.3">
      <c r="C527" s="12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</row>
    <row r="528" spans="3:63" x14ac:dyDescent="0.3">
      <c r="C528" s="12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</row>
    <row r="529" spans="3:63" x14ac:dyDescent="0.3">
      <c r="C529" s="12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</row>
    <row r="530" spans="3:63" x14ac:dyDescent="0.3">
      <c r="C530" s="12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</row>
    <row r="531" spans="3:63" x14ac:dyDescent="0.3">
      <c r="C531" s="12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</row>
    <row r="532" spans="3:63" x14ac:dyDescent="0.3">
      <c r="C532" s="12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</row>
    <row r="533" spans="3:63" x14ac:dyDescent="0.3">
      <c r="C533" s="12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</row>
    <row r="534" spans="3:63" x14ac:dyDescent="0.3">
      <c r="C534" s="12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</row>
    <row r="535" spans="3:63" x14ac:dyDescent="0.3">
      <c r="C535" s="12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</row>
    <row r="536" spans="3:63" x14ac:dyDescent="0.3">
      <c r="C536" s="12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</row>
    <row r="537" spans="3:63" x14ac:dyDescent="0.3">
      <c r="C537" s="12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</row>
    <row r="538" spans="3:63" x14ac:dyDescent="0.3">
      <c r="C538" s="12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</row>
    <row r="539" spans="3:63" x14ac:dyDescent="0.3">
      <c r="C539" s="12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</row>
    <row r="540" spans="3:63" x14ac:dyDescent="0.3">
      <c r="C540" s="12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</row>
    <row r="541" spans="3:63" x14ac:dyDescent="0.3">
      <c r="C541" s="12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</row>
    <row r="542" spans="3:63" x14ac:dyDescent="0.3">
      <c r="C542" s="12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</row>
    <row r="543" spans="3:63" x14ac:dyDescent="0.3">
      <c r="C543" s="12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</row>
    <row r="544" spans="3:63" x14ac:dyDescent="0.3">
      <c r="C544" s="12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</row>
    <row r="545" spans="3:63" x14ac:dyDescent="0.3">
      <c r="C545" s="12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</row>
    <row r="546" spans="3:63" x14ac:dyDescent="0.3">
      <c r="C546" s="12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</row>
    <row r="547" spans="3:63" x14ac:dyDescent="0.3">
      <c r="C547" s="12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</row>
    <row r="548" spans="3:63" x14ac:dyDescent="0.3">
      <c r="C548" s="12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</row>
    <row r="549" spans="3:63" x14ac:dyDescent="0.3">
      <c r="C549" s="12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</row>
    <row r="550" spans="3:63" x14ac:dyDescent="0.3">
      <c r="C550" s="12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</row>
    <row r="551" spans="3:63" x14ac:dyDescent="0.3">
      <c r="C551" s="12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</row>
    <row r="552" spans="3:63" x14ac:dyDescent="0.3">
      <c r="C552" s="12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</row>
    <row r="553" spans="3:63" x14ac:dyDescent="0.3">
      <c r="C553" s="12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</row>
    <row r="554" spans="3:63" x14ac:dyDescent="0.3">
      <c r="C554" s="12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</row>
    <row r="555" spans="3:63" x14ac:dyDescent="0.3">
      <c r="C555" s="12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</row>
    <row r="556" spans="3:63" x14ac:dyDescent="0.3">
      <c r="C556" s="12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</row>
    <row r="557" spans="3:63" x14ac:dyDescent="0.3">
      <c r="C557" s="12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</row>
    <row r="558" spans="3:63" x14ac:dyDescent="0.3">
      <c r="C558" s="12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</row>
    <row r="559" spans="3:63" x14ac:dyDescent="0.3">
      <c r="C559" s="12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</row>
    <row r="560" spans="3:63" x14ac:dyDescent="0.3">
      <c r="C560" s="12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</row>
    <row r="561" spans="3:63" x14ac:dyDescent="0.3">
      <c r="C561" s="12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</row>
    <row r="562" spans="3:63" x14ac:dyDescent="0.3">
      <c r="C562" s="12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</row>
    <row r="563" spans="3:63" x14ac:dyDescent="0.3">
      <c r="C563" s="12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</row>
    <row r="564" spans="3:63" x14ac:dyDescent="0.3">
      <c r="C564" s="12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</row>
    <row r="565" spans="3:63" x14ac:dyDescent="0.3">
      <c r="C565" s="12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</row>
    <row r="566" spans="3:63" x14ac:dyDescent="0.3">
      <c r="C566" s="12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</row>
    <row r="567" spans="3:63" x14ac:dyDescent="0.3">
      <c r="C567" s="12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</row>
    <row r="568" spans="3:63" x14ac:dyDescent="0.3">
      <c r="C568" s="12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</row>
    <row r="569" spans="3:63" x14ac:dyDescent="0.3">
      <c r="C569" s="12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</row>
    <row r="570" spans="3:63" x14ac:dyDescent="0.3">
      <c r="C570" s="12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</row>
    <row r="571" spans="3:63" x14ac:dyDescent="0.3">
      <c r="C571" s="12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</row>
    <row r="572" spans="3:63" x14ac:dyDescent="0.3">
      <c r="C572" s="12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</row>
    <row r="573" spans="3:63" x14ac:dyDescent="0.3">
      <c r="C573" s="12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</row>
    <row r="574" spans="3:63" x14ac:dyDescent="0.3">
      <c r="C574" s="12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</row>
    <row r="575" spans="3:63" x14ac:dyDescent="0.3">
      <c r="C575" s="12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</row>
    <row r="576" spans="3:63" x14ac:dyDescent="0.3">
      <c r="C576" s="12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</row>
    <row r="577" spans="3:63" x14ac:dyDescent="0.3">
      <c r="C577" s="12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</row>
    <row r="578" spans="3:63" x14ac:dyDescent="0.3">
      <c r="C578" s="12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</row>
    <row r="579" spans="3:63" x14ac:dyDescent="0.3">
      <c r="C579" s="12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</row>
    <row r="580" spans="3:63" x14ac:dyDescent="0.3">
      <c r="C580" s="12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</row>
    <row r="581" spans="3:63" x14ac:dyDescent="0.3">
      <c r="C581" s="12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</row>
    <row r="582" spans="3:63" x14ac:dyDescent="0.3">
      <c r="C582" s="12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</row>
    <row r="583" spans="3:63" x14ac:dyDescent="0.3">
      <c r="C583" s="12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</row>
    <row r="584" spans="3:63" x14ac:dyDescent="0.3">
      <c r="C584" s="12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</row>
    <row r="585" spans="3:63" x14ac:dyDescent="0.3">
      <c r="C585" s="12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</row>
    <row r="586" spans="3:63" x14ac:dyDescent="0.3">
      <c r="C586" s="12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</row>
    <row r="587" spans="3:63" x14ac:dyDescent="0.3">
      <c r="C587" s="12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</row>
    <row r="588" spans="3:63" x14ac:dyDescent="0.3">
      <c r="C588" s="12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</row>
    <row r="589" spans="3:63" x14ac:dyDescent="0.3">
      <c r="C589" s="12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</row>
    <row r="590" spans="3:63" x14ac:dyDescent="0.3">
      <c r="C590" s="12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</row>
    <row r="591" spans="3:63" x14ac:dyDescent="0.3">
      <c r="C591" s="12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</row>
    <row r="592" spans="3:63" x14ac:dyDescent="0.3">
      <c r="C592" s="12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</row>
    <row r="593" spans="3:63" x14ac:dyDescent="0.3">
      <c r="C593" s="12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</row>
    <row r="594" spans="3:63" x14ac:dyDescent="0.3">
      <c r="C594" s="12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</row>
    <row r="595" spans="3:63" x14ac:dyDescent="0.3">
      <c r="C595" s="12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</row>
    <row r="596" spans="3:63" x14ac:dyDescent="0.3">
      <c r="C596" s="12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</row>
    <row r="597" spans="3:63" x14ac:dyDescent="0.3">
      <c r="C597" s="12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</row>
    <row r="598" spans="3:63" x14ac:dyDescent="0.3">
      <c r="C598" s="12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</row>
    <row r="599" spans="3:63" x14ac:dyDescent="0.3">
      <c r="C599" s="12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</row>
    <row r="600" spans="3:63" x14ac:dyDescent="0.3">
      <c r="C600" s="12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</row>
    <row r="601" spans="3:63" x14ac:dyDescent="0.3">
      <c r="C601" s="12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</row>
    <row r="602" spans="3:63" x14ac:dyDescent="0.3">
      <c r="C602" s="12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</row>
    <row r="603" spans="3:63" x14ac:dyDescent="0.3">
      <c r="C603" s="12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</row>
    <row r="604" spans="3:63" x14ac:dyDescent="0.3">
      <c r="C604" s="12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</row>
    <row r="605" spans="3:63" x14ac:dyDescent="0.3">
      <c r="C605" s="12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</row>
    <row r="606" spans="3:63" x14ac:dyDescent="0.3">
      <c r="C606" s="12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</row>
    <row r="607" spans="3:63" x14ac:dyDescent="0.3">
      <c r="C607" s="12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</row>
    <row r="608" spans="3:63" x14ac:dyDescent="0.3">
      <c r="C608" s="12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</row>
    <row r="609" spans="3:63" x14ac:dyDescent="0.3">
      <c r="C609" s="12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</row>
    <row r="610" spans="3:63" x14ac:dyDescent="0.3">
      <c r="C610" s="12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</row>
    <row r="611" spans="3:63" x14ac:dyDescent="0.3">
      <c r="C611" s="12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</row>
    <row r="612" spans="3:63" x14ac:dyDescent="0.3">
      <c r="C612" s="12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</row>
    <row r="613" spans="3:63" x14ac:dyDescent="0.3">
      <c r="C613" s="12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</row>
    <row r="614" spans="3:63" x14ac:dyDescent="0.3">
      <c r="C614" s="12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</row>
    <row r="615" spans="3:63" x14ac:dyDescent="0.3">
      <c r="C615" s="12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</row>
    <row r="616" spans="3:63" x14ac:dyDescent="0.3">
      <c r="C616" s="12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</row>
    <row r="617" spans="3:63" x14ac:dyDescent="0.3">
      <c r="C617" s="12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</row>
    <row r="618" spans="3:63" x14ac:dyDescent="0.3">
      <c r="C618" s="12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</row>
    <row r="619" spans="3:63" x14ac:dyDescent="0.3">
      <c r="C619" s="12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</row>
    <row r="620" spans="3:63" x14ac:dyDescent="0.3">
      <c r="C620" s="12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</row>
    <row r="621" spans="3:63" x14ac:dyDescent="0.3">
      <c r="C621" s="12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</row>
    <row r="622" spans="3:63" x14ac:dyDescent="0.3">
      <c r="C622" s="12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</row>
    <row r="623" spans="3:63" x14ac:dyDescent="0.3">
      <c r="C623" s="12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</row>
    <row r="624" spans="3:63" x14ac:dyDescent="0.3">
      <c r="C624" s="12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</row>
    <row r="625" spans="3:63" x14ac:dyDescent="0.3">
      <c r="C625" s="12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</row>
    <row r="626" spans="3:63" x14ac:dyDescent="0.3">
      <c r="C626" s="12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</row>
    <row r="627" spans="3:63" x14ac:dyDescent="0.3">
      <c r="C627" s="12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</row>
    <row r="628" spans="3:63" x14ac:dyDescent="0.3">
      <c r="C628" s="12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</row>
    <row r="629" spans="3:63" x14ac:dyDescent="0.3">
      <c r="C629" s="12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</row>
    <row r="630" spans="3:63" x14ac:dyDescent="0.3">
      <c r="C630" s="12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</row>
    <row r="631" spans="3:63" x14ac:dyDescent="0.3">
      <c r="C631" s="12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</row>
    <row r="632" spans="3:63" x14ac:dyDescent="0.3">
      <c r="C632" s="12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</row>
    <row r="633" spans="3:63" x14ac:dyDescent="0.3">
      <c r="C633" s="12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</row>
    <row r="634" spans="3:63" x14ac:dyDescent="0.3">
      <c r="C634" s="12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</row>
    <row r="635" spans="3:63" x14ac:dyDescent="0.3">
      <c r="C635" s="12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</row>
    <row r="636" spans="3:63" x14ac:dyDescent="0.3">
      <c r="C636" s="12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</row>
    <row r="637" spans="3:63" x14ac:dyDescent="0.3">
      <c r="C637" s="12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</row>
    <row r="638" spans="3:63" x14ac:dyDescent="0.3">
      <c r="C638" s="12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</row>
    <row r="639" spans="3:63" x14ac:dyDescent="0.3">
      <c r="C639" s="12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</row>
    <row r="640" spans="3:63" x14ac:dyDescent="0.3">
      <c r="C640" s="12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</row>
    <row r="641" spans="3:63" x14ac:dyDescent="0.3">
      <c r="C641" s="12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</row>
    <row r="642" spans="3:63" x14ac:dyDescent="0.3">
      <c r="C642" s="12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</row>
    <row r="643" spans="3:63" x14ac:dyDescent="0.3">
      <c r="C643" s="12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</row>
    <row r="644" spans="3:63" x14ac:dyDescent="0.3">
      <c r="C644" s="12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</row>
    <row r="645" spans="3:63" x14ac:dyDescent="0.3">
      <c r="C645" s="12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</row>
    <row r="646" spans="3:63" x14ac:dyDescent="0.3">
      <c r="C646" s="12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</row>
    <row r="647" spans="3:63" x14ac:dyDescent="0.3">
      <c r="C647" s="12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</row>
    <row r="648" spans="3:63" x14ac:dyDescent="0.3">
      <c r="C648" s="12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</row>
    <row r="649" spans="3:63" x14ac:dyDescent="0.3">
      <c r="C649" s="12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</row>
    <row r="650" spans="3:63" x14ac:dyDescent="0.3">
      <c r="C650" s="12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</row>
    <row r="651" spans="3:63" x14ac:dyDescent="0.3">
      <c r="C651" s="12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</row>
    <row r="652" spans="3:63" x14ac:dyDescent="0.3">
      <c r="C652" s="12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</row>
    <row r="653" spans="3:63" x14ac:dyDescent="0.3">
      <c r="C653" s="12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</row>
    <row r="654" spans="3:63" x14ac:dyDescent="0.3">
      <c r="C654" s="12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</row>
    <row r="655" spans="3:63" x14ac:dyDescent="0.3">
      <c r="C655" s="12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</row>
    <row r="656" spans="3:63" x14ac:dyDescent="0.3">
      <c r="C656" s="12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</row>
    <row r="657" spans="3:63" x14ac:dyDescent="0.3">
      <c r="C657" s="12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</row>
    <row r="658" spans="3:63" x14ac:dyDescent="0.3">
      <c r="C658" s="12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</row>
    <row r="659" spans="3:63" x14ac:dyDescent="0.3">
      <c r="C659" s="12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</row>
    <row r="660" spans="3:63" x14ac:dyDescent="0.3">
      <c r="C660" s="12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</row>
    <row r="661" spans="3:63" x14ac:dyDescent="0.3">
      <c r="C661" s="12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</row>
    <row r="662" spans="3:63" x14ac:dyDescent="0.3">
      <c r="C662" s="12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</row>
    <row r="663" spans="3:63" x14ac:dyDescent="0.3">
      <c r="C663" s="12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</row>
    <row r="664" spans="3:63" x14ac:dyDescent="0.3">
      <c r="C664" s="12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</row>
    <row r="665" spans="3:63" x14ac:dyDescent="0.3">
      <c r="C665" s="12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</row>
    <row r="666" spans="3:63" x14ac:dyDescent="0.3">
      <c r="C666" s="12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</row>
    <row r="667" spans="3:63" x14ac:dyDescent="0.3">
      <c r="C667" s="12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</row>
    <row r="668" spans="3:63" x14ac:dyDescent="0.3">
      <c r="C668" s="12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</row>
    <row r="669" spans="3:63" x14ac:dyDescent="0.3">
      <c r="C669" s="12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</row>
    <row r="670" spans="3:63" x14ac:dyDescent="0.3">
      <c r="C670" s="12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</row>
    <row r="671" spans="3:63" x14ac:dyDescent="0.3">
      <c r="C671" s="12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</row>
    <row r="672" spans="3:63" x14ac:dyDescent="0.3">
      <c r="C672" s="12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</row>
    <row r="673" spans="3:63" x14ac:dyDescent="0.3">
      <c r="C673" s="12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</row>
    <row r="674" spans="3:63" x14ac:dyDescent="0.3">
      <c r="C674" s="12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</row>
    <row r="675" spans="3:63" x14ac:dyDescent="0.3">
      <c r="C675" s="12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</row>
    <row r="676" spans="3:63" x14ac:dyDescent="0.3">
      <c r="C676" s="12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</row>
    <row r="677" spans="3:63" x14ac:dyDescent="0.3">
      <c r="C677" s="12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</row>
    <row r="678" spans="3:63" x14ac:dyDescent="0.3">
      <c r="C678" s="12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</row>
    <row r="679" spans="3:63" x14ac:dyDescent="0.3">
      <c r="C679" s="12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</row>
    <row r="680" spans="3:63" x14ac:dyDescent="0.3">
      <c r="C680" s="12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</row>
    <row r="681" spans="3:63" x14ac:dyDescent="0.3">
      <c r="C681" s="12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</row>
    <row r="682" spans="3:63" x14ac:dyDescent="0.3">
      <c r="C682" s="12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</row>
    <row r="683" spans="3:63" x14ac:dyDescent="0.3">
      <c r="C683" s="12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</row>
    <row r="684" spans="3:63" x14ac:dyDescent="0.3">
      <c r="C684" s="12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</row>
    <row r="685" spans="3:63" x14ac:dyDescent="0.3">
      <c r="C685" s="12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</row>
    <row r="686" spans="3:63" x14ac:dyDescent="0.3">
      <c r="C686" s="12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</row>
    <row r="687" spans="3:63" x14ac:dyDescent="0.3">
      <c r="C687" s="12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</row>
    <row r="688" spans="3:63" x14ac:dyDescent="0.3">
      <c r="C688" s="12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</row>
    <row r="689" spans="3:63" x14ac:dyDescent="0.3">
      <c r="C689" s="12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</row>
    <row r="690" spans="3:63" x14ac:dyDescent="0.3">
      <c r="C690" s="12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</row>
    <row r="691" spans="3:63" x14ac:dyDescent="0.3">
      <c r="C691" s="12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</row>
    <row r="692" spans="3:63" x14ac:dyDescent="0.3">
      <c r="C692" s="12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</row>
    <row r="693" spans="3:63" x14ac:dyDescent="0.3">
      <c r="C693" s="12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</row>
    <row r="694" spans="3:63" x14ac:dyDescent="0.3">
      <c r="C694" s="12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</row>
    <row r="695" spans="3:63" x14ac:dyDescent="0.3">
      <c r="C695" s="12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</row>
    <row r="696" spans="3:63" x14ac:dyDescent="0.3">
      <c r="C696" s="12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</row>
    <row r="697" spans="3:63" x14ac:dyDescent="0.3">
      <c r="C697" s="12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</row>
    <row r="698" spans="3:63" x14ac:dyDescent="0.3">
      <c r="C698" s="12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</row>
    <row r="699" spans="3:63" x14ac:dyDescent="0.3">
      <c r="C699" s="12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</row>
    <row r="700" spans="3:63" x14ac:dyDescent="0.3">
      <c r="C700" s="12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</row>
    <row r="701" spans="3:63" x14ac:dyDescent="0.3">
      <c r="C701" s="12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</row>
    <row r="702" spans="3:63" x14ac:dyDescent="0.3">
      <c r="C702" s="12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</row>
    <row r="703" spans="3:63" x14ac:dyDescent="0.3">
      <c r="C703" s="12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</row>
    <row r="704" spans="3:63" x14ac:dyDescent="0.3">
      <c r="C704" s="12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</row>
    <row r="705" spans="3:63" x14ac:dyDescent="0.3">
      <c r="C705" s="12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</row>
    <row r="706" spans="3:63" x14ac:dyDescent="0.3">
      <c r="C706" s="12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</row>
    <row r="707" spans="3:63" x14ac:dyDescent="0.3">
      <c r="C707" s="12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</row>
    <row r="708" spans="3:63" x14ac:dyDescent="0.3">
      <c r="C708" s="12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</row>
    <row r="709" spans="3:63" x14ac:dyDescent="0.3">
      <c r="C709" s="12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</row>
    <row r="710" spans="3:63" x14ac:dyDescent="0.3">
      <c r="C710" s="12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</row>
    <row r="711" spans="3:63" x14ac:dyDescent="0.3">
      <c r="C711" s="12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</row>
    <row r="712" spans="3:63" x14ac:dyDescent="0.3">
      <c r="C712" s="12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</row>
    <row r="713" spans="3:63" x14ac:dyDescent="0.3">
      <c r="C713" s="12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</row>
    <row r="714" spans="3:63" x14ac:dyDescent="0.3">
      <c r="C714" s="12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</row>
    <row r="715" spans="3:63" x14ac:dyDescent="0.3">
      <c r="C715" s="12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</row>
    <row r="716" spans="3:63" x14ac:dyDescent="0.3">
      <c r="C716" s="12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</row>
    <row r="717" spans="3:63" x14ac:dyDescent="0.3">
      <c r="C717" s="12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</row>
    <row r="718" spans="3:63" x14ac:dyDescent="0.3">
      <c r="C718" s="12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</row>
    <row r="719" spans="3:63" x14ac:dyDescent="0.3">
      <c r="C719" s="12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</row>
    <row r="720" spans="3:63" x14ac:dyDescent="0.3">
      <c r="C720" s="12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</row>
    <row r="721" spans="3:63" x14ac:dyDescent="0.3">
      <c r="C721" s="12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</row>
    <row r="722" spans="3:63" x14ac:dyDescent="0.3">
      <c r="C722" s="12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</row>
    <row r="723" spans="3:63" x14ac:dyDescent="0.3">
      <c r="C723" s="12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</row>
    <row r="724" spans="3:63" x14ac:dyDescent="0.3">
      <c r="C724" s="12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</row>
    <row r="725" spans="3:63" x14ac:dyDescent="0.3">
      <c r="C725" s="12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</row>
    <row r="726" spans="3:63" x14ac:dyDescent="0.3">
      <c r="C726" s="12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</row>
    <row r="727" spans="3:63" x14ac:dyDescent="0.3">
      <c r="C727" s="12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</row>
    <row r="728" spans="3:63" x14ac:dyDescent="0.3">
      <c r="C728" s="12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</row>
    <row r="729" spans="3:63" x14ac:dyDescent="0.3">
      <c r="C729" s="12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</row>
    <row r="730" spans="3:63" x14ac:dyDescent="0.3">
      <c r="C730" s="12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</row>
    <row r="731" spans="3:63" x14ac:dyDescent="0.3">
      <c r="C731" s="12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</row>
    <row r="732" spans="3:63" x14ac:dyDescent="0.3">
      <c r="C732" s="12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</row>
    <row r="733" spans="3:63" x14ac:dyDescent="0.3">
      <c r="C733" s="12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</row>
    <row r="734" spans="3:63" x14ac:dyDescent="0.3">
      <c r="C734" s="12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</row>
    <row r="735" spans="3:63" x14ac:dyDescent="0.3">
      <c r="C735" s="12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</row>
    <row r="736" spans="3:63" x14ac:dyDescent="0.3">
      <c r="C736" s="12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</row>
    <row r="737" spans="3:63" x14ac:dyDescent="0.3">
      <c r="C737" s="12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</row>
    <row r="738" spans="3:63" x14ac:dyDescent="0.3">
      <c r="C738" s="12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</row>
    <row r="739" spans="3:63" x14ac:dyDescent="0.3">
      <c r="C739" s="12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</row>
    <row r="740" spans="3:63" x14ac:dyDescent="0.3">
      <c r="C740" s="12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</row>
    <row r="741" spans="3:63" x14ac:dyDescent="0.3">
      <c r="C741" s="12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</row>
    <row r="742" spans="3:63" x14ac:dyDescent="0.3">
      <c r="C742" s="12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</row>
    <row r="743" spans="3:63" x14ac:dyDescent="0.3">
      <c r="C743" s="12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</row>
    <row r="744" spans="3:63" x14ac:dyDescent="0.3">
      <c r="C744" s="12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</row>
    <row r="745" spans="3:63" x14ac:dyDescent="0.3">
      <c r="C745" s="12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</row>
    <row r="746" spans="3:63" x14ac:dyDescent="0.3">
      <c r="C746" s="12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</row>
    <row r="747" spans="3:63" x14ac:dyDescent="0.3">
      <c r="C747" s="12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</row>
    <row r="748" spans="3:63" x14ac:dyDescent="0.3">
      <c r="C748" s="12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</row>
    <row r="749" spans="3:63" x14ac:dyDescent="0.3">
      <c r="C749" s="12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</row>
    <row r="750" spans="3:63" x14ac:dyDescent="0.3">
      <c r="C750" s="12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</row>
    <row r="751" spans="3:63" x14ac:dyDescent="0.3">
      <c r="C751" s="12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</row>
    <row r="752" spans="3:63" x14ac:dyDescent="0.3">
      <c r="C752" s="12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</row>
    <row r="753" spans="3:63" x14ac:dyDescent="0.3">
      <c r="C753" s="12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</row>
    <row r="754" spans="3:63" x14ac:dyDescent="0.3">
      <c r="C754" s="12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</row>
    <row r="755" spans="3:63" x14ac:dyDescent="0.3">
      <c r="C755" s="12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</row>
    <row r="756" spans="3:63" x14ac:dyDescent="0.3">
      <c r="C756" s="12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</row>
    <row r="757" spans="3:63" x14ac:dyDescent="0.3">
      <c r="C757" s="12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</row>
    <row r="758" spans="3:63" x14ac:dyDescent="0.3">
      <c r="C758" s="12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</row>
    <row r="759" spans="3:63" x14ac:dyDescent="0.3">
      <c r="C759" s="12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</row>
    <row r="760" spans="3:63" x14ac:dyDescent="0.3">
      <c r="C760" s="12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</row>
    <row r="761" spans="3:63" x14ac:dyDescent="0.3">
      <c r="C761" s="12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</row>
    <row r="762" spans="3:63" x14ac:dyDescent="0.3">
      <c r="C762" s="12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</row>
    <row r="763" spans="3:63" x14ac:dyDescent="0.3">
      <c r="C763" s="12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</row>
    <row r="764" spans="3:63" x14ac:dyDescent="0.3">
      <c r="C764" s="12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</row>
    <row r="765" spans="3:63" x14ac:dyDescent="0.3">
      <c r="C765" s="12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</row>
    <row r="766" spans="3:63" x14ac:dyDescent="0.3">
      <c r="C766" s="12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</row>
    <row r="767" spans="3:63" x14ac:dyDescent="0.3">
      <c r="C767" s="12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</row>
    <row r="768" spans="3:63" x14ac:dyDescent="0.3">
      <c r="C768" s="12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</row>
    <row r="769" spans="3:63" x14ac:dyDescent="0.3">
      <c r="C769" s="12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</row>
    <row r="770" spans="3:63" x14ac:dyDescent="0.3">
      <c r="C770" s="12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</row>
    <row r="771" spans="3:63" x14ac:dyDescent="0.3">
      <c r="C771" s="12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</row>
    <row r="772" spans="3:63" x14ac:dyDescent="0.3">
      <c r="C772" s="12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</row>
    <row r="773" spans="3:63" x14ac:dyDescent="0.3">
      <c r="C773" s="12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</row>
    <row r="774" spans="3:63" x14ac:dyDescent="0.3">
      <c r="C774" s="12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</row>
    <row r="775" spans="3:63" x14ac:dyDescent="0.3">
      <c r="C775" s="12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</row>
    <row r="776" spans="3:63" x14ac:dyDescent="0.3">
      <c r="C776" s="12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</row>
    <row r="777" spans="3:63" x14ac:dyDescent="0.3">
      <c r="C777" s="12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</row>
    <row r="778" spans="3:63" x14ac:dyDescent="0.3">
      <c r="C778" s="12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</row>
    <row r="779" spans="3:63" x14ac:dyDescent="0.3">
      <c r="C779" s="12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</row>
    <row r="780" spans="3:63" x14ac:dyDescent="0.3">
      <c r="C780" s="12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</row>
    <row r="781" spans="3:63" x14ac:dyDescent="0.3">
      <c r="C781" s="12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</row>
    <row r="782" spans="3:63" x14ac:dyDescent="0.3">
      <c r="C782" s="12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</row>
    <row r="783" spans="3:63" x14ac:dyDescent="0.3">
      <c r="C783" s="12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</row>
    <row r="784" spans="3:63" x14ac:dyDescent="0.3">
      <c r="C784" s="12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</row>
    <row r="785" spans="3:63" x14ac:dyDescent="0.3">
      <c r="C785" s="12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</row>
    <row r="786" spans="3:63" x14ac:dyDescent="0.3">
      <c r="C786" s="12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</row>
    <row r="787" spans="3:63" x14ac:dyDescent="0.3">
      <c r="C787" s="12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</row>
    <row r="788" spans="3:63" x14ac:dyDescent="0.3">
      <c r="C788" s="12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</row>
    <row r="789" spans="3:63" x14ac:dyDescent="0.3">
      <c r="C789" s="12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</row>
    <row r="790" spans="3:63" x14ac:dyDescent="0.3">
      <c r="C790" s="12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</row>
    <row r="791" spans="3:63" x14ac:dyDescent="0.3">
      <c r="C791" s="12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</row>
    <row r="792" spans="3:63" x14ac:dyDescent="0.3">
      <c r="C792" s="12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</row>
    <row r="793" spans="3:63" x14ac:dyDescent="0.3">
      <c r="C793" s="12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</row>
    <row r="794" spans="3:63" x14ac:dyDescent="0.3">
      <c r="C794" s="12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</row>
    <row r="795" spans="3:63" x14ac:dyDescent="0.3">
      <c r="C795" s="12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</row>
    <row r="796" spans="3:63" x14ac:dyDescent="0.3">
      <c r="C796" s="12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</row>
    <row r="797" spans="3:63" x14ac:dyDescent="0.3">
      <c r="C797" s="12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</row>
    <row r="798" spans="3:63" x14ac:dyDescent="0.3">
      <c r="C798" s="12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</row>
    <row r="799" spans="3:63" x14ac:dyDescent="0.3">
      <c r="C799" s="12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</row>
    <row r="800" spans="3:63" x14ac:dyDescent="0.3">
      <c r="C800" s="12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</row>
    <row r="801" spans="3:63" x14ac:dyDescent="0.3">
      <c r="C801" s="12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</row>
    <row r="802" spans="3:63" x14ac:dyDescent="0.3">
      <c r="C802" s="12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</row>
    <row r="803" spans="3:63" x14ac:dyDescent="0.3">
      <c r="C803" s="12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</row>
    <row r="804" spans="3:63" x14ac:dyDescent="0.3">
      <c r="C804" s="12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</row>
    <row r="805" spans="3:63" x14ac:dyDescent="0.3">
      <c r="C805" s="12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</row>
    <row r="806" spans="3:63" x14ac:dyDescent="0.3">
      <c r="C806" s="12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</row>
    <row r="807" spans="3:63" x14ac:dyDescent="0.3">
      <c r="C807" s="12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</row>
    <row r="808" spans="3:63" x14ac:dyDescent="0.3">
      <c r="C808" s="12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</row>
    <row r="809" spans="3:63" x14ac:dyDescent="0.3">
      <c r="C809" s="12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</row>
    <row r="810" spans="3:63" x14ac:dyDescent="0.3">
      <c r="C810" s="12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</row>
    <row r="811" spans="3:63" x14ac:dyDescent="0.3">
      <c r="C811" s="12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</row>
    <row r="812" spans="3:63" x14ac:dyDescent="0.3">
      <c r="C812" s="12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</row>
    <row r="813" spans="3:63" x14ac:dyDescent="0.3">
      <c r="C813" s="12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</row>
    <row r="814" spans="3:63" x14ac:dyDescent="0.3">
      <c r="C814" s="12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</row>
    <row r="815" spans="3:63" x14ac:dyDescent="0.3">
      <c r="C815" s="12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</row>
    <row r="816" spans="3:63" x14ac:dyDescent="0.3">
      <c r="C816" s="12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</row>
    <row r="817" spans="3:63" x14ac:dyDescent="0.3">
      <c r="C817" s="12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</row>
    <row r="818" spans="3:63" x14ac:dyDescent="0.3">
      <c r="C818" s="12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</row>
    <row r="819" spans="3:63" x14ac:dyDescent="0.3">
      <c r="C819" s="12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</row>
    <row r="820" spans="3:63" x14ac:dyDescent="0.3">
      <c r="C820" s="12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</row>
    <row r="821" spans="3:63" x14ac:dyDescent="0.3">
      <c r="C821" s="12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</row>
    <row r="822" spans="3:63" x14ac:dyDescent="0.3">
      <c r="C822" s="12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</row>
    <row r="823" spans="3:63" x14ac:dyDescent="0.3">
      <c r="C823" s="12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</row>
    <row r="824" spans="3:63" x14ac:dyDescent="0.3">
      <c r="C824" s="12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</row>
    <row r="825" spans="3:63" x14ac:dyDescent="0.3">
      <c r="C825" s="12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</row>
    <row r="826" spans="3:63" x14ac:dyDescent="0.3">
      <c r="C826" s="12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</row>
    <row r="827" spans="3:63" x14ac:dyDescent="0.3">
      <c r="C827" s="12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</row>
    <row r="828" spans="3:63" x14ac:dyDescent="0.3">
      <c r="C828" s="12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</row>
    <row r="829" spans="3:63" x14ac:dyDescent="0.3">
      <c r="C829" s="12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</row>
    <row r="830" spans="3:63" x14ac:dyDescent="0.3">
      <c r="C830" s="12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</row>
    <row r="831" spans="3:63" x14ac:dyDescent="0.3">
      <c r="C831" s="12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</row>
    <row r="832" spans="3:63" x14ac:dyDescent="0.3">
      <c r="C832" s="12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</row>
    <row r="833" spans="3:63" x14ac:dyDescent="0.3">
      <c r="C833" s="12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</row>
    <row r="834" spans="3:63" x14ac:dyDescent="0.3">
      <c r="C834" s="12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</row>
    <row r="835" spans="3:63" x14ac:dyDescent="0.3">
      <c r="C835" s="12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</row>
    <row r="836" spans="3:63" x14ac:dyDescent="0.3">
      <c r="C836" s="12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</row>
    <row r="837" spans="3:63" x14ac:dyDescent="0.3">
      <c r="C837" s="12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</row>
    <row r="838" spans="3:63" x14ac:dyDescent="0.3">
      <c r="C838" s="12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</row>
    <row r="839" spans="3:63" x14ac:dyDescent="0.3">
      <c r="C839" s="12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</row>
    <row r="840" spans="3:63" x14ac:dyDescent="0.3">
      <c r="C840" s="12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</row>
    <row r="841" spans="3:63" x14ac:dyDescent="0.3">
      <c r="C841" s="12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</row>
    <row r="842" spans="3:63" x14ac:dyDescent="0.3">
      <c r="C842" s="12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</row>
    <row r="843" spans="3:63" x14ac:dyDescent="0.3">
      <c r="C843" s="12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</row>
    <row r="844" spans="3:63" x14ac:dyDescent="0.3">
      <c r="C844" s="12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</row>
    <row r="845" spans="3:63" x14ac:dyDescent="0.3">
      <c r="C845" s="12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</row>
    <row r="846" spans="3:63" x14ac:dyDescent="0.3">
      <c r="C846" s="12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</row>
    <row r="847" spans="3:63" x14ac:dyDescent="0.3">
      <c r="C847" s="12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</row>
    <row r="848" spans="3:63" x14ac:dyDescent="0.3">
      <c r="C848" s="12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</row>
    <row r="849" spans="3:63" x14ac:dyDescent="0.3">
      <c r="C849" s="12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</row>
    <row r="850" spans="3:63" x14ac:dyDescent="0.3">
      <c r="C850" s="12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</row>
    <row r="851" spans="3:63" x14ac:dyDescent="0.3">
      <c r="C851" s="12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</row>
    <row r="852" spans="3:63" x14ac:dyDescent="0.3">
      <c r="C852" s="12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</row>
    <row r="853" spans="3:63" x14ac:dyDescent="0.3">
      <c r="C853" s="12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</row>
    <row r="854" spans="3:63" x14ac:dyDescent="0.3">
      <c r="C854" s="12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</row>
    <row r="855" spans="3:63" x14ac:dyDescent="0.3">
      <c r="C855" s="12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</row>
    <row r="856" spans="3:63" x14ac:dyDescent="0.3">
      <c r="C856" s="12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</row>
    <row r="857" spans="3:63" x14ac:dyDescent="0.3">
      <c r="C857" s="12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</row>
    <row r="858" spans="3:63" x14ac:dyDescent="0.3">
      <c r="C858" s="12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</row>
    <row r="859" spans="3:63" x14ac:dyDescent="0.3">
      <c r="C859" s="12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</row>
    <row r="860" spans="3:63" x14ac:dyDescent="0.3">
      <c r="C860" s="12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</row>
    <row r="861" spans="3:63" x14ac:dyDescent="0.3">
      <c r="C861" s="12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</row>
    <row r="862" spans="3:63" x14ac:dyDescent="0.3">
      <c r="C862" s="12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</row>
    <row r="863" spans="3:63" x14ac:dyDescent="0.3">
      <c r="C863" s="12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</row>
    <row r="864" spans="3:63" x14ac:dyDescent="0.3">
      <c r="C864" s="12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</row>
    <row r="865" spans="3:63" x14ac:dyDescent="0.3">
      <c r="C865" s="12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</row>
    <row r="866" spans="3:63" x14ac:dyDescent="0.3">
      <c r="C866" s="12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</row>
    <row r="867" spans="3:63" x14ac:dyDescent="0.3">
      <c r="C867" s="12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</row>
    <row r="868" spans="3:63" x14ac:dyDescent="0.3">
      <c r="C868" s="12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</row>
    <row r="869" spans="3:63" x14ac:dyDescent="0.3">
      <c r="C869" s="12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</row>
    <row r="870" spans="3:63" x14ac:dyDescent="0.3">
      <c r="C870" s="12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</row>
    <row r="871" spans="3:63" x14ac:dyDescent="0.3">
      <c r="C871" s="12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</row>
    <row r="872" spans="3:63" x14ac:dyDescent="0.3">
      <c r="C872" s="12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</row>
    <row r="873" spans="3:63" x14ac:dyDescent="0.3">
      <c r="C873" s="12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</row>
    <row r="874" spans="3:63" x14ac:dyDescent="0.3">
      <c r="C874" s="12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</row>
    <row r="875" spans="3:63" x14ac:dyDescent="0.3">
      <c r="C875" s="12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</row>
    <row r="876" spans="3:63" x14ac:dyDescent="0.3">
      <c r="C876" s="12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</row>
    <row r="877" spans="3:63" x14ac:dyDescent="0.3">
      <c r="C877" s="12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</row>
    <row r="878" spans="3:63" x14ac:dyDescent="0.3">
      <c r="C878" s="12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</row>
    <row r="879" spans="3:63" x14ac:dyDescent="0.3">
      <c r="C879" s="12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</row>
    <row r="880" spans="3:63" x14ac:dyDescent="0.3">
      <c r="C880" s="12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</row>
    <row r="881" spans="3:63" x14ac:dyDescent="0.3">
      <c r="C881" s="12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</row>
    <row r="882" spans="3:63" x14ac:dyDescent="0.3">
      <c r="C882" s="12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</row>
    <row r="883" spans="3:63" x14ac:dyDescent="0.3">
      <c r="C883" s="12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</row>
    <row r="884" spans="3:63" x14ac:dyDescent="0.3">
      <c r="C884" s="12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</row>
    <row r="885" spans="3:63" x14ac:dyDescent="0.3">
      <c r="C885" s="12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</row>
    <row r="886" spans="3:63" x14ac:dyDescent="0.3">
      <c r="C886" s="12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</row>
    <row r="887" spans="3:63" x14ac:dyDescent="0.3">
      <c r="C887" s="12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</row>
    <row r="888" spans="3:63" x14ac:dyDescent="0.3">
      <c r="C888" s="12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</row>
    <row r="889" spans="3:63" x14ac:dyDescent="0.3">
      <c r="C889" s="12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</row>
    <row r="890" spans="3:63" x14ac:dyDescent="0.3">
      <c r="C890" s="12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</row>
    <row r="891" spans="3:63" x14ac:dyDescent="0.3">
      <c r="C891" s="12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</row>
    <row r="892" spans="3:63" x14ac:dyDescent="0.3">
      <c r="C892" s="12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</row>
    <row r="893" spans="3:63" x14ac:dyDescent="0.3">
      <c r="C893" s="12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</row>
    <row r="894" spans="3:63" x14ac:dyDescent="0.3">
      <c r="C894" s="12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</row>
    <row r="895" spans="3:63" x14ac:dyDescent="0.3">
      <c r="C895" s="12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</row>
    <row r="896" spans="3:63" x14ac:dyDescent="0.3">
      <c r="C896" s="12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</row>
    <row r="897" spans="3:63" x14ac:dyDescent="0.3">
      <c r="C897" s="12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</row>
    <row r="898" spans="3:63" x14ac:dyDescent="0.3">
      <c r="C898" s="12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</row>
    <row r="899" spans="3:63" x14ac:dyDescent="0.3">
      <c r="C899" s="12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</row>
    <row r="900" spans="3:63" x14ac:dyDescent="0.3">
      <c r="C900" s="12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</row>
    <row r="901" spans="3:63" x14ac:dyDescent="0.3">
      <c r="C901" s="12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</row>
    <row r="902" spans="3:63" x14ac:dyDescent="0.3">
      <c r="C902" s="12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</row>
    <row r="903" spans="3:63" x14ac:dyDescent="0.3">
      <c r="C903" s="12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</row>
    <row r="904" spans="3:63" x14ac:dyDescent="0.3">
      <c r="C904" s="12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</row>
    <row r="905" spans="3:63" x14ac:dyDescent="0.3">
      <c r="C905" s="12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</row>
    <row r="906" spans="3:63" x14ac:dyDescent="0.3">
      <c r="C906" s="12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</row>
    <row r="907" spans="3:63" x14ac:dyDescent="0.3">
      <c r="C907" s="12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</row>
    <row r="908" spans="3:63" x14ac:dyDescent="0.3">
      <c r="C908" s="12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</row>
    <row r="909" spans="3:63" x14ac:dyDescent="0.3">
      <c r="C909" s="12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</row>
    <row r="910" spans="3:63" x14ac:dyDescent="0.3">
      <c r="C910" s="12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</row>
    <row r="911" spans="3:63" x14ac:dyDescent="0.3">
      <c r="C911" s="12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</row>
    <row r="912" spans="3:63" x14ac:dyDescent="0.3">
      <c r="C912" s="12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</row>
    <row r="913" spans="3:63" x14ac:dyDescent="0.3">
      <c r="C913" s="12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</row>
    <row r="914" spans="3:63" x14ac:dyDescent="0.3">
      <c r="C914" s="12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</row>
    <row r="915" spans="3:63" x14ac:dyDescent="0.3">
      <c r="C915" s="12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</row>
    <row r="916" spans="3:63" x14ac:dyDescent="0.3">
      <c r="C916" s="12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</row>
    <row r="917" spans="3:63" x14ac:dyDescent="0.3">
      <c r="C917" s="12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</row>
    <row r="918" spans="3:63" x14ac:dyDescent="0.3">
      <c r="C918" s="12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</row>
    <row r="919" spans="3:63" x14ac:dyDescent="0.3">
      <c r="C919" s="12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</row>
    <row r="920" spans="3:63" x14ac:dyDescent="0.3">
      <c r="C920" s="12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</row>
    <row r="921" spans="3:63" x14ac:dyDescent="0.3">
      <c r="C921" s="12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</row>
    <row r="922" spans="3:63" x14ac:dyDescent="0.3">
      <c r="C922" s="12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</row>
    <row r="923" spans="3:63" x14ac:dyDescent="0.3">
      <c r="C923" s="12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</row>
    <row r="924" spans="3:63" x14ac:dyDescent="0.3">
      <c r="C924" s="12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</row>
    <row r="925" spans="3:63" x14ac:dyDescent="0.3">
      <c r="C925" s="12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</row>
    <row r="926" spans="3:63" x14ac:dyDescent="0.3">
      <c r="C926" s="12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</row>
    <row r="927" spans="3:63" x14ac:dyDescent="0.3">
      <c r="C927" s="12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</row>
    <row r="928" spans="3:63" x14ac:dyDescent="0.3">
      <c r="C928" s="12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</row>
    <row r="929" spans="3:63" x14ac:dyDescent="0.3">
      <c r="C929" s="12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</row>
    <row r="930" spans="3:63" x14ac:dyDescent="0.3">
      <c r="C930" s="12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</row>
    <row r="931" spans="3:63" x14ac:dyDescent="0.3">
      <c r="C931" s="12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</row>
    <row r="932" spans="3:63" x14ac:dyDescent="0.3">
      <c r="C932" s="12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</row>
    <row r="933" spans="3:63" x14ac:dyDescent="0.3">
      <c r="C933" s="12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</row>
    <row r="934" spans="3:63" x14ac:dyDescent="0.3">
      <c r="C934" s="12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</row>
    <row r="935" spans="3:63" x14ac:dyDescent="0.3">
      <c r="C935" s="12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</row>
    <row r="936" spans="3:63" x14ac:dyDescent="0.3">
      <c r="C936" s="12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</row>
    <row r="937" spans="3:63" x14ac:dyDescent="0.3">
      <c r="C937" s="12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</row>
    <row r="938" spans="3:63" x14ac:dyDescent="0.3">
      <c r="C938" s="12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</row>
    <row r="939" spans="3:63" x14ac:dyDescent="0.3">
      <c r="C939" s="12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</row>
    <row r="940" spans="3:63" x14ac:dyDescent="0.3">
      <c r="C940" s="12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</row>
    <row r="941" spans="3:63" x14ac:dyDescent="0.3">
      <c r="C941" s="12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</row>
    <row r="942" spans="3:63" x14ac:dyDescent="0.3">
      <c r="C942" s="12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</row>
    <row r="943" spans="3:63" x14ac:dyDescent="0.3">
      <c r="C943" s="12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</row>
    <row r="944" spans="3:63" x14ac:dyDescent="0.3">
      <c r="C944" s="12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</row>
    <row r="945" spans="3:63" x14ac:dyDescent="0.3">
      <c r="C945" s="12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</row>
    <row r="946" spans="3:63" x14ac:dyDescent="0.3">
      <c r="C946" s="12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</row>
    <row r="947" spans="3:63" x14ac:dyDescent="0.3">
      <c r="C947" s="12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</row>
    <row r="948" spans="3:63" x14ac:dyDescent="0.3">
      <c r="C948" s="12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</row>
    <row r="949" spans="3:63" x14ac:dyDescent="0.3">
      <c r="C949" s="12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</row>
    <row r="950" spans="3:63" x14ac:dyDescent="0.3">
      <c r="C950" s="12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</row>
    <row r="951" spans="3:63" x14ac:dyDescent="0.3">
      <c r="C951" s="12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</row>
    <row r="952" spans="3:63" x14ac:dyDescent="0.3">
      <c r="C952" s="12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</row>
    <row r="953" spans="3:63" x14ac:dyDescent="0.3">
      <c r="C953" s="12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</row>
    <row r="954" spans="3:63" x14ac:dyDescent="0.3">
      <c r="C954" s="12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</row>
    <row r="955" spans="3:63" x14ac:dyDescent="0.3">
      <c r="C955" s="12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</row>
    <row r="956" spans="3:63" x14ac:dyDescent="0.3">
      <c r="C956" s="12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</row>
    <row r="957" spans="3:63" x14ac:dyDescent="0.3">
      <c r="C957" s="12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</row>
    <row r="958" spans="3:63" x14ac:dyDescent="0.3">
      <c r="C958" s="12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</row>
    <row r="959" spans="3:63" x14ac:dyDescent="0.3">
      <c r="C959" s="12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</row>
    <row r="960" spans="3:63" x14ac:dyDescent="0.3">
      <c r="C960" s="12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</row>
    <row r="961" spans="3:63" x14ac:dyDescent="0.3">
      <c r="C961" s="12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</row>
    <row r="962" spans="3:63" x14ac:dyDescent="0.3">
      <c r="C962" s="12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</row>
    <row r="963" spans="3:63" x14ac:dyDescent="0.3">
      <c r="C963" s="12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</row>
    <row r="964" spans="3:63" x14ac:dyDescent="0.3">
      <c r="C964" s="12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</row>
    <row r="965" spans="3:63" x14ac:dyDescent="0.3">
      <c r="C965" s="12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</row>
    <row r="966" spans="3:63" x14ac:dyDescent="0.3">
      <c r="C966" s="12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</row>
    <row r="967" spans="3:63" x14ac:dyDescent="0.3">
      <c r="C967" s="12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</row>
    <row r="968" spans="3:63" x14ac:dyDescent="0.3">
      <c r="C968" s="12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</row>
    <row r="969" spans="3:63" x14ac:dyDescent="0.3">
      <c r="C969" s="12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</row>
    <row r="970" spans="3:63" x14ac:dyDescent="0.3">
      <c r="C970" s="12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</row>
    <row r="971" spans="3:63" x14ac:dyDescent="0.3">
      <c r="C971" s="12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</row>
    <row r="972" spans="3:63" x14ac:dyDescent="0.3">
      <c r="C972" s="12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</row>
    <row r="973" spans="3:63" x14ac:dyDescent="0.3">
      <c r="C973" s="12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</row>
    <row r="974" spans="3:63" x14ac:dyDescent="0.3">
      <c r="C974" s="12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</row>
    <row r="975" spans="3:63" x14ac:dyDescent="0.3">
      <c r="C975" s="12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</row>
    <row r="976" spans="3:63" x14ac:dyDescent="0.3">
      <c r="C976" s="12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</row>
    <row r="977" spans="3:63" x14ac:dyDescent="0.3">
      <c r="C977" s="12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</row>
    <row r="978" spans="3:63" x14ac:dyDescent="0.3">
      <c r="C978" s="12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</row>
    <row r="979" spans="3:63" x14ac:dyDescent="0.3">
      <c r="C979" s="12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</row>
    <row r="980" spans="3:63" x14ac:dyDescent="0.3">
      <c r="C980" s="12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</row>
    <row r="981" spans="3:63" x14ac:dyDescent="0.3">
      <c r="C981" s="12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</row>
    <row r="982" spans="3:63" x14ac:dyDescent="0.3">
      <c r="C982" s="12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</row>
    <row r="983" spans="3:63" x14ac:dyDescent="0.3">
      <c r="C983" s="12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</row>
    <row r="984" spans="3:63" x14ac:dyDescent="0.3">
      <c r="C984" s="12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</row>
    <row r="985" spans="3:63" x14ac:dyDescent="0.3">
      <c r="C985" s="12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</row>
    <row r="986" spans="3:63" x14ac:dyDescent="0.3">
      <c r="C986" s="12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</row>
    <row r="987" spans="3:63" x14ac:dyDescent="0.3">
      <c r="C987" s="12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</row>
    <row r="988" spans="3:63" x14ac:dyDescent="0.3">
      <c r="C988" s="12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</row>
    <row r="989" spans="3:63" x14ac:dyDescent="0.3">
      <c r="C989" s="12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</row>
    <row r="990" spans="3:63" x14ac:dyDescent="0.3">
      <c r="C990" s="12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</row>
    <row r="991" spans="3:63" x14ac:dyDescent="0.3">
      <c r="C991" s="12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</row>
    <row r="992" spans="3:63" x14ac:dyDescent="0.3">
      <c r="C992" s="12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</row>
    <row r="993" spans="3:63" x14ac:dyDescent="0.3">
      <c r="C993" s="12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</row>
    <row r="994" spans="3:63" x14ac:dyDescent="0.3">
      <c r="C994" s="12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</row>
    <row r="995" spans="3:63" x14ac:dyDescent="0.3">
      <c r="C995" s="12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</row>
    <row r="996" spans="3:63" x14ac:dyDescent="0.3">
      <c r="C996" s="12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</row>
    <row r="997" spans="3:63" x14ac:dyDescent="0.3">
      <c r="C997" s="12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</row>
    <row r="998" spans="3:63" x14ac:dyDescent="0.3">
      <c r="C998" s="12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</row>
    <row r="999" spans="3:63" x14ac:dyDescent="0.3">
      <c r="C999" s="12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</row>
    <row r="1000" spans="3:63" x14ac:dyDescent="0.3">
      <c r="C1000" s="12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</row>
    <row r="1001" spans="3:63" x14ac:dyDescent="0.3">
      <c r="C1001" s="12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</row>
    <row r="1002" spans="3:63" x14ac:dyDescent="0.3">
      <c r="C1002" s="12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</row>
    <row r="1003" spans="3:63" x14ac:dyDescent="0.3">
      <c r="C1003" s="12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</row>
    <row r="1004" spans="3:63" x14ac:dyDescent="0.3">
      <c r="C1004" s="12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</row>
    <row r="1005" spans="3:63" x14ac:dyDescent="0.3">
      <c r="C1005" s="12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</row>
    <row r="1006" spans="3:63" x14ac:dyDescent="0.3">
      <c r="C1006" s="12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</row>
    <row r="1007" spans="3:63" x14ac:dyDescent="0.3">
      <c r="C1007" s="12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</row>
    <row r="1008" spans="3:63" x14ac:dyDescent="0.3">
      <c r="C1008" s="12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</row>
    <row r="1009" spans="3:63" x14ac:dyDescent="0.3">
      <c r="C1009" s="12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</row>
    <row r="1010" spans="3:63" x14ac:dyDescent="0.3">
      <c r="C1010" s="12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</row>
    <row r="1011" spans="3:63" x14ac:dyDescent="0.3">
      <c r="C1011" s="12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</row>
    <row r="1012" spans="3:63" x14ac:dyDescent="0.3">
      <c r="C1012" s="12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</row>
    <row r="1013" spans="3:63" x14ac:dyDescent="0.3">
      <c r="C1013" s="12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</row>
    <row r="1014" spans="3:63" x14ac:dyDescent="0.3">
      <c r="C1014" s="12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</row>
    <row r="1015" spans="3:63" x14ac:dyDescent="0.3">
      <c r="C1015" s="12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</row>
    <row r="1016" spans="3:63" x14ac:dyDescent="0.3">
      <c r="C1016" s="12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</row>
    <row r="1017" spans="3:63" x14ac:dyDescent="0.3">
      <c r="C1017" s="12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</row>
    <row r="1018" spans="3:63" x14ac:dyDescent="0.3">
      <c r="C1018" s="12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</row>
    <row r="1019" spans="3:63" x14ac:dyDescent="0.3">
      <c r="C1019" s="12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</row>
    <row r="1020" spans="3:63" x14ac:dyDescent="0.3">
      <c r="C1020" s="12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</row>
    <row r="1021" spans="3:63" x14ac:dyDescent="0.3">
      <c r="C1021" s="12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</row>
    <row r="1022" spans="3:63" x14ac:dyDescent="0.3">
      <c r="C1022" s="12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</row>
    <row r="1023" spans="3:63" x14ac:dyDescent="0.3">
      <c r="C1023" s="12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</row>
    <row r="1024" spans="3:63" x14ac:dyDescent="0.3">
      <c r="C1024" s="12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</row>
    <row r="1025" spans="3:63" x14ac:dyDescent="0.3">
      <c r="C1025" s="12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</row>
    <row r="1026" spans="3:63" x14ac:dyDescent="0.3">
      <c r="C1026" s="12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</row>
    <row r="1027" spans="3:63" x14ac:dyDescent="0.3">
      <c r="C1027" s="12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</row>
    <row r="1028" spans="3:63" x14ac:dyDescent="0.3">
      <c r="C1028" s="12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</row>
    <row r="1029" spans="3:63" x14ac:dyDescent="0.3">
      <c r="C1029" s="12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</row>
    <row r="1030" spans="3:63" x14ac:dyDescent="0.3">
      <c r="C1030" s="12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</row>
    <row r="1031" spans="3:63" x14ac:dyDescent="0.3">
      <c r="C1031" s="12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</row>
    <row r="1032" spans="3:63" x14ac:dyDescent="0.3">
      <c r="C1032" s="12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</row>
    <row r="1033" spans="3:63" x14ac:dyDescent="0.3">
      <c r="C1033" s="12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</row>
    <row r="1034" spans="3:63" x14ac:dyDescent="0.3">
      <c r="C1034" s="12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</row>
    <row r="1035" spans="3:63" x14ac:dyDescent="0.3">
      <c r="C1035" s="12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</row>
    <row r="1036" spans="3:63" x14ac:dyDescent="0.3">
      <c r="C1036" s="12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</row>
    <row r="1037" spans="3:63" x14ac:dyDescent="0.3">
      <c r="C1037" s="12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</row>
    <row r="1038" spans="3:63" x14ac:dyDescent="0.3">
      <c r="C1038" s="12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</row>
    <row r="1039" spans="3:63" x14ac:dyDescent="0.3">
      <c r="C1039" s="12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</row>
    <row r="1040" spans="3:63" x14ac:dyDescent="0.3">
      <c r="C1040" s="12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</row>
    <row r="1041" spans="3:63" x14ac:dyDescent="0.3">
      <c r="C1041" s="12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</row>
    <row r="1042" spans="3:63" x14ac:dyDescent="0.3">
      <c r="C1042" s="12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</row>
    <row r="1043" spans="3:63" x14ac:dyDescent="0.3">
      <c r="C1043" s="12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</row>
    <row r="1044" spans="3:63" x14ac:dyDescent="0.3">
      <c r="C1044" s="12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</row>
    <row r="1045" spans="3:63" x14ac:dyDescent="0.3">
      <c r="C1045" s="12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</row>
    <row r="1046" spans="3:63" x14ac:dyDescent="0.3">
      <c r="C1046" s="12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</row>
    <row r="1047" spans="3:63" x14ac:dyDescent="0.3">
      <c r="C1047" s="12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</row>
    <row r="1048" spans="3:63" x14ac:dyDescent="0.3">
      <c r="C1048" s="12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</row>
    <row r="1049" spans="3:63" x14ac:dyDescent="0.3">
      <c r="C1049" s="12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</row>
    <row r="1050" spans="3:63" x14ac:dyDescent="0.3">
      <c r="C1050" s="12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</row>
    <row r="1051" spans="3:63" x14ac:dyDescent="0.3">
      <c r="C1051" s="12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</row>
    <row r="1052" spans="3:63" x14ac:dyDescent="0.3">
      <c r="C1052" s="12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</row>
    <row r="1053" spans="3:63" x14ac:dyDescent="0.3">
      <c r="C1053" s="12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</row>
    <row r="1054" spans="3:63" x14ac:dyDescent="0.3">
      <c r="C1054" s="12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</row>
    <row r="1055" spans="3:63" x14ac:dyDescent="0.3">
      <c r="C1055" s="12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</row>
    <row r="1056" spans="3:63" x14ac:dyDescent="0.3">
      <c r="C1056" s="12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</row>
    <row r="1057" spans="3:63" x14ac:dyDescent="0.3">
      <c r="C1057" s="12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</row>
    <row r="1058" spans="3:63" x14ac:dyDescent="0.3">
      <c r="C1058" s="12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</row>
    <row r="1059" spans="3:63" x14ac:dyDescent="0.3">
      <c r="C1059" s="12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</row>
    <row r="1060" spans="3:63" x14ac:dyDescent="0.3">
      <c r="C1060" s="12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</row>
    <row r="1061" spans="3:63" x14ac:dyDescent="0.3">
      <c r="C1061" s="12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</row>
    <row r="1062" spans="3:63" x14ac:dyDescent="0.3">
      <c r="C1062" s="12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</row>
    <row r="1063" spans="3:63" x14ac:dyDescent="0.3">
      <c r="C1063" s="12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</row>
    <row r="1064" spans="3:63" x14ac:dyDescent="0.3">
      <c r="C1064" s="12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</row>
    <row r="1065" spans="3:63" x14ac:dyDescent="0.3">
      <c r="C1065" s="12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</row>
    <row r="1066" spans="3:63" x14ac:dyDescent="0.3">
      <c r="C1066" s="12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</row>
    <row r="1067" spans="3:63" x14ac:dyDescent="0.3">
      <c r="C1067" s="12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</row>
    <row r="1068" spans="3:63" x14ac:dyDescent="0.3">
      <c r="C1068" s="12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</row>
    <row r="1069" spans="3:63" x14ac:dyDescent="0.3">
      <c r="C1069" s="12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</row>
    <row r="1070" spans="3:63" x14ac:dyDescent="0.3">
      <c r="C1070" s="12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</row>
    <row r="1071" spans="3:63" x14ac:dyDescent="0.3">
      <c r="C1071" s="12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</row>
    <row r="1072" spans="3:63" x14ac:dyDescent="0.3">
      <c r="C1072" s="12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</row>
    <row r="1073" spans="3:63" x14ac:dyDescent="0.3">
      <c r="C1073" s="12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</row>
    <row r="1074" spans="3:63" x14ac:dyDescent="0.3">
      <c r="C1074" s="12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</row>
    <row r="1075" spans="3:63" x14ac:dyDescent="0.3">
      <c r="C1075" s="12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</row>
    <row r="1076" spans="3:63" x14ac:dyDescent="0.3">
      <c r="C1076" s="12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</row>
    <row r="1077" spans="3:63" x14ac:dyDescent="0.3">
      <c r="C1077" s="12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</row>
    <row r="1078" spans="3:63" x14ac:dyDescent="0.3">
      <c r="C1078" s="12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</row>
    <row r="1079" spans="3:63" x14ac:dyDescent="0.3">
      <c r="C1079" s="12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</row>
    <row r="1080" spans="3:63" x14ac:dyDescent="0.3">
      <c r="C1080" s="12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</row>
    <row r="1081" spans="3:63" x14ac:dyDescent="0.3">
      <c r="C1081" s="12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</row>
    <row r="1082" spans="3:63" x14ac:dyDescent="0.3">
      <c r="C1082" s="12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</row>
    <row r="1083" spans="3:63" x14ac:dyDescent="0.3">
      <c r="C1083" s="12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</row>
    <row r="1084" spans="3:63" x14ac:dyDescent="0.3">
      <c r="C1084" s="12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</row>
    <row r="1085" spans="3:63" x14ac:dyDescent="0.3">
      <c r="C1085" s="12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</row>
    <row r="1086" spans="3:63" x14ac:dyDescent="0.3">
      <c r="C1086" s="12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</row>
    <row r="1087" spans="3:63" x14ac:dyDescent="0.3">
      <c r="C1087" s="12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</row>
    <row r="1088" spans="3:63" x14ac:dyDescent="0.3">
      <c r="C1088" s="12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</row>
    <row r="1089" spans="3:63" x14ac:dyDescent="0.3">
      <c r="C1089" s="12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</row>
    <row r="1090" spans="3:63" x14ac:dyDescent="0.3">
      <c r="C1090" s="12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</row>
    <row r="1091" spans="3:63" x14ac:dyDescent="0.3">
      <c r="C1091" s="12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</row>
    <row r="1092" spans="3:63" x14ac:dyDescent="0.3">
      <c r="C1092" s="12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</row>
    <row r="1093" spans="3:63" x14ac:dyDescent="0.3">
      <c r="C1093" s="12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</row>
    <row r="1094" spans="3:63" x14ac:dyDescent="0.3">
      <c r="C1094" s="12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</row>
    <row r="1095" spans="3:63" x14ac:dyDescent="0.3">
      <c r="C1095" s="12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</row>
    <row r="1096" spans="3:63" x14ac:dyDescent="0.3">
      <c r="C1096" s="12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</row>
    <row r="1097" spans="3:63" x14ac:dyDescent="0.3">
      <c r="C1097" s="12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</row>
    <row r="1098" spans="3:63" x14ac:dyDescent="0.3">
      <c r="C1098" s="12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</row>
    <row r="1099" spans="3:63" x14ac:dyDescent="0.3">
      <c r="C1099" s="12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</row>
    <row r="1100" spans="3:63" x14ac:dyDescent="0.3">
      <c r="C1100" s="12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</row>
    <row r="1101" spans="3:63" x14ac:dyDescent="0.3">
      <c r="C1101" s="12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</row>
    <row r="1102" spans="3:63" x14ac:dyDescent="0.3">
      <c r="C1102" s="12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</row>
    <row r="1103" spans="3:63" x14ac:dyDescent="0.3">
      <c r="C1103" s="12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</row>
    <row r="1104" spans="3:63" x14ac:dyDescent="0.3">
      <c r="C1104" s="12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</row>
    <row r="1105" spans="3:63" x14ac:dyDescent="0.3">
      <c r="C1105" s="12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</row>
    <row r="1106" spans="3:63" x14ac:dyDescent="0.3">
      <c r="C1106" s="12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</row>
    <row r="1107" spans="3:63" x14ac:dyDescent="0.3">
      <c r="C1107" s="12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</row>
    <row r="1108" spans="3:63" x14ac:dyDescent="0.3">
      <c r="C1108" s="12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</row>
    <row r="1109" spans="3:63" x14ac:dyDescent="0.3">
      <c r="C1109" s="12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</row>
    <row r="1110" spans="3:63" x14ac:dyDescent="0.3">
      <c r="C1110" s="12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</row>
    <row r="1111" spans="3:63" x14ac:dyDescent="0.3">
      <c r="C1111" s="12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</row>
    <row r="1112" spans="3:63" x14ac:dyDescent="0.3">
      <c r="C1112" s="12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</row>
    <row r="1113" spans="3:63" x14ac:dyDescent="0.3">
      <c r="C1113" s="12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</row>
    <row r="1114" spans="3:63" x14ac:dyDescent="0.3">
      <c r="C1114" s="12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</row>
    <row r="1115" spans="3:63" x14ac:dyDescent="0.3">
      <c r="C1115" s="12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</row>
    <row r="1116" spans="3:63" x14ac:dyDescent="0.3">
      <c r="C1116" s="12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</row>
    <row r="1117" spans="3:63" x14ac:dyDescent="0.3">
      <c r="C1117" s="12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</row>
    <row r="1118" spans="3:63" x14ac:dyDescent="0.3">
      <c r="C1118" s="12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</row>
    <row r="1119" spans="3:63" x14ac:dyDescent="0.3">
      <c r="C1119" s="12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</row>
    <row r="1120" spans="3:63" x14ac:dyDescent="0.3">
      <c r="C1120" s="12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</row>
    <row r="1121" spans="3:63" x14ac:dyDescent="0.3">
      <c r="C1121" s="12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</row>
    <row r="1122" spans="3:63" x14ac:dyDescent="0.3">
      <c r="C1122" s="12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</row>
    <row r="1123" spans="3:63" x14ac:dyDescent="0.3">
      <c r="C1123" s="12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</row>
    <row r="1124" spans="3:63" x14ac:dyDescent="0.3">
      <c r="C1124" s="12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</row>
    <row r="1125" spans="3:63" x14ac:dyDescent="0.3">
      <c r="C1125" s="12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</row>
    <row r="1126" spans="3:63" x14ac:dyDescent="0.3">
      <c r="C1126" s="12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</row>
    <row r="1127" spans="3:63" x14ac:dyDescent="0.3">
      <c r="C1127" s="12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</row>
    <row r="1128" spans="3:63" x14ac:dyDescent="0.3">
      <c r="C1128" s="12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</row>
    <row r="1129" spans="3:63" x14ac:dyDescent="0.3">
      <c r="C1129" s="12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</row>
    <row r="1130" spans="3:63" x14ac:dyDescent="0.3">
      <c r="C1130" s="12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</row>
    <row r="1131" spans="3:63" x14ac:dyDescent="0.3">
      <c r="C1131" s="12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</row>
    <row r="1132" spans="3:63" x14ac:dyDescent="0.3">
      <c r="C1132" s="12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</row>
    <row r="1133" spans="3:63" x14ac:dyDescent="0.3">
      <c r="C1133" s="12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</row>
    <row r="1134" spans="3:63" x14ac:dyDescent="0.3">
      <c r="C1134" s="12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</row>
    <row r="1135" spans="3:63" x14ac:dyDescent="0.3">
      <c r="C1135" s="12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</row>
    <row r="1136" spans="3:63" x14ac:dyDescent="0.3">
      <c r="C1136" s="12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</row>
    <row r="1137" spans="3:63" x14ac:dyDescent="0.3">
      <c r="C1137" s="12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</row>
    <row r="1138" spans="3:63" x14ac:dyDescent="0.3">
      <c r="C1138" s="12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</row>
    <row r="1139" spans="3:63" x14ac:dyDescent="0.3">
      <c r="C1139" s="12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</row>
    <row r="1140" spans="3:63" x14ac:dyDescent="0.3">
      <c r="C1140" s="12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</row>
    <row r="1141" spans="3:63" x14ac:dyDescent="0.3">
      <c r="C1141" s="12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</row>
    <row r="1142" spans="3:63" x14ac:dyDescent="0.3">
      <c r="C1142" s="12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</row>
    <row r="1143" spans="3:63" x14ac:dyDescent="0.3">
      <c r="C1143" s="12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</row>
    <row r="1144" spans="3:63" x14ac:dyDescent="0.3">
      <c r="C1144" s="12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</row>
    <row r="1145" spans="3:63" x14ac:dyDescent="0.3">
      <c r="C1145" s="12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</row>
    <row r="1146" spans="3:63" x14ac:dyDescent="0.3">
      <c r="C1146" s="12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</row>
    <row r="1147" spans="3:63" x14ac:dyDescent="0.3">
      <c r="C1147" s="12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</row>
    <row r="1148" spans="3:63" x14ac:dyDescent="0.3">
      <c r="C1148" s="12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</row>
    <row r="1149" spans="3:63" x14ac:dyDescent="0.3">
      <c r="C1149" s="12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</row>
    <row r="1150" spans="3:63" x14ac:dyDescent="0.3">
      <c r="C1150" s="12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</row>
    <row r="1151" spans="3:63" x14ac:dyDescent="0.3">
      <c r="C1151" s="12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</row>
    <row r="1152" spans="3:63" x14ac:dyDescent="0.3">
      <c r="C1152" s="12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</row>
    <row r="1153" spans="3:63" x14ac:dyDescent="0.3">
      <c r="C1153" s="12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</row>
    <row r="1154" spans="3:63" x14ac:dyDescent="0.3">
      <c r="C1154" s="12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</row>
    <row r="1155" spans="3:63" x14ac:dyDescent="0.3">
      <c r="C1155" s="12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</row>
    <row r="1156" spans="3:63" x14ac:dyDescent="0.3">
      <c r="C1156" s="12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</row>
    <row r="1157" spans="3:63" x14ac:dyDescent="0.3">
      <c r="C1157" s="12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</row>
    <row r="1158" spans="3:63" x14ac:dyDescent="0.3">
      <c r="C1158" s="12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</row>
    <row r="1159" spans="3:63" x14ac:dyDescent="0.3">
      <c r="C1159" s="12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</row>
    <row r="1160" spans="3:63" x14ac:dyDescent="0.3">
      <c r="C1160" s="12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</row>
    <row r="1161" spans="3:63" x14ac:dyDescent="0.3">
      <c r="C1161" s="12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</row>
    <row r="1162" spans="3:63" x14ac:dyDescent="0.3">
      <c r="C1162" s="12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</row>
    <row r="1163" spans="3:63" x14ac:dyDescent="0.3">
      <c r="C1163" s="12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</row>
    <row r="1164" spans="3:63" x14ac:dyDescent="0.3">
      <c r="C1164" s="12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</row>
    <row r="1165" spans="3:63" x14ac:dyDescent="0.3">
      <c r="C1165" s="12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</row>
    <row r="1166" spans="3:63" x14ac:dyDescent="0.3">
      <c r="C1166" s="12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</row>
    <row r="1167" spans="3:63" x14ac:dyDescent="0.3">
      <c r="C1167" s="12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</row>
    <row r="1168" spans="3:63" x14ac:dyDescent="0.3">
      <c r="C1168" s="12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</row>
    <row r="1169" spans="3:63" x14ac:dyDescent="0.3">
      <c r="C1169" s="12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</row>
    <row r="1170" spans="3:63" x14ac:dyDescent="0.3">
      <c r="C1170" s="12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</row>
    <row r="1171" spans="3:63" x14ac:dyDescent="0.3">
      <c r="C1171" s="12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</row>
    <row r="1172" spans="3:63" x14ac:dyDescent="0.3">
      <c r="C1172" s="12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</row>
    <row r="1173" spans="3:63" x14ac:dyDescent="0.3">
      <c r="C1173" s="12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</row>
    <row r="1174" spans="3:63" x14ac:dyDescent="0.3">
      <c r="C1174" s="12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</row>
    <row r="1175" spans="3:63" x14ac:dyDescent="0.3">
      <c r="C1175" s="12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</row>
    <row r="1176" spans="3:63" x14ac:dyDescent="0.3">
      <c r="C1176" s="12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</row>
    <row r="1177" spans="3:63" x14ac:dyDescent="0.3">
      <c r="C1177" s="12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</row>
    <row r="1178" spans="3:63" x14ac:dyDescent="0.3">
      <c r="C1178" s="12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</row>
    <row r="1179" spans="3:63" x14ac:dyDescent="0.3">
      <c r="C1179" s="12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</row>
    <row r="1180" spans="3:63" x14ac:dyDescent="0.3">
      <c r="C1180" s="12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</row>
    <row r="1181" spans="3:63" x14ac:dyDescent="0.3">
      <c r="C1181" s="12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</row>
    <row r="1182" spans="3:63" x14ac:dyDescent="0.3">
      <c r="C1182" s="12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</row>
    <row r="1183" spans="3:63" x14ac:dyDescent="0.3">
      <c r="C1183" s="12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</row>
    <row r="1184" spans="3:63" x14ac:dyDescent="0.3">
      <c r="C1184" s="12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</row>
    <row r="1185" spans="3:63" x14ac:dyDescent="0.3">
      <c r="C1185" s="12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</row>
    <row r="1186" spans="3:63" x14ac:dyDescent="0.3">
      <c r="C1186" s="12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</row>
    <row r="1187" spans="3:63" x14ac:dyDescent="0.3">
      <c r="C1187" s="12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</row>
    <row r="1188" spans="3:63" x14ac:dyDescent="0.3">
      <c r="C1188" s="12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</row>
    <row r="1189" spans="3:63" x14ac:dyDescent="0.3">
      <c r="C1189" s="12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</row>
    <row r="1190" spans="3:63" x14ac:dyDescent="0.3">
      <c r="C1190" s="12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</row>
    <row r="1191" spans="3:63" x14ac:dyDescent="0.3">
      <c r="C1191" s="12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</row>
    <row r="1192" spans="3:63" x14ac:dyDescent="0.3">
      <c r="C1192" s="12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</row>
    <row r="1193" spans="3:63" x14ac:dyDescent="0.3">
      <c r="C1193" s="12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</row>
    <row r="1194" spans="3:63" x14ac:dyDescent="0.3">
      <c r="C1194" s="12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</row>
    <row r="1195" spans="3:63" x14ac:dyDescent="0.3">
      <c r="C1195" s="12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</row>
    <row r="1196" spans="3:63" x14ac:dyDescent="0.3">
      <c r="C1196" s="12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</row>
    <row r="1197" spans="3:63" x14ac:dyDescent="0.3">
      <c r="C1197" s="12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</row>
    <row r="1198" spans="3:63" x14ac:dyDescent="0.3">
      <c r="C1198" s="12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</row>
    <row r="1199" spans="3:63" x14ac:dyDescent="0.3">
      <c r="C1199" s="12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</row>
    <row r="1200" spans="3:63" x14ac:dyDescent="0.3">
      <c r="C1200" s="12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</row>
    <row r="1201" spans="3:63" x14ac:dyDescent="0.3">
      <c r="C1201" s="12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</row>
    <row r="1202" spans="3:63" x14ac:dyDescent="0.3">
      <c r="C1202" s="12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</row>
    <row r="1203" spans="3:63" x14ac:dyDescent="0.3">
      <c r="C1203" s="12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</row>
    <row r="1204" spans="3:63" x14ac:dyDescent="0.3">
      <c r="C1204" s="12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</row>
    <row r="1205" spans="3:63" x14ac:dyDescent="0.3">
      <c r="C1205" s="12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</row>
    <row r="1206" spans="3:63" x14ac:dyDescent="0.3">
      <c r="C1206" s="12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</row>
    <row r="1207" spans="3:63" x14ac:dyDescent="0.3">
      <c r="C1207" s="12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</row>
    <row r="1208" spans="3:63" x14ac:dyDescent="0.3">
      <c r="C1208" s="12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</row>
    <row r="1209" spans="3:63" x14ac:dyDescent="0.3">
      <c r="C1209" s="12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</row>
    <row r="1210" spans="3:63" x14ac:dyDescent="0.3">
      <c r="C1210" s="12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</row>
    <row r="1211" spans="3:63" x14ac:dyDescent="0.3">
      <c r="C1211" s="12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</row>
    <row r="1212" spans="3:63" x14ac:dyDescent="0.3">
      <c r="C1212" s="12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</row>
    <row r="1213" spans="3:63" x14ac:dyDescent="0.3">
      <c r="C1213" s="12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</row>
    <row r="1214" spans="3:63" x14ac:dyDescent="0.3">
      <c r="C1214" s="12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</row>
    <row r="1215" spans="3:63" x14ac:dyDescent="0.3">
      <c r="C1215" s="12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</row>
    <row r="1216" spans="3:63" x14ac:dyDescent="0.3">
      <c r="C1216" s="12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</row>
    <row r="1217" spans="3:63" x14ac:dyDescent="0.3">
      <c r="C1217" s="12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</row>
    <row r="1218" spans="3:63" x14ac:dyDescent="0.3">
      <c r="C1218" s="12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</row>
    <row r="1219" spans="3:63" x14ac:dyDescent="0.3">
      <c r="C1219" s="12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</row>
    <row r="1220" spans="3:63" x14ac:dyDescent="0.3">
      <c r="C1220" s="12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</row>
    <row r="1221" spans="3:63" x14ac:dyDescent="0.3">
      <c r="C1221" s="12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</row>
    <row r="1222" spans="3:63" x14ac:dyDescent="0.3">
      <c r="C1222" s="12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</row>
    <row r="1223" spans="3:63" x14ac:dyDescent="0.3">
      <c r="C1223" s="12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</row>
    <row r="1224" spans="3:63" x14ac:dyDescent="0.3">
      <c r="C1224" s="12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</row>
    <row r="1225" spans="3:63" x14ac:dyDescent="0.3">
      <c r="C1225" s="12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</row>
    <row r="1226" spans="3:63" x14ac:dyDescent="0.3">
      <c r="C1226" s="12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</row>
    <row r="1227" spans="3:63" x14ac:dyDescent="0.3">
      <c r="C1227" s="12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</row>
    <row r="1228" spans="3:63" x14ac:dyDescent="0.3">
      <c r="C1228" s="12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</row>
    <row r="1229" spans="3:63" x14ac:dyDescent="0.3">
      <c r="C1229" s="12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</row>
    <row r="1230" spans="3:63" x14ac:dyDescent="0.3">
      <c r="C1230" s="12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</row>
    <row r="1231" spans="3:63" x14ac:dyDescent="0.3">
      <c r="C1231" s="12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</row>
    <row r="1232" spans="3:63" x14ac:dyDescent="0.3">
      <c r="C1232" s="12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</row>
    <row r="1233" spans="3:63" x14ac:dyDescent="0.3">
      <c r="C1233" s="12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</row>
    <row r="1234" spans="3:63" x14ac:dyDescent="0.3">
      <c r="C1234" s="12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</row>
    <row r="1235" spans="3:63" x14ac:dyDescent="0.3">
      <c r="C1235" s="12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</row>
    <row r="1236" spans="3:63" x14ac:dyDescent="0.3">
      <c r="C1236" s="12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</row>
    <row r="1237" spans="3:63" x14ac:dyDescent="0.3">
      <c r="C1237" s="12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</row>
    <row r="1238" spans="3:63" x14ac:dyDescent="0.3">
      <c r="C1238" s="12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</row>
    <row r="1239" spans="3:63" x14ac:dyDescent="0.3">
      <c r="C1239" s="12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</row>
    <row r="1240" spans="3:63" x14ac:dyDescent="0.3">
      <c r="C1240" s="12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</row>
    <row r="1241" spans="3:63" x14ac:dyDescent="0.3">
      <c r="C1241" s="12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</row>
    <row r="1242" spans="3:63" x14ac:dyDescent="0.3">
      <c r="C1242" s="12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</row>
    <row r="1243" spans="3:63" x14ac:dyDescent="0.3">
      <c r="C1243" s="12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</row>
    <row r="1244" spans="3:63" x14ac:dyDescent="0.3">
      <c r="C1244" s="12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</row>
    <row r="1245" spans="3:63" x14ac:dyDescent="0.3">
      <c r="C1245" s="12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</row>
    <row r="1246" spans="3:63" x14ac:dyDescent="0.3">
      <c r="C1246" s="12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</row>
    <row r="1247" spans="3:63" x14ac:dyDescent="0.3">
      <c r="C1247" s="12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</row>
    <row r="1248" spans="3:63" x14ac:dyDescent="0.3">
      <c r="C1248" s="12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</row>
    <row r="1249" spans="3:63" x14ac:dyDescent="0.3">
      <c r="C1249" s="12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</row>
    <row r="1250" spans="3:63" x14ac:dyDescent="0.3">
      <c r="C1250" s="12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</row>
    <row r="1251" spans="3:63" x14ac:dyDescent="0.3">
      <c r="C1251" s="12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</row>
    <row r="1252" spans="3:63" x14ac:dyDescent="0.3">
      <c r="C1252" s="12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</row>
    <row r="1253" spans="3:63" x14ac:dyDescent="0.3">
      <c r="C1253" s="12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</row>
    <row r="1254" spans="3:63" x14ac:dyDescent="0.3">
      <c r="C1254" s="12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</row>
    <row r="1255" spans="3:63" x14ac:dyDescent="0.3">
      <c r="C1255" s="12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</row>
    <row r="1256" spans="3:63" x14ac:dyDescent="0.3">
      <c r="C1256" s="12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</row>
    <row r="1257" spans="3:63" x14ac:dyDescent="0.3">
      <c r="C1257" s="12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</row>
    <row r="1258" spans="3:63" x14ac:dyDescent="0.3">
      <c r="C1258" s="12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</row>
    <row r="1259" spans="3:63" x14ac:dyDescent="0.3">
      <c r="C1259" s="12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</row>
    <row r="1260" spans="3:63" x14ac:dyDescent="0.3">
      <c r="C1260" s="12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</row>
    <row r="1261" spans="3:63" x14ac:dyDescent="0.3">
      <c r="C1261" s="12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</row>
    <row r="1262" spans="3:63" x14ac:dyDescent="0.3">
      <c r="C1262" s="12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</row>
    <row r="1263" spans="3:63" x14ac:dyDescent="0.3">
      <c r="C1263" s="12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</row>
    <row r="1264" spans="3:63" x14ac:dyDescent="0.3">
      <c r="C1264" s="12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</row>
    <row r="1265" spans="3:63" x14ac:dyDescent="0.3">
      <c r="C1265" s="12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</row>
    <row r="1266" spans="3:63" x14ac:dyDescent="0.3">
      <c r="C1266" s="12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</row>
    <row r="1267" spans="3:63" x14ac:dyDescent="0.3">
      <c r="C1267" s="12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</row>
    <row r="1268" spans="3:63" x14ac:dyDescent="0.3">
      <c r="C1268" s="12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</row>
    <row r="1269" spans="3:63" x14ac:dyDescent="0.3">
      <c r="C1269" s="12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</row>
    <row r="1270" spans="3:63" x14ac:dyDescent="0.3">
      <c r="C1270" s="12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</row>
    <row r="1271" spans="3:63" x14ac:dyDescent="0.3">
      <c r="C1271" s="12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</row>
    <row r="1272" spans="3:63" x14ac:dyDescent="0.3">
      <c r="C1272" s="12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</row>
    <row r="1273" spans="3:63" x14ac:dyDescent="0.3">
      <c r="C1273" s="12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</row>
    <row r="1274" spans="3:63" x14ac:dyDescent="0.3">
      <c r="C1274" s="12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</row>
    <row r="1275" spans="3:63" x14ac:dyDescent="0.3">
      <c r="C1275" s="12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</row>
    <row r="1276" spans="3:63" x14ac:dyDescent="0.3">
      <c r="C1276" s="12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</row>
    <row r="1277" spans="3:63" x14ac:dyDescent="0.3">
      <c r="C1277" s="12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</row>
    <row r="1278" spans="3:63" x14ac:dyDescent="0.3">
      <c r="C1278" s="12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</row>
    <row r="1279" spans="3:63" x14ac:dyDescent="0.3">
      <c r="C1279" s="12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</row>
    <row r="1280" spans="3:63" x14ac:dyDescent="0.3">
      <c r="C1280" s="12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</row>
    <row r="1281" spans="3:63" x14ac:dyDescent="0.3">
      <c r="C1281" s="12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</row>
    <row r="1282" spans="3:63" x14ac:dyDescent="0.3">
      <c r="C1282" s="12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</row>
    <row r="1283" spans="3:63" x14ac:dyDescent="0.3">
      <c r="C1283" s="12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</row>
    <row r="1284" spans="3:63" x14ac:dyDescent="0.3">
      <c r="C1284" s="12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</row>
    <row r="1285" spans="3:63" x14ac:dyDescent="0.3">
      <c r="C1285" s="12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</row>
    <row r="1286" spans="3:63" x14ac:dyDescent="0.3">
      <c r="C1286" s="12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</row>
    <row r="1287" spans="3:63" x14ac:dyDescent="0.3">
      <c r="C1287" s="12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</row>
    <row r="1288" spans="3:63" x14ac:dyDescent="0.3">
      <c r="C1288" s="12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</row>
    <row r="1289" spans="3:63" x14ac:dyDescent="0.3">
      <c r="C1289" s="12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</row>
    <row r="1290" spans="3:63" x14ac:dyDescent="0.3">
      <c r="C1290" s="12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</row>
    <row r="1291" spans="3:63" x14ac:dyDescent="0.3">
      <c r="C1291" s="12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</row>
    <row r="1292" spans="3:63" x14ac:dyDescent="0.3">
      <c r="C1292" s="12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</row>
    <row r="1293" spans="3:63" x14ac:dyDescent="0.3">
      <c r="C1293" s="12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</row>
    <row r="1294" spans="3:63" x14ac:dyDescent="0.3">
      <c r="C1294" s="12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</row>
    <row r="1295" spans="3:63" x14ac:dyDescent="0.3">
      <c r="C1295" s="12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</row>
    <row r="1296" spans="3:63" x14ac:dyDescent="0.3">
      <c r="C1296" s="12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</row>
    <row r="1297" spans="3:63" x14ac:dyDescent="0.3">
      <c r="C1297" s="12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</row>
    <row r="1298" spans="3:63" x14ac:dyDescent="0.3">
      <c r="C1298" s="12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</row>
    <row r="1299" spans="3:63" x14ac:dyDescent="0.3">
      <c r="C1299" s="12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</row>
    <row r="1300" spans="3:63" x14ac:dyDescent="0.3">
      <c r="C1300" s="12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</row>
    <row r="1301" spans="3:63" x14ac:dyDescent="0.3">
      <c r="C1301" s="12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</row>
    <row r="1302" spans="3:63" x14ac:dyDescent="0.3">
      <c r="C1302" s="12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</row>
    <row r="1303" spans="3:63" x14ac:dyDescent="0.3">
      <c r="C1303" s="12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</row>
    <row r="1304" spans="3:63" x14ac:dyDescent="0.3">
      <c r="C1304" s="12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</row>
    <row r="1305" spans="3:63" x14ac:dyDescent="0.3">
      <c r="C1305" s="12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</row>
    <row r="1306" spans="3:63" x14ac:dyDescent="0.3">
      <c r="C1306" s="12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</row>
    <row r="1307" spans="3:63" x14ac:dyDescent="0.3">
      <c r="C1307" s="12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</row>
    <row r="1308" spans="3:63" x14ac:dyDescent="0.3">
      <c r="C1308" s="12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</row>
  </sheetData>
  <conditionalFormatting sqref="D86:N86">
    <cfRule type="cellIs" dxfId="2" priority="1" operator="lessThan">
      <formula>0</formula>
    </cfRule>
  </conditionalFormatting>
  <conditionalFormatting sqref="D36:DU36">
    <cfRule type="cellIs" dxfId="1" priority="2" operator="lessThan">
      <formula>0</formula>
    </cfRule>
  </conditionalFormatting>
  <hyperlinks>
    <hyperlink ref="C1" r:id="rId1" xr:uid="{00000000-0004-0000-0300-000000000000}"/>
  </hyperlinks>
  <pageMargins left="0.25" right="0.25" top="0.75" bottom="0.75" header="0.3" footer="0.3"/>
  <pageSetup paperSize="9" scale="28" fitToWidth="3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288"/>
  <sheetViews>
    <sheetView zoomScale="80" zoomScaleNormal="80" workbookViewId="0">
      <pane xSplit="3" ySplit="2" topLeftCell="DF3" activePane="bottomRight" state="frozen"/>
      <selection pane="topRight" activeCell="D1" sqref="D1"/>
      <selection pane="bottomLeft" activeCell="A4" sqref="A4"/>
      <selection pane="bottomRight" activeCell="C1" sqref="C1"/>
    </sheetView>
  </sheetViews>
  <sheetFormatPr defaultColWidth="9.109375" defaultRowHeight="14.4" x14ac:dyDescent="0.3"/>
  <cols>
    <col min="1" max="1" width="44.6640625" style="11" customWidth="1"/>
    <col min="2" max="2" width="8.44140625" style="1" customWidth="1"/>
    <col min="3" max="3" width="13.5546875" style="2" customWidth="1"/>
    <col min="4" max="63" width="11.88671875" style="14" customWidth="1"/>
    <col min="64" max="125" width="11.88671875" style="1" customWidth="1"/>
    <col min="126" max="16384" width="9.109375" style="1"/>
  </cols>
  <sheetData>
    <row r="1" spans="1:125" s="25" customFormat="1" ht="21" x14ac:dyDescent="0.3">
      <c r="A1" s="24" t="str">
        <f>title</f>
        <v>Вариант 1</v>
      </c>
      <c r="C1" s="252" t="s">
        <v>233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  <c r="AH1" s="3">
        <v>31</v>
      </c>
      <c r="AI1" s="3">
        <v>32</v>
      </c>
      <c r="AJ1" s="3">
        <v>33</v>
      </c>
      <c r="AK1" s="3">
        <v>34</v>
      </c>
      <c r="AL1" s="3">
        <v>35</v>
      </c>
      <c r="AM1" s="3">
        <v>36</v>
      </c>
      <c r="AN1" s="3">
        <v>37</v>
      </c>
      <c r="AO1" s="3">
        <v>38</v>
      </c>
      <c r="AP1" s="3">
        <v>39</v>
      </c>
      <c r="AQ1" s="3">
        <v>40</v>
      </c>
      <c r="AR1" s="3">
        <v>41</v>
      </c>
      <c r="AS1" s="3">
        <v>42</v>
      </c>
      <c r="AT1" s="3">
        <v>43</v>
      </c>
      <c r="AU1" s="3">
        <v>44</v>
      </c>
      <c r="AV1" s="3">
        <v>45</v>
      </c>
      <c r="AW1" s="3">
        <v>46</v>
      </c>
      <c r="AX1" s="3">
        <v>47</v>
      </c>
      <c r="AY1" s="3">
        <v>48</v>
      </c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</row>
    <row r="2" spans="1:125" x14ac:dyDescent="0.3">
      <c r="A2" s="37" t="str">
        <f>cur</f>
        <v>USD</v>
      </c>
      <c r="B2" s="5"/>
      <c r="C2" s="6"/>
      <c r="D2" s="7">
        <f>YEAR(D3)</f>
        <v>2014</v>
      </c>
      <c r="E2" s="7">
        <f t="shared" ref="E2:J2" si="0">YEAR(E3)</f>
        <v>2014</v>
      </c>
      <c r="F2" s="7">
        <f t="shared" si="0"/>
        <v>2015</v>
      </c>
      <c r="G2" s="7">
        <f t="shared" si="0"/>
        <v>2015</v>
      </c>
      <c r="H2" s="7">
        <f t="shared" si="0"/>
        <v>2015</v>
      </c>
      <c r="I2" s="7">
        <f t="shared" si="0"/>
        <v>2015</v>
      </c>
      <c r="J2" s="7">
        <f t="shared" si="0"/>
        <v>2015</v>
      </c>
      <c r="K2" s="7">
        <f t="shared" ref="K2" si="1">YEAR(K3)</f>
        <v>2015</v>
      </c>
      <c r="L2" s="7">
        <f t="shared" ref="L2" si="2">YEAR(L3)</f>
        <v>2015</v>
      </c>
      <c r="M2" s="7">
        <f t="shared" ref="M2" si="3">YEAR(M3)</f>
        <v>2015</v>
      </c>
      <c r="N2" s="7">
        <f t="shared" ref="N2" si="4">YEAR(N3)</f>
        <v>2015</v>
      </c>
      <c r="O2" s="7">
        <f t="shared" ref="O2" si="5">YEAR(O3)</f>
        <v>2015</v>
      </c>
      <c r="P2" s="7">
        <f t="shared" ref="P2" si="6">YEAR(P3)</f>
        <v>2015</v>
      </c>
      <c r="Q2" s="7">
        <f t="shared" ref="Q2" si="7">YEAR(Q3)</f>
        <v>2015</v>
      </c>
      <c r="R2" s="7">
        <f t="shared" ref="R2" si="8">YEAR(R3)</f>
        <v>2016</v>
      </c>
      <c r="S2" s="7">
        <f t="shared" ref="S2" si="9">YEAR(S3)</f>
        <v>2016</v>
      </c>
      <c r="T2" s="7">
        <f t="shared" ref="T2" si="10">YEAR(T3)</f>
        <v>2016</v>
      </c>
      <c r="U2" s="7">
        <f t="shared" ref="U2" si="11">YEAR(U3)</f>
        <v>2016</v>
      </c>
      <c r="V2" s="7">
        <f t="shared" ref="V2" si="12">YEAR(V3)</f>
        <v>2016</v>
      </c>
      <c r="W2" s="7">
        <f t="shared" ref="W2" si="13">YEAR(W3)</f>
        <v>2016</v>
      </c>
      <c r="X2" s="7">
        <f t="shared" ref="X2" si="14">YEAR(X3)</f>
        <v>2016</v>
      </c>
      <c r="Y2" s="7">
        <f t="shared" ref="Y2" si="15">YEAR(Y3)</f>
        <v>2016</v>
      </c>
      <c r="Z2" s="7">
        <f t="shared" ref="Z2" si="16">YEAR(Z3)</f>
        <v>2016</v>
      </c>
      <c r="AA2" s="7">
        <f t="shared" ref="AA2" si="17">YEAR(AA3)</f>
        <v>2016</v>
      </c>
      <c r="AB2" s="7">
        <f t="shared" ref="AB2" si="18">YEAR(AB3)</f>
        <v>2016</v>
      </c>
      <c r="AC2" s="7">
        <f t="shared" ref="AC2" si="19">YEAR(AC3)</f>
        <v>2016</v>
      </c>
      <c r="AD2" s="7">
        <f t="shared" ref="AD2" si="20">YEAR(AD3)</f>
        <v>2017</v>
      </c>
      <c r="AE2" s="7">
        <f t="shared" ref="AE2" si="21">YEAR(AE3)</f>
        <v>2017</v>
      </c>
      <c r="AF2" s="7">
        <f t="shared" ref="AF2" si="22">YEAR(AF3)</f>
        <v>2017</v>
      </c>
      <c r="AG2" s="7">
        <f t="shared" ref="AG2" si="23">YEAR(AG3)</f>
        <v>2017</v>
      </c>
      <c r="AH2" s="7">
        <f t="shared" ref="AH2" si="24">YEAR(AH3)</f>
        <v>2017</v>
      </c>
      <c r="AI2" s="7">
        <f t="shared" ref="AI2" si="25">YEAR(AI3)</f>
        <v>2017</v>
      </c>
      <c r="AJ2" s="7">
        <f t="shared" ref="AJ2" si="26">YEAR(AJ3)</f>
        <v>2017</v>
      </c>
      <c r="AK2" s="7">
        <f t="shared" ref="AK2" si="27">YEAR(AK3)</f>
        <v>2017</v>
      </c>
      <c r="AL2" s="7">
        <f t="shared" ref="AL2" si="28">YEAR(AL3)</f>
        <v>2017</v>
      </c>
      <c r="AM2" s="7">
        <f t="shared" ref="AM2" si="29">YEAR(AM3)</f>
        <v>2017</v>
      </c>
      <c r="AN2" s="7">
        <f t="shared" ref="AN2" si="30">YEAR(AN3)</f>
        <v>2017</v>
      </c>
      <c r="AO2" s="7">
        <f t="shared" ref="AO2" si="31">YEAR(AO3)</f>
        <v>2017</v>
      </c>
      <c r="AP2" s="7">
        <f t="shared" ref="AP2" si="32">YEAR(AP3)</f>
        <v>2018</v>
      </c>
      <c r="AQ2" s="7">
        <f t="shared" ref="AQ2" si="33">YEAR(AQ3)</f>
        <v>2018</v>
      </c>
      <c r="AR2" s="7">
        <f t="shared" ref="AR2" si="34">YEAR(AR3)</f>
        <v>2018</v>
      </c>
      <c r="AS2" s="7">
        <f t="shared" ref="AS2" si="35">YEAR(AS3)</f>
        <v>2018</v>
      </c>
      <c r="AT2" s="7">
        <f t="shared" ref="AT2" si="36">YEAR(AT3)</f>
        <v>2018</v>
      </c>
      <c r="AU2" s="7">
        <f t="shared" ref="AU2" si="37">YEAR(AU3)</f>
        <v>2018</v>
      </c>
      <c r="AV2" s="7">
        <f t="shared" ref="AV2" si="38">YEAR(AV3)</f>
        <v>2018</v>
      </c>
      <c r="AW2" s="7">
        <f t="shared" ref="AW2" si="39">YEAR(AW3)</f>
        <v>2018</v>
      </c>
      <c r="AX2" s="7">
        <f t="shared" ref="AX2" si="40">YEAR(AX3)</f>
        <v>2018</v>
      </c>
      <c r="AY2" s="7">
        <f t="shared" ref="AY2" si="41">YEAR(AY3)</f>
        <v>2018</v>
      </c>
      <c r="AZ2" s="7">
        <f t="shared" ref="AZ2" si="42">YEAR(AZ3)</f>
        <v>2018</v>
      </c>
      <c r="BA2" s="7">
        <f t="shared" ref="BA2" si="43">YEAR(BA3)</f>
        <v>2018</v>
      </c>
      <c r="BB2" s="7">
        <f t="shared" ref="BB2" si="44">YEAR(BB3)</f>
        <v>2019</v>
      </c>
      <c r="BC2" s="7">
        <f t="shared" ref="BC2" si="45">YEAR(BC3)</f>
        <v>2019</v>
      </c>
      <c r="BD2" s="7">
        <f t="shared" ref="BD2" si="46">YEAR(BD3)</f>
        <v>2019</v>
      </c>
      <c r="BE2" s="7">
        <f t="shared" ref="BE2" si="47">YEAR(BE3)</f>
        <v>2019</v>
      </c>
      <c r="BF2" s="7">
        <f t="shared" ref="BF2" si="48">YEAR(BF3)</f>
        <v>2019</v>
      </c>
      <c r="BG2" s="7">
        <f t="shared" ref="BG2" si="49">YEAR(BG3)</f>
        <v>2019</v>
      </c>
      <c r="BH2" s="7">
        <f t="shared" ref="BH2" si="50">YEAR(BH3)</f>
        <v>2019</v>
      </c>
      <c r="BI2" s="7">
        <f t="shared" ref="BI2" si="51">YEAR(BI3)</f>
        <v>2019</v>
      </c>
      <c r="BJ2" s="7">
        <f t="shared" ref="BJ2" si="52">YEAR(BJ3)</f>
        <v>2019</v>
      </c>
      <c r="BK2" s="7">
        <f t="shared" ref="BK2" si="53">YEAR(BK3)</f>
        <v>2019</v>
      </c>
      <c r="BL2" s="7">
        <f t="shared" ref="BL2" si="54">YEAR(BL3)</f>
        <v>2019</v>
      </c>
      <c r="BM2" s="7">
        <f t="shared" ref="BM2" si="55">YEAR(BM3)</f>
        <v>2019</v>
      </c>
      <c r="BN2" s="7">
        <f t="shared" ref="BN2" si="56">YEAR(BN3)</f>
        <v>2020</v>
      </c>
      <c r="BO2" s="7">
        <f t="shared" ref="BO2" si="57">YEAR(BO3)</f>
        <v>2020</v>
      </c>
      <c r="BP2" s="7">
        <f t="shared" ref="BP2" si="58">YEAR(BP3)</f>
        <v>2020</v>
      </c>
      <c r="BQ2" s="7">
        <f t="shared" ref="BQ2" si="59">YEAR(BQ3)</f>
        <v>2020</v>
      </c>
      <c r="BR2" s="7">
        <f t="shared" ref="BR2" si="60">YEAR(BR3)</f>
        <v>2020</v>
      </c>
      <c r="BS2" s="7">
        <f t="shared" ref="BS2" si="61">YEAR(BS3)</f>
        <v>2020</v>
      </c>
      <c r="BT2" s="7">
        <f t="shared" ref="BT2" si="62">YEAR(BT3)</f>
        <v>2020</v>
      </c>
      <c r="BU2" s="7">
        <f t="shared" ref="BU2" si="63">YEAR(BU3)</f>
        <v>2020</v>
      </c>
      <c r="BV2" s="7">
        <f t="shared" ref="BV2" si="64">YEAR(BV3)</f>
        <v>2020</v>
      </c>
      <c r="BW2" s="7">
        <f t="shared" ref="BW2" si="65">YEAR(BW3)</f>
        <v>2020</v>
      </c>
      <c r="BX2" s="7">
        <f t="shared" ref="BX2" si="66">YEAR(BX3)</f>
        <v>2020</v>
      </c>
      <c r="BY2" s="7">
        <f t="shared" ref="BY2" si="67">YEAR(BY3)</f>
        <v>2020</v>
      </c>
      <c r="BZ2" s="7">
        <f t="shared" ref="BZ2" si="68">YEAR(BZ3)</f>
        <v>2021</v>
      </c>
      <c r="CA2" s="7">
        <f t="shared" ref="CA2" si="69">YEAR(CA3)</f>
        <v>2021</v>
      </c>
      <c r="CB2" s="7">
        <f t="shared" ref="CB2" si="70">YEAR(CB3)</f>
        <v>2021</v>
      </c>
      <c r="CC2" s="7">
        <f t="shared" ref="CC2" si="71">YEAR(CC3)</f>
        <v>2021</v>
      </c>
      <c r="CD2" s="7">
        <f t="shared" ref="CD2" si="72">YEAR(CD3)</f>
        <v>2021</v>
      </c>
      <c r="CE2" s="7">
        <f t="shared" ref="CE2" si="73">YEAR(CE3)</f>
        <v>2021</v>
      </c>
      <c r="CF2" s="7">
        <f t="shared" ref="CF2" si="74">YEAR(CF3)</f>
        <v>2021</v>
      </c>
      <c r="CG2" s="7">
        <f t="shared" ref="CG2" si="75">YEAR(CG3)</f>
        <v>2021</v>
      </c>
      <c r="CH2" s="7">
        <f t="shared" ref="CH2" si="76">YEAR(CH3)</f>
        <v>2021</v>
      </c>
      <c r="CI2" s="7">
        <f t="shared" ref="CI2" si="77">YEAR(CI3)</f>
        <v>2021</v>
      </c>
      <c r="CJ2" s="7">
        <f t="shared" ref="CJ2" si="78">YEAR(CJ3)</f>
        <v>2021</v>
      </c>
      <c r="CK2" s="7">
        <f t="shared" ref="CK2" si="79">YEAR(CK3)</f>
        <v>2021</v>
      </c>
      <c r="CL2" s="7">
        <f t="shared" ref="CL2" si="80">YEAR(CL3)</f>
        <v>2022</v>
      </c>
      <c r="CM2" s="7">
        <f t="shared" ref="CM2" si="81">YEAR(CM3)</f>
        <v>2022</v>
      </c>
      <c r="CN2" s="7">
        <f t="shared" ref="CN2" si="82">YEAR(CN3)</f>
        <v>2022</v>
      </c>
      <c r="CO2" s="7">
        <f t="shared" ref="CO2" si="83">YEAR(CO3)</f>
        <v>2022</v>
      </c>
      <c r="CP2" s="7">
        <f t="shared" ref="CP2" si="84">YEAR(CP3)</f>
        <v>2022</v>
      </c>
      <c r="CQ2" s="7">
        <f t="shared" ref="CQ2" si="85">YEAR(CQ3)</f>
        <v>2022</v>
      </c>
      <c r="CR2" s="7">
        <f t="shared" ref="CR2" si="86">YEAR(CR3)</f>
        <v>2022</v>
      </c>
      <c r="CS2" s="7">
        <f t="shared" ref="CS2" si="87">YEAR(CS3)</f>
        <v>2022</v>
      </c>
      <c r="CT2" s="7">
        <f t="shared" ref="CT2" si="88">YEAR(CT3)</f>
        <v>2022</v>
      </c>
      <c r="CU2" s="7">
        <f t="shared" ref="CU2" si="89">YEAR(CU3)</f>
        <v>2022</v>
      </c>
      <c r="CV2" s="7">
        <f t="shared" ref="CV2" si="90">YEAR(CV3)</f>
        <v>2022</v>
      </c>
      <c r="CW2" s="7">
        <f t="shared" ref="CW2" si="91">YEAR(CW3)</f>
        <v>2022</v>
      </c>
      <c r="CX2" s="7">
        <f t="shared" ref="CX2" si="92">YEAR(CX3)</f>
        <v>2023</v>
      </c>
      <c r="CY2" s="7">
        <f t="shared" ref="CY2" si="93">YEAR(CY3)</f>
        <v>2023</v>
      </c>
      <c r="CZ2" s="7">
        <f t="shared" ref="CZ2" si="94">YEAR(CZ3)</f>
        <v>2023</v>
      </c>
      <c r="DA2" s="7">
        <f t="shared" ref="DA2" si="95">YEAR(DA3)</f>
        <v>2023</v>
      </c>
      <c r="DB2" s="7">
        <f t="shared" ref="DB2" si="96">YEAR(DB3)</f>
        <v>2023</v>
      </c>
      <c r="DC2" s="7">
        <f t="shared" ref="DC2" si="97">YEAR(DC3)</f>
        <v>2023</v>
      </c>
      <c r="DD2" s="7">
        <f t="shared" ref="DD2" si="98">YEAR(DD3)</f>
        <v>2023</v>
      </c>
      <c r="DE2" s="7">
        <f t="shared" ref="DE2" si="99">YEAR(DE3)</f>
        <v>2023</v>
      </c>
      <c r="DF2" s="7">
        <f t="shared" ref="DF2" si="100">YEAR(DF3)</f>
        <v>2023</v>
      </c>
      <c r="DG2" s="7">
        <f t="shared" ref="DG2" si="101">YEAR(DG3)</f>
        <v>2023</v>
      </c>
      <c r="DH2" s="7">
        <f t="shared" ref="DH2" si="102">YEAR(DH3)</f>
        <v>2023</v>
      </c>
      <c r="DI2" s="7">
        <f t="shared" ref="DI2" si="103">YEAR(DI3)</f>
        <v>2023</v>
      </c>
      <c r="DJ2" s="7">
        <f t="shared" ref="DJ2" si="104">YEAR(DJ3)</f>
        <v>2024</v>
      </c>
      <c r="DK2" s="7">
        <f t="shared" ref="DK2" si="105">YEAR(DK3)</f>
        <v>2024</v>
      </c>
      <c r="DL2" s="7">
        <f t="shared" ref="DL2" si="106">YEAR(DL3)</f>
        <v>2024</v>
      </c>
      <c r="DM2" s="7">
        <f t="shared" ref="DM2" si="107">YEAR(DM3)</f>
        <v>2024</v>
      </c>
      <c r="DN2" s="7">
        <f t="shared" ref="DN2" si="108">YEAR(DN3)</f>
        <v>2024</v>
      </c>
      <c r="DO2" s="7">
        <f t="shared" ref="DO2" si="109">YEAR(DO3)</f>
        <v>2024</v>
      </c>
      <c r="DP2" s="7">
        <f t="shared" ref="DP2" si="110">YEAR(DP3)</f>
        <v>2024</v>
      </c>
      <c r="DQ2" s="7">
        <f t="shared" ref="DQ2" si="111">YEAR(DQ3)</f>
        <v>2024</v>
      </c>
      <c r="DR2" s="7">
        <f t="shared" ref="DR2" si="112">YEAR(DR3)</f>
        <v>2024</v>
      </c>
      <c r="DS2" s="7">
        <f t="shared" ref="DS2" si="113">YEAR(DS3)</f>
        <v>2024</v>
      </c>
      <c r="DT2" s="7">
        <f t="shared" ref="DT2" si="114">YEAR(DT3)</f>
        <v>2024</v>
      </c>
      <c r="DU2" s="7">
        <f t="shared" ref="DU2" si="115">YEAR(DU3)</f>
        <v>2024</v>
      </c>
    </row>
    <row r="3" spans="1:125" s="9" customFormat="1" x14ac:dyDescent="0.3">
      <c r="A3" s="129" t="s">
        <v>39</v>
      </c>
      <c r="B3" s="21"/>
      <c r="C3" s="22" t="s">
        <v>1</v>
      </c>
      <c r="D3" s="23">
        <f>данные!D147</f>
        <v>41944</v>
      </c>
      <c r="E3" s="23">
        <f>данные!E147</f>
        <v>41974</v>
      </c>
      <c r="F3" s="23">
        <f>данные!F147</f>
        <v>42005</v>
      </c>
      <c r="G3" s="23">
        <f>данные!G147</f>
        <v>42036</v>
      </c>
      <c r="H3" s="23">
        <f>данные!H147</f>
        <v>42064</v>
      </c>
      <c r="I3" s="23">
        <f>данные!I147</f>
        <v>42095</v>
      </c>
      <c r="J3" s="23">
        <f>данные!J147</f>
        <v>42125</v>
      </c>
      <c r="K3" s="23">
        <f>данные!K147</f>
        <v>42156</v>
      </c>
      <c r="L3" s="23">
        <f>данные!L147</f>
        <v>42186</v>
      </c>
      <c r="M3" s="23">
        <f>данные!M147</f>
        <v>42217</v>
      </c>
      <c r="N3" s="23">
        <f>данные!N147</f>
        <v>42248</v>
      </c>
      <c r="O3" s="23">
        <f>данные!O147</f>
        <v>42278</v>
      </c>
      <c r="P3" s="23">
        <f>данные!P147</f>
        <v>42309</v>
      </c>
      <c r="Q3" s="23">
        <f>данные!Q147</f>
        <v>42339</v>
      </c>
      <c r="R3" s="23">
        <f>данные!R147</f>
        <v>42370</v>
      </c>
      <c r="S3" s="23">
        <f>данные!S147</f>
        <v>42401</v>
      </c>
      <c r="T3" s="23">
        <f>данные!T147</f>
        <v>42430</v>
      </c>
      <c r="U3" s="23">
        <f>данные!U147</f>
        <v>42461</v>
      </c>
      <c r="V3" s="23">
        <f>данные!V147</f>
        <v>42491</v>
      </c>
      <c r="W3" s="23">
        <f>данные!W147</f>
        <v>42522</v>
      </c>
      <c r="X3" s="23">
        <f>данные!X147</f>
        <v>42552</v>
      </c>
      <c r="Y3" s="23">
        <f>данные!Y147</f>
        <v>42583</v>
      </c>
      <c r="Z3" s="23">
        <f>данные!Z147</f>
        <v>42614</v>
      </c>
      <c r="AA3" s="23">
        <f>данные!AA147</f>
        <v>42644</v>
      </c>
      <c r="AB3" s="23">
        <f>данные!AB147</f>
        <v>42675</v>
      </c>
      <c r="AC3" s="23">
        <f>данные!AC147</f>
        <v>42705</v>
      </c>
      <c r="AD3" s="23">
        <f>данные!AD147</f>
        <v>42736</v>
      </c>
      <c r="AE3" s="23">
        <f>данные!AE147</f>
        <v>42767</v>
      </c>
      <c r="AF3" s="23">
        <f>данные!AF147</f>
        <v>42795</v>
      </c>
      <c r="AG3" s="23">
        <f>данные!AG147</f>
        <v>42826</v>
      </c>
      <c r="AH3" s="23">
        <f>данные!AH147</f>
        <v>42856</v>
      </c>
      <c r="AI3" s="23">
        <f>данные!AI147</f>
        <v>42887</v>
      </c>
      <c r="AJ3" s="23">
        <f>данные!AJ147</f>
        <v>42917</v>
      </c>
      <c r="AK3" s="23">
        <f>данные!AK147</f>
        <v>42948</v>
      </c>
      <c r="AL3" s="23">
        <f>данные!AL147</f>
        <v>42979</v>
      </c>
      <c r="AM3" s="23">
        <f>данные!AM147</f>
        <v>43009</v>
      </c>
      <c r="AN3" s="23">
        <f>данные!AN147</f>
        <v>43040</v>
      </c>
      <c r="AO3" s="23">
        <f>данные!AO147</f>
        <v>43070</v>
      </c>
      <c r="AP3" s="23">
        <f>данные!AP147</f>
        <v>43101</v>
      </c>
      <c r="AQ3" s="23">
        <f>данные!AQ147</f>
        <v>43132</v>
      </c>
      <c r="AR3" s="23">
        <f>данные!AR147</f>
        <v>43160</v>
      </c>
      <c r="AS3" s="23">
        <f>данные!AS147</f>
        <v>43191</v>
      </c>
      <c r="AT3" s="23">
        <f>данные!AT147</f>
        <v>43221</v>
      </c>
      <c r="AU3" s="23">
        <f>данные!AU147</f>
        <v>43252</v>
      </c>
      <c r="AV3" s="23">
        <f>данные!AV147</f>
        <v>43282</v>
      </c>
      <c r="AW3" s="23">
        <f>данные!AW147</f>
        <v>43313</v>
      </c>
      <c r="AX3" s="23">
        <f>данные!AX147</f>
        <v>43344</v>
      </c>
      <c r="AY3" s="23">
        <f>данные!AY147</f>
        <v>43374</v>
      </c>
      <c r="AZ3" s="23">
        <f>данные!AZ147</f>
        <v>43405</v>
      </c>
      <c r="BA3" s="23">
        <f>данные!BA147</f>
        <v>43435</v>
      </c>
      <c r="BB3" s="23">
        <f>данные!BB147</f>
        <v>43466</v>
      </c>
      <c r="BC3" s="23">
        <f>данные!BC147</f>
        <v>43497</v>
      </c>
      <c r="BD3" s="23">
        <f>данные!BD147</f>
        <v>43525</v>
      </c>
      <c r="BE3" s="23">
        <f>данные!BE147</f>
        <v>43556</v>
      </c>
      <c r="BF3" s="23">
        <f>данные!BF147</f>
        <v>43586</v>
      </c>
      <c r="BG3" s="23">
        <f>данные!BG147</f>
        <v>43617</v>
      </c>
      <c r="BH3" s="23">
        <f>данные!BH147</f>
        <v>43647</v>
      </c>
      <c r="BI3" s="23">
        <f>данные!BI147</f>
        <v>43678</v>
      </c>
      <c r="BJ3" s="23">
        <f>данные!BJ147</f>
        <v>43709</v>
      </c>
      <c r="BK3" s="23">
        <f>данные!BK147</f>
        <v>43739</v>
      </c>
      <c r="BL3" s="23">
        <f>данные!BL147</f>
        <v>43770</v>
      </c>
      <c r="BM3" s="23">
        <f>данные!BM147</f>
        <v>43800</v>
      </c>
      <c r="BN3" s="23">
        <f>данные!BN147</f>
        <v>43831</v>
      </c>
      <c r="BO3" s="23">
        <f>данные!BO147</f>
        <v>43862</v>
      </c>
      <c r="BP3" s="23">
        <f>данные!BP147</f>
        <v>43891</v>
      </c>
      <c r="BQ3" s="23">
        <f>данные!BQ147</f>
        <v>43922</v>
      </c>
      <c r="BR3" s="23">
        <f>данные!BR147</f>
        <v>43952</v>
      </c>
      <c r="BS3" s="23">
        <f>данные!BS147</f>
        <v>43983</v>
      </c>
      <c r="BT3" s="23">
        <f>данные!BT147</f>
        <v>44013</v>
      </c>
      <c r="BU3" s="23">
        <f>данные!BU147</f>
        <v>44044</v>
      </c>
      <c r="BV3" s="23">
        <f>данные!BV147</f>
        <v>44075</v>
      </c>
      <c r="BW3" s="23">
        <f>данные!BW147</f>
        <v>44105</v>
      </c>
      <c r="BX3" s="23">
        <f>данные!BX147</f>
        <v>44136</v>
      </c>
      <c r="BY3" s="23">
        <f>данные!BY147</f>
        <v>44166</v>
      </c>
      <c r="BZ3" s="23">
        <f>данные!BZ147</f>
        <v>44197</v>
      </c>
      <c r="CA3" s="23">
        <f>данные!CA147</f>
        <v>44228</v>
      </c>
      <c r="CB3" s="23">
        <f>данные!CB147</f>
        <v>44256</v>
      </c>
      <c r="CC3" s="23">
        <f>данные!CC147</f>
        <v>44287</v>
      </c>
      <c r="CD3" s="23">
        <f>данные!CD147</f>
        <v>44317</v>
      </c>
      <c r="CE3" s="23">
        <f>данные!CE147</f>
        <v>44348</v>
      </c>
      <c r="CF3" s="23">
        <f>данные!CF147</f>
        <v>44378</v>
      </c>
      <c r="CG3" s="23">
        <f>данные!CG147</f>
        <v>44409</v>
      </c>
      <c r="CH3" s="23">
        <f>данные!CH147</f>
        <v>44440</v>
      </c>
      <c r="CI3" s="23">
        <f>данные!CI147</f>
        <v>44470</v>
      </c>
      <c r="CJ3" s="23">
        <f>данные!CJ147</f>
        <v>44501</v>
      </c>
      <c r="CK3" s="23">
        <f>данные!CK147</f>
        <v>44531</v>
      </c>
      <c r="CL3" s="23">
        <f>данные!CL147</f>
        <v>44562</v>
      </c>
      <c r="CM3" s="23">
        <f>данные!CM147</f>
        <v>44593</v>
      </c>
      <c r="CN3" s="23">
        <f>данные!CN147</f>
        <v>44621</v>
      </c>
      <c r="CO3" s="23">
        <f>данные!CO147</f>
        <v>44652</v>
      </c>
      <c r="CP3" s="23">
        <f>данные!CP147</f>
        <v>44682</v>
      </c>
      <c r="CQ3" s="23">
        <f>данные!CQ147</f>
        <v>44713</v>
      </c>
      <c r="CR3" s="23">
        <f>данные!CR147</f>
        <v>44743</v>
      </c>
      <c r="CS3" s="23">
        <f>данные!CS147</f>
        <v>44774</v>
      </c>
      <c r="CT3" s="23">
        <f>данные!CT147</f>
        <v>44805</v>
      </c>
      <c r="CU3" s="23">
        <f>данные!CU147</f>
        <v>44835</v>
      </c>
      <c r="CV3" s="23">
        <f>данные!CV147</f>
        <v>44866</v>
      </c>
      <c r="CW3" s="23">
        <f>данные!CW147</f>
        <v>44896</v>
      </c>
      <c r="CX3" s="23">
        <f>данные!CX147</f>
        <v>44927</v>
      </c>
      <c r="CY3" s="23">
        <f>данные!CY147</f>
        <v>44958</v>
      </c>
      <c r="CZ3" s="23">
        <f>данные!CZ147</f>
        <v>44986</v>
      </c>
      <c r="DA3" s="23">
        <f>данные!DA147</f>
        <v>45017</v>
      </c>
      <c r="DB3" s="23">
        <f>данные!DB147</f>
        <v>45047</v>
      </c>
      <c r="DC3" s="23">
        <f>данные!DC147</f>
        <v>45078</v>
      </c>
      <c r="DD3" s="23">
        <f>данные!DD147</f>
        <v>45108</v>
      </c>
      <c r="DE3" s="23">
        <f>данные!DE147</f>
        <v>45139</v>
      </c>
      <c r="DF3" s="23">
        <f>данные!DF147</f>
        <v>45170</v>
      </c>
      <c r="DG3" s="23">
        <f>данные!DG147</f>
        <v>45200</v>
      </c>
      <c r="DH3" s="23">
        <f>данные!DH147</f>
        <v>45231</v>
      </c>
      <c r="DI3" s="23">
        <f>данные!DI147</f>
        <v>45261</v>
      </c>
      <c r="DJ3" s="23">
        <f>данные!DJ147</f>
        <v>45292</v>
      </c>
      <c r="DK3" s="23">
        <f>данные!DK147</f>
        <v>45323</v>
      </c>
      <c r="DL3" s="23">
        <f>данные!DL147</f>
        <v>45352</v>
      </c>
      <c r="DM3" s="23">
        <f>данные!DM147</f>
        <v>45383</v>
      </c>
      <c r="DN3" s="23">
        <f>данные!DN147</f>
        <v>45413</v>
      </c>
      <c r="DO3" s="23">
        <f>данные!DO147</f>
        <v>45444</v>
      </c>
      <c r="DP3" s="23">
        <f>данные!DP147</f>
        <v>45474</v>
      </c>
      <c r="DQ3" s="23">
        <f>данные!DQ147</f>
        <v>45505</v>
      </c>
      <c r="DR3" s="23">
        <f>данные!DR147</f>
        <v>45536</v>
      </c>
      <c r="DS3" s="23">
        <f>данные!DS147</f>
        <v>45566</v>
      </c>
      <c r="DT3" s="23">
        <f>данные!DT147</f>
        <v>45597</v>
      </c>
      <c r="DU3" s="23">
        <f>данные!DU147</f>
        <v>45627</v>
      </c>
    </row>
    <row r="4" spans="1:125" x14ac:dyDescent="0.3">
      <c r="A4" s="11" t="s">
        <v>40</v>
      </c>
      <c r="C4" s="12">
        <f>SUM(D4:DU4)</f>
        <v>5509317095.9138145</v>
      </c>
      <c r="D4" s="13">
        <f>данные!D56</f>
        <v>0</v>
      </c>
      <c r="E4" s="13">
        <f>данные!E56</f>
        <v>0</v>
      </c>
      <c r="F4" s="13">
        <f>данные!F56</f>
        <v>0</v>
      </c>
      <c r="G4" s="13">
        <f>данные!G56</f>
        <v>0</v>
      </c>
      <c r="H4" s="13">
        <f>данные!H56</f>
        <v>0</v>
      </c>
      <c r="I4" s="13">
        <f>данные!I56</f>
        <v>0</v>
      </c>
      <c r="J4" s="13">
        <f>данные!J56</f>
        <v>0</v>
      </c>
      <c r="K4" s="13">
        <f>данные!K56</f>
        <v>0</v>
      </c>
      <c r="L4" s="13">
        <f>данные!L56</f>
        <v>0</v>
      </c>
      <c r="M4" s="13">
        <f>данные!M56</f>
        <v>37944915.254237287</v>
      </c>
      <c r="N4" s="13">
        <f>данные!N56</f>
        <v>37944915.254237287</v>
      </c>
      <c r="O4" s="13">
        <f>данные!O56</f>
        <v>37944915.254237287</v>
      </c>
      <c r="P4" s="13">
        <f>данные!P56</f>
        <v>39842161.016949154</v>
      </c>
      <c r="Q4" s="13">
        <f>данные!Q56</f>
        <v>39842161.016949154</v>
      </c>
      <c r="R4" s="13">
        <f>данные!R56</f>
        <v>39842161.016949154</v>
      </c>
      <c r="S4" s="13">
        <f>данные!S56</f>
        <v>39842161.016949154</v>
      </c>
      <c r="T4" s="13">
        <f>данные!T56</f>
        <v>39842161.016949154</v>
      </c>
      <c r="U4" s="13">
        <f>данные!U56</f>
        <v>39842161.016949154</v>
      </c>
      <c r="V4" s="13">
        <f>данные!V56</f>
        <v>39842161.016949154</v>
      </c>
      <c r="W4" s="13">
        <f>данные!W56</f>
        <v>39842161.016949154</v>
      </c>
      <c r="X4" s="13">
        <f>данные!X56</f>
        <v>39842161.016949154</v>
      </c>
      <c r="Y4" s="13">
        <f>данные!Y56</f>
        <v>39842161.016949154</v>
      </c>
      <c r="Z4" s="13">
        <f>данные!Z56</f>
        <v>39842161.016949154</v>
      </c>
      <c r="AA4" s="13">
        <f>данные!AA56</f>
        <v>39842161.016949154</v>
      </c>
      <c r="AB4" s="13">
        <f>данные!AB56</f>
        <v>41834269.06779661</v>
      </c>
      <c r="AC4" s="13">
        <f>данные!AC56</f>
        <v>41834269.06779661</v>
      </c>
      <c r="AD4" s="13">
        <f>данные!AD56</f>
        <v>41834269.06779661</v>
      </c>
      <c r="AE4" s="13">
        <f>данные!AE56</f>
        <v>41834269.06779661</v>
      </c>
      <c r="AF4" s="13">
        <f>данные!AF56</f>
        <v>41834269.06779661</v>
      </c>
      <c r="AG4" s="13">
        <f>данные!AG56</f>
        <v>41834269.06779661</v>
      </c>
      <c r="AH4" s="13">
        <f>данные!AH56</f>
        <v>41834269.06779661</v>
      </c>
      <c r="AI4" s="13">
        <f>данные!AI56</f>
        <v>41834269.06779661</v>
      </c>
      <c r="AJ4" s="13">
        <f>данные!AJ56</f>
        <v>41834269.06779661</v>
      </c>
      <c r="AK4" s="13">
        <f>данные!AK56</f>
        <v>41834269.06779661</v>
      </c>
      <c r="AL4" s="13">
        <f>данные!AL56</f>
        <v>41834269.06779661</v>
      </c>
      <c r="AM4" s="13">
        <f>данные!AM56</f>
        <v>41834269.06779661</v>
      </c>
      <c r="AN4" s="13">
        <f>данные!AN56</f>
        <v>43925982.521186441</v>
      </c>
      <c r="AO4" s="13">
        <f>данные!AO56</f>
        <v>43925982.521186441</v>
      </c>
      <c r="AP4" s="13">
        <f>данные!AP56</f>
        <v>43925982.521186441</v>
      </c>
      <c r="AQ4" s="13">
        <f>данные!AQ56</f>
        <v>43925982.521186441</v>
      </c>
      <c r="AR4" s="13">
        <f>данные!AR56</f>
        <v>43925982.521186441</v>
      </c>
      <c r="AS4" s="13">
        <f>данные!AS56</f>
        <v>43925982.521186441</v>
      </c>
      <c r="AT4" s="13">
        <f>данные!AT56</f>
        <v>43925982.521186441</v>
      </c>
      <c r="AU4" s="13">
        <f>данные!AU56</f>
        <v>43925982.521186441</v>
      </c>
      <c r="AV4" s="13">
        <f>данные!AV56</f>
        <v>43925982.521186441</v>
      </c>
      <c r="AW4" s="13">
        <f>данные!AW56</f>
        <v>43925982.521186441</v>
      </c>
      <c r="AX4" s="13">
        <f>данные!AX56</f>
        <v>43925982.521186441</v>
      </c>
      <c r="AY4" s="13">
        <f>данные!AY56</f>
        <v>43925982.521186441</v>
      </c>
      <c r="AZ4" s="13">
        <f>данные!AZ56</f>
        <v>46122281.647245772</v>
      </c>
      <c r="BA4" s="13">
        <f>данные!BA56</f>
        <v>46122281.647245772</v>
      </c>
      <c r="BB4" s="13">
        <f>данные!BB56</f>
        <v>46122281.647245772</v>
      </c>
      <c r="BC4" s="13">
        <f>данные!BC56</f>
        <v>46122281.647245772</v>
      </c>
      <c r="BD4" s="13">
        <f>данные!BD56</f>
        <v>46122281.647245772</v>
      </c>
      <c r="BE4" s="13">
        <f>данные!BE56</f>
        <v>46122281.647245772</v>
      </c>
      <c r="BF4" s="13">
        <f>данные!BF56</f>
        <v>46122281.647245772</v>
      </c>
      <c r="BG4" s="13">
        <f>данные!BG56</f>
        <v>46122281.647245772</v>
      </c>
      <c r="BH4" s="13">
        <f>данные!BH56</f>
        <v>46122281.647245772</v>
      </c>
      <c r="BI4" s="13">
        <f>данные!BI56</f>
        <v>46122281.647245772</v>
      </c>
      <c r="BJ4" s="13">
        <f>данные!BJ56</f>
        <v>46122281.647245772</v>
      </c>
      <c r="BK4" s="13">
        <f>данные!BK56</f>
        <v>46122281.647245772</v>
      </c>
      <c r="BL4" s="13">
        <f>данные!BL56</f>
        <v>48428395.729608066</v>
      </c>
      <c r="BM4" s="13">
        <f>данные!BM56</f>
        <v>48428395.729608066</v>
      </c>
      <c r="BN4" s="13">
        <f>данные!BN56</f>
        <v>48428395.729608066</v>
      </c>
      <c r="BO4" s="13">
        <f>данные!BO56</f>
        <v>48428395.729608066</v>
      </c>
      <c r="BP4" s="13">
        <f>данные!BP56</f>
        <v>48428395.729608066</v>
      </c>
      <c r="BQ4" s="13">
        <f>данные!BQ56</f>
        <v>48428395.729608066</v>
      </c>
      <c r="BR4" s="13">
        <f>данные!BR56</f>
        <v>48428395.729608066</v>
      </c>
      <c r="BS4" s="13">
        <f>данные!BS56</f>
        <v>48428395.729608066</v>
      </c>
      <c r="BT4" s="13">
        <f>данные!BT56</f>
        <v>48428395.729608066</v>
      </c>
      <c r="BU4" s="13">
        <f>данные!BU56</f>
        <v>48428395.729608066</v>
      </c>
      <c r="BV4" s="13">
        <f>данные!BV56</f>
        <v>48428395.729608066</v>
      </c>
      <c r="BW4" s="13">
        <f>данные!BW56</f>
        <v>48428395.729608066</v>
      </c>
      <c r="BX4" s="13">
        <f>данные!BX56</f>
        <v>50849815.516088471</v>
      </c>
      <c r="BY4" s="13">
        <f>данные!BY56</f>
        <v>50849815.516088471</v>
      </c>
      <c r="BZ4" s="13">
        <f>данные!BZ56</f>
        <v>50849815.516088471</v>
      </c>
      <c r="CA4" s="13">
        <f>данные!CA56</f>
        <v>50849815.516088471</v>
      </c>
      <c r="CB4" s="13">
        <f>данные!CB56</f>
        <v>50849815.516088471</v>
      </c>
      <c r="CC4" s="13">
        <f>данные!CC56</f>
        <v>50849815.516088471</v>
      </c>
      <c r="CD4" s="13">
        <f>данные!CD56</f>
        <v>50849815.516088471</v>
      </c>
      <c r="CE4" s="13">
        <f>данные!CE56</f>
        <v>50849815.516088471</v>
      </c>
      <c r="CF4" s="13">
        <f>данные!CF56</f>
        <v>50849815.516088471</v>
      </c>
      <c r="CG4" s="13">
        <f>данные!CG56</f>
        <v>50849815.516088471</v>
      </c>
      <c r="CH4" s="13">
        <f>данные!CH56</f>
        <v>50849815.516088471</v>
      </c>
      <c r="CI4" s="13">
        <f>данные!CI56</f>
        <v>50849815.516088471</v>
      </c>
      <c r="CJ4" s="13">
        <f>данные!CJ56</f>
        <v>53392306.291892894</v>
      </c>
      <c r="CK4" s="13">
        <f>данные!CK56</f>
        <v>53392306.291892894</v>
      </c>
      <c r="CL4" s="13">
        <f>данные!CL56</f>
        <v>53392306.291892894</v>
      </c>
      <c r="CM4" s="13">
        <f>данные!CM56</f>
        <v>53392306.291892894</v>
      </c>
      <c r="CN4" s="13">
        <f>данные!CN56</f>
        <v>53392306.291892894</v>
      </c>
      <c r="CO4" s="13">
        <f>данные!CO56</f>
        <v>53392306.291892894</v>
      </c>
      <c r="CP4" s="13">
        <f>данные!CP56</f>
        <v>53392306.291892894</v>
      </c>
      <c r="CQ4" s="13">
        <f>данные!CQ56</f>
        <v>53392306.291892894</v>
      </c>
      <c r="CR4" s="13">
        <f>данные!CR56</f>
        <v>53392306.291892894</v>
      </c>
      <c r="CS4" s="13">
        <f>данные!CS56</f>
        <v>53392306.291892894</v>
      </c>
      <c r="CT4" s="13">
        <f>данные!CT56</f>
        <v>53392306.291892894</v>
      </c>
      <c r="CU4" s="13">
        <f>данные!CU56</f>
        <v>53392306.291892894</v>
      </c>
      <c r="CV4" s="13">
        <f>данные!CV56</f>
        <v>56061921.606487542</v>
      </c>
      <c r="CW4" s="13">
        <f>данные!CW56</f>
        <v>56061921.606487542</v>
      </c>
      <c r="CX4" s="13">
        <f>данные!CX56</f>
        <v>56061921.606487542</v>
      </c>
      <c r="CY4" s="13">
        <f>данные!CY56</f>
        <v>56061921.606487542</v>
      </c>
      <c r="CZ4" s="13">
        <f>данные!CZ56</f>
        <v>56061921.606487542</v>
      </c>
      <c r="DA4" s="13">
        <f>данные!DA56</f>
        <v>56061921.606487542</v>
      </c>
      <c r="DB4" s="13">
        <f>данные!DB56</f>
        <v>56061921.606487542</v>
      </c>
      <c r="DC4" s="13">
        <f>данные!DC56</f>
        <v>56061921.606487542</v>
      </c>
      <c r="DD4" s="13">
        <f>данные!DD56</f>
        <v>56061921.606487542</v>
      </c>
      <c r="DE4" s="13">
        <f>данные!DE56</f>
        <v>56061921.606487542</v>
      </c>
      <c r="DF4" s="13">
        <f>данные!DF56</f>
        <v>56061921.606487542</v>
      </c>
      <c r="DG4" s="13">
        <f>данные!DG56</f>
        <v>56061921.606487542</v>
      </c>
      <c r="DH4" s="13">
        <f>данные!DH56</f>
        <v>58865017.686811924</v>
      </c>
      <c r="DI4" s="13">
        <f>данные!DI56</f>
        <v>58865017.686811924</v>
      </c>
      <c r="DJ4" s="13">
        <f>данные!DJ56</f>
        <v>58865017.686811924</v>
      </c>
      <c r="DK4" s="13">
        <f>данные!DK56</f>
        <v>58865017.686811924</v>
      </c>
      <c r="DL4" s="13">
        <f>данные!DL56</f>
        <v>58865017.686811924</v>
      </c>
      <c r="DM4" s="13">
        <f>данные!DM56</f>
        <v>58865017.686811924</v>
      </c>
      <c r="DN4" s="13">
        <f>данные!DN56</f>
        <v>58865017.686811924</v>
      </c>
      <c r="DO4" s="13">
        <f>данные!DO56</f>
        <v>58865017.686811924</v>
      </c>
      <c r="DP4" s="13">
        <f>данные!DP56</f>
        <v>58865017.686811924</v>
      </c>
      <c r="DQ4" s="13">
        <f>данные!DQ56</f>
        <v>58865017.686811924</v>
      </c>
      <c r="DR4" s="13">
        <f>данные!DR56</f>
        <v>58865017.686811924</v>
      </c>
      <c r="DS4" s="13">
        <f>данные!DS56</f>
        <v>58865017.686811924</v>
      </c>
      <c r="DT4" s="13">
        <f>данные!DT56</f>
        <v>61808268.571152516</v>
      </c>
      <c r="DU4" s="13">
        <f>данные!DU56</f>
        <v>61808268.571152516</v>
      </c>
    </row>
    <row r="5" spans="1:125" x14ac:dyDescent="0.3">
      <c r="A5" s="11" t="s">
        <v>129</v>
      </c>
      <c r="C5" s="12">
        <f t="shared" ref="C5:C19" si="116">SUM(D5:DU5)</f>
        <v>3767944907.1222277</v>
      </c>
      <c r="D5" s="13">
        <f>данные!D63/(1+vat)+данные!D75</f>
        <v>0</v>
      </c>
      <c r="E5" s="13">
        <f>данные!E63/(1+vat)+данные!E75</f>
        <v>0</v>
      </c>
      <c r="F5" s="13">
        <f>данные!F63/(1+vat)+данные!F75</f>
        <v>0</v>
      </c>
      <c r="G5" s="13">
        <f>данные!G63/(1+vat)+данные!G75</f>
        <v>0</v>
      </c>
      <c r="H5" s="13">
        <f>данные!H63/(1+vat)+данные!H75</f>
        <v>0</v>
      </c>
      <c r="I5" s="13">
        <f>данные!I63/(1+vat)+данные!I75</f>
        <v>0</v>
      </c>
      <c r="J5" s="13">
        <f>данные!J63/(1+vat)+данные!J75</f>
        <v>0</v>
      </c>
      <c r="K5" s="13">
        <f>данные!K63/(1+vat)+данные!K75</f>
        <v>0</v>
      </c>
      <c r="L5" s="13">
        <f>данные!L63/(1+vat)+данные!L75</f>
        <v>0</v>
      </c>
      <c r="M5" s="13">
        <f>данные!M63/(1+vat)+данные!M75</f>
        <v>26101694.915254239</v>
      </c>
      <c r="N5" s="13">
        <f>данные!N63/(1+vat)+данные!N75</f>
        <v>26101694.915254239</v>
      </c>
      <c r="O5" s="13">
        <f>данные!O63/(1+vat)+данные!O75</f>
        <v>26101694.915254239</v>
      </c>
      <c r="P5" s="13">
        <f>данные!P63/(1+vat)+данные!P75</f>
        <v>27372881.355932206</v>
      </c>
      <c r="Q5" s="13">
        <f>данные!Q63/(1+vat)+данные!Q75</f>
        <v>27372881.355932206</v>
      </c>
      <c r="R5" s="13">
        <f>данные!R63/(1+vat)+данные!R75</f>
        <v>27372881.355932206</v>
      </c>
      <c r="S5" s="13">
        <f>данные!S63/(1+vat)+данные!S75</f>
        <v>27372881.355932206</v>
      </c>
      <c r="T5" s="13">
        <f>данные!T63/(1+vat)+данные!T75</f>
        <v>27372881.355932206</v>
      </c>
      <c r="U5" s="13">
        <f>данные!U63/(1+vat)+данные!U75</f>
        <v>27372881.355932206</v>
      </c>
      <c r="V5" s="13">
        <f>данные!V63/(1+vat)+данные!V75</f>
        <v>27372881.355932206</v>
      </c>
      <c r="W5" s="13">
        <f>данные!W63/(1+vat)+данные!W75</f>
        <v>27372881.355932206</v>
      </c>
      <c r="X5" s="13">
        <f>данные!X63/(1+vat)+данные!X75</f>
        <v>27372881.355932206</v>
      </c>
      <c r="Y5" s="13">
        <f>данные!Y63/(1+vat)+данные!Y75</f>
        <v>27372881.355932206</v>
      </c>
      <c r="Z5" s="13">
        <f>данные!Z63/(1+vat)+данные!Z75</f>
        <v>27372881.355932206</v>
      </c>
      <c r="AA5" s="13">
        <f>данные!AA63/(1+vat)+данные!AA75</f>
        <v>27372881.355932206</v>
      </c>
      <c r="AB5" s="13">
        <f>данные!AB63/(1+vat)+данные!AB75</f>
        <v>28707627.11864407</v>
      </c>
      <c r="AC5" s="13">
        <f>данные!AC63/(1+vat)+данные!AC75</f>
        <v>28707627.11864407</v>
      </c>
      <c r="AD5" s="13">
        <f>данные!AD63/(1+vat)+данные!AD75</f>
        <v>28707627.11864407</v>
      </c>
      <c r="AE5" s="13">
        <f>данные!AE63/(1+vat)+данные!AE75</f>
        <v>28707627.11864407</v>
      </c>
      <c r="AF5" s="13">
        <f>данные!AF63/(1+vat)+данные!AF75</f>
        <v>28707627.11864407</v>
      </c>
      <c r="AG5" s="13">
        <f>данные!AG63/(1+vat)+данные!AG75</f>
        <v>28707627.11864407</v>
      </c>
      <c r="AH5" s="13">
        <f>данные!AH63/(1+vat)+данные!AH75</f>
        <v>28707627.11864407</v>
      </c>
      <c r="AI5" s="13">
        <f>данные!AI63/(1+vat)+данные!AI75</f>
        <v>28707627.11864407</v>
      </c>
      <c r="AJ5" s="13">
        <f>данные!AJ63/(1+vat)+данные!AJ75</f>
        <v>28707627.11864407</v>
      </c>
      <c r="AK5" s="13">
        <f>данные!AK63/(1+vat)+данные!AK75</f>
        <v>28707627.11864407</v>
      </c>
      <c r="AL5" s="13">
        <f>данные!AL63/(1+vat)+данные!AL75</f>
        <v>28707627.11864407</v>
      </c>
      <c r="AM5" s="13">
        <f>данные!AM63/(1+vat)+данные!AM75</f>
        <v>28707627.11864407</v>
      </c>
      <c r="AN5" s="13">
        <f>данные!AN63/(1+vat)+данные!AN75</f>
        <v>30109110.169491526</v>
      </c>
      <c r="AO5" s="13">
        <f>данные!AO63/(1+vat)+данные!AO75</f>
        <v>30109110.169491526</v>
      </c>
      <c r="AP5" s="13">
        <f>данные!AP63/(1+vat)+данные!AP75</f>
        <v>30109110.169491526</v>
      </c>
      <c r="AQ5" s="13">
        <f>данные!AQ63/(1+vat)+данные!AQ75</f>
        <v>30109110.169491526</v>
      </c>
      <c r="AR5" s="13">
        <f>данные!AR63/(1+vat)+данные!AR75</f>
        <v>30109110.169491526</v>
      </c>
      <c r="AS5" s="13">
        <f>данные!AS63/(1+vat)+данные!AS75</f>
        <v>30109110.169491526</v>
      </c>
      <c r="AT5" s="13">
        <f>данные!AT63/(1+vat)+данные!AT75</f>
        <v>30109110.169491526</v>
      </c>
      <c r="AU5" s="13">
        <f>данные!AU63/(1+vat)+данные!AU75</f>
        <v>30109110.169491526</v>
      </c>
      <c r="AV5" s="13">
        <f>данные!AV63/(1+vat)+данные!AV75</f>
        <v>30109110.169491526</v>
      </c>
      <c r="AW5" s="13">
        <f>данные!AW63/(1+vat)+данные!AW75</f>
        <v>30109110.169491526</v>
      </c>
      <c r="AX5" s="13">
        <f>данные!AX63/(1+vat)+данные!AX75</f>
        <v>30109110.169491526</v>
      </c>
      <c r="AY5" s="13">
        <f>данные!AY63/(1+vat)+данные!AY75</f>
        <v>30109110.169491526</v>
      </c>
      <c r="AZ5" s="13">
        <f>данные!AZ63/(1+vat)+данные!AZ75</f>
        <v>31580667.372881357</v>
      </c>
      <c r="BA5" s="13">
        <f>данные!BA63/(1+vat)+данные!BA75</f>
        <v>31580667.372881357</v>
      </c>
      <c r="BB5" s="13">
        <f>данные!BB63/(1+vat)+данные!BB75</f>
        <v>31580667.372881357</v>
      </c>
      <c r="BC5" s="13">
        <f>данные!BC63/(1+vat)+данные!BC75</f>
        <v>31580667.372881357</v>
      </c>
      <c r="BD5" s="13">
        <f>данные!BD63/(1+vat)+данные!BD75</f>
        <v>31580667.372881357</v>
      </c>
      <c r="BE5" s="13">
        <f>данные!BE63/(1+vat)+данные!BE75</f>
        <v>31580667.372881357</v>
      </c>
      <c r="BF5" s="13">
        <f>данные!BF63/(1+vat)+данные!BF75</f>
        <v>31580667.372881357</v>
      </c>
      <c r="BG5" s="13">
        <f>данные!BG63/(1+vat)+данные!BG75</f>
        <v>31580667.372881357</v>
      </c>
      <c r="BH5" s="13">
        <f>данные!BH63/(1+vat)+данные!BH75</f>
        <v>31580667.372881357</v>
      </c>
      <c r="BI5" s="13">
        <f>данные!BI63/(1+vat)+данные!BI75</f>
        <v>31580667.372881357</v>
      </c>
      <c r="BJ5" s="13">
        <f>данные!BJ63/(1+vat)+данные!BJ75</f>
        <v>31580667.372881357</v>
      </c>
      <c r="BK5" s="13">
        <f>данные!BK63/(1+vat)+данные!BK75</f>
        <v>31580667.372881357</v>
      </c>
      <c r="BL5" s="13">
        <f>данные!BL63/(1+vat)+данные!BL75</f>
        <v>33125802.436440688</v>
      </c>
      <c r="BM5" s="13">
        <f>данные!BM63/(1+vat)+данные!BM75</f>
        <v>33125802.436440688</v>
      </c>
      <c r="BN5" s="13">
        <f>данные!BN63/(1+vat)+данные!BN75</f>
        <v>33125802.436440688</v>
      </c>
      <c r="BO5" s="13">
        <f>данные!BO63/(1+vat)+данные!BO75</f>
        <v>33125802.436440688</v>
      </c>
      <c r="BP5" s="13">
        <f>данные!BP63/(1+vat)+данные!BP75</f>
        <v>33125802.436440688</v>
      </c>
      <c r="BQ5" s="13">
        <f>данные!BQ63/(1+vat)+данные!BQ75</f>
        <v>33125802.436440688</v>
      </c>
      <c r="BR5" s="13">
        <f>данные!BR63/(1+vat)+данные!BR75</f>
        <v>33125802.436440688</v>
      </c>
      <c r="BS5" s="13">
        <f>данные!BS63/(1+vat)+данные!BS75</f>
        <v>33125802.436440688</v>
      </c>
      <c r="BT5" s="13">
        <f>данные!BT63/(1+vat)+данные!BT75</f>
        <v>33125802.436440688</v>
      </c>
      <c r="BU5" s="13">
        <f>данные!BU63/(1+vat)+данные!BU75</f>
        <v>33125802.436440688</v>
      </c>
      <c r="BV5" s="13">
        <f>данные!BV63/(1+vat)+данные!BV75</f>
        <v>33125802.436440688</v>
      </c>
      <c r="BW5" s="13">
        <f>данные!BW63/(1+vat)+данные!BW75</f>
        <v>33125802.436440688</v>
      </c>
      <c r="BX5" s="13">
        <f>данные!BX63/(1+vat)+данные!BX75</f>
        <v>34748194.253177971</v>
      </c>
      <c r="BY5" s="13">
        <f>данные!BY63/(1+vat)+данные!BY75</f>
        <v>34748194.253177971</v>
      </c>
      <c r="BZ5" s="13">
        <f>данные!BZ63/(1+vat)+данные!BZ75</f>
        <v>34748194.253177971</v>
      </c>
      <c r="CA5" s="13">
        <f>данные!CA63/(1+vat)+данные!CA75</f>
        <v>34748194.253177971</v>
      </c>
      <c r="CB5" s="13">
        <f>данные!CB63/(1+vat)+данные!CB75</f>
        <v>34748194.253177971</v>
      </c>
      <c r="CC5" s="13">
        <f>данные!CC63/(1+vat)+данные!CC75</f>
        <v>34748194.253177971</v>
      </c>
      <c r="CD5" s="13">
        <f>данные!CD63/(1+vat)+данные!CD75</f>
        <v>34748194.253177971</v>
      </c>
      <c r="CE5" s="13">
        <f>данные!CE63/(1+vat)+данные!CE75</f>
        <v>34748194.253177971</v>
      </c>
      <c r="CF5" s="13">
        <f>данные!CF63/(1+vat)+данные!CF75</f>
        <v>34748194.253177971</v>
      </c>
      <c r="CG5" s="13">
        <f>данные!CG63/(1+vat)+данные!CG75</f>
        <v>34748194.253177971</v>
      </c>
      <c r="CH5" s="13">
        <f>данные!CH63/(1+vat)+данные!CH75</f>
        <v>34748194.253177971</v>
      </c>
      <c r="CI5" s="13">
        <f>данные!CI63/(1+vat)+данные!CI75</f>
        <v>34748194.253177971</v>
      </c>
      <c r="CJ5" s="13">
        <f>данные!CJ63/(1+vat)+данные!CJ75</f>
        <v>36451705.660752133</v>
      </c>
      <c r="CK5" s="13">
        <f>данные!CK63/(1+vat)+данные!CK75</f>
        <v>36451705.660752133</v>
      </c>
      <c r="CL5" s="13">
        <f>данные!CL63/(1+vat)+данные!CL75</f>
        <v>36451705.660752133</v>
      </c>
      <c r="CM5" s="13">
        <f>данные!CM63/(1+vat)+данные!CM75</f>
        <v>36451705.660752133</v>
      </c>
      <c r="CN5" s="13">
        <f>данные!CN63/(1+vat)+данные!CN75</f>
        <v>36451705.660752133</v>
      </c>
      <c r="CO5" s="13">
        <f>данные!CO63/(1+vat)+данные!CO75</f>
        <v>36451705.660752133</v>
      </c>
      <c r="CP5" s="13">
        <f>данные!CP63/(1+vat)+данные!CP75</f>
        <v>36451705.660752133</v>
      </c>
      <c r="CQ5" s="13">
        <f>данные!CQ63/(1+vat)+данные!CQ75</f>
        <v>36451705.660752133</v>
      </c>
      <c r="CR5" s="13">
        <f>данные!CR63/(1+vat)+данные!CR75</f>
        <v>36451705.660752133</v>
      </c>
      <c r="CS5" s="13">
        <f>данные!CS63/(1+vat)+данные!CS75</f>
        <v>36451705.660752133</v>
      </c>
      <c r="CT5" s="13">
        <f>данные!CT63/(1+vat)+данные!CT75</f>
        <v>36451705.660752133</v>
      </c>
      <c r="CU5" s="13">
        <f>данные!CU63/(1+vat)+данные!CU75</f>
        <v>36451705.660752133</v>
      </c>
      <c r="CV5" s="13">
        <f>данные!CV63/(1+vat)+данные!CV75</f>
        <v>38240392.638704985</v>
      </c>
      <c r="CW5" s="13">
        <f>данные!CW63/(1+vat)+данные!CW75</f>
        <v>38240392.638704985</v>
      </c>
      <c r="CX5" s="13">
        <f>данные!CX63/(1+vat)+данные!CX75</f>
        <v>38240392.638704985</v>
      </c>
      <c r="CY5" s="13">
        <f>данные!CY63/(1+vat)+данные!CY75</f>
        <v>38240392.638704985</v>
      </c>
      <c r="CZ5" s="13">
        <f>данные!CZ63/(1+vat)+данные!CZ75</f>
        <v>38240392.638704985</v>
      </c>
      <c r="DA5" s="13">
        <f>данные!DA63/(1+vat)+данные!DA75</f>
        <v>38240392.638704985</v>
      </c>
      <c r="DB5" s="13">
        <f>данные!DB63/(1+vat)+данные!DB75</f>
        <v>38240392.638704985</v>
      </c>
      <c r="DC5" s="13">
        <f>данные!DC63/(1+vat)+данные!DC75</f>
        <v>38240392.638704985</v>
      </c>
      <c r="DD5" s="13">
        <f>данные!DD63/(1+vat)+данные!DD75</f>
        <v>38240392.638704985</v>
      </c>
      <c r="DE5" s="13">
        <f>данные!DE63/(1+vat)+данные!DE75</f>
        <v>38240392.638704985</v>
      </c>
      <c r="DF5" s="13">
        <f>данные!DF63/(1+vat)+данные!DF75</f>
        <v>38240392.638704985</v>
      </c>
      <c r="DG5" s="13">
        <f>данные!DG63/(1+vat)+данные!DG75</f>
        <v>38240392.638704985</v>
      </c>
      <c r="DH5" s="13">
        <f>данные!DH63/(1+vat)+данные!DH75</f>
        <v>40118513.965555497</v>
      </c>
      <c r="DI5" s="13">
        <f>данные!DI63/(1+vat)+данные!DI75</f>
        <v>40118513.965555497</v>
      </c>
      <c r="DJ5" s="13">
        <f>данные!DJ63/(1+vat)+данные!DJ75</f>
        <v>40118513.965555497</v>
      </c>
      <c r="DK5" s="13">
        <f>данные!DK63/(1+vat)+данные!DK75</f>
        <v>40118513.965555497</v>
      </c>
      <c r="DL5" s="13">
        <f>данные!DL63/(1+vat)+данные!DL75</f>
        <v>40118513.965555497</v>
      </c>
      <c r="DM5" s="13">
        <f>данные!DM63/(1+vat)+данные!DM75</f>
        <v>40118513.965555497</v>
      </c>
      <c r="DN5" s="13">
        <f>данные!DN63/(1+vat)+данные!DN75</f>
        <v>40118513.965555497</v>
      </c>
      <c r="DO5" s="13">
        <f>данные!DO63/(1+vat)+данные!DO75</f>
        <v>40118513.965555497</v>
      </c>
      <c r="DP5" s="13">
        <f>данные!DP63/(1+vat)+данные!DP75</f>
        <v>40118513.965555497</v>
      </c>
      <c r="DQ5" s="13">
        <f>данные!DQ63/(1+vat)+данные!DQ75</f>
        <v>40118513.965555497</v>
      </c>
      <c r="DR5" s="13">
        <f>данные!DR63/(1+vat)+данные!DR75</f>
        <v>40118513.965555497</v>
      </c>
      <c r="DS5" s="13">
        <f>данные!DS63/(1+vat)+данные!DS75</f>
        <v>40118513.965555497</v>
      </c>
      <c r="DT5" s="13">
        <f>данные!DT63/(1+vat)+данные!DT75</f>
        <v>42090541.358748525</v>
      </c>
      <c r="DU5" s="13">
        <f>данные!DU63/(1+vat)+данные!DU75</f>
        <v>42090541.358748525</v>
      </c>
    </row>
    <row r="6" spans="1:125" x14ac:dyDescent="0.3">
      <c r="A6" s="20" t="s">
        <v>130</v>
      </c>
      <c r="B6" s="36"/>
      <c r="C6" s="19">
        <f t="shared" si="116"/>
        <v>1741372188.7915943</v>
      </c>
      <c r="D6" s="19">
        <f>D4-D5</f>
        <v>0</v>
      </c>
      <c r="E6" s="19">
        <f>E4-E5</f>
        <v>0</v>
      </c>
      <c r="F6" s="19">
        <f t="shared" ref="F6:BQ6" si="117">F4-F5</f>
        <v>0</v>
      </c>
      <c r="G6" s="19">
        <f t="shared" si="117"/>
        <v>0</v>
      </c>
      <c r="H6" s="19">
        <f t="shared" si="117"/>
        <v>0</v>
      </c>
      <c r="I6" s="19">
        <f t="shared" si="117"/>
        <v>0</v>
      </c>
      <c r="J6" s="19">
        <f t="shared" si="117"/>
        <v>0</v>
      </c>
      <c r="K6" s="19">
        <f t="shared" si="117"/>
        <v>0</v>
      </c>
      <c r="L6" s="19">
        <f t="shared" si="117"/>
        <v>0</v>
      </c>
      <c r="M6" s="19">
        <f t="shared" si="117"/>
        <v>11843220.338983048</v>
      </c>
      <c r="N6" s="19">
        <f t="shared" si="117"/>
        <v>11843220.338983048</v>
      </c>
      <c r="O6" s="19">
        <f t="shared" si="117"/>
        <v>11843220.338983048</v>
      </c>
      <c r="P6" s="19">
        <f t="shared" si="117"/>
        <v>12469279.661016949</v>
      </c>
      <c r="Q6" s="19">
        <f t="shared" si="117"/>
        <v>12469279.661016949</v>
      </c>
      <c r="R6" s="19">
        <f t="shared" si="117"/>
        <v>12469279.661016949</v>
      </c>
      <c r="S6" s="19">
        <f t="shared" si="117"/>
        <v>12469279.661016949</v>
      </c>
      <c r="T6" s="19">
        <f t="shared" si="117"/>
        <v>12469279.661016949</v>
      </c>
      <c r="U6" s="19">
        <f t="shared" si="117"/>
        <v>12469279.661016949</v>
      </c>
      <c r="V6" s="19">
        <f t="shared" si="117"/>
        <v>12469279.661016949</v>
      </c>
      <c r="W6" s="19">
        <f t="shared" si="117"/>
        <v>12469279.661016949</v>
      </c>
      <c r="X6" s="19">
        <f t="shared" si="117"/>
        <v>12469279.661016949</v>
      </c>
      <c r="Y6" s="19">
        <f t="shared" si="117"/>
        <v>12469279.661016949</v>
      </c>
      <c r="Z6" s="19">
        <f t="shared" si="117"/>
        <v>12469279.661016949</v>
      </c>
      <c r="AA6" s="19">
        <f t="shared" si="117"/>
        <v>12469279.661016949</v>
      </c>
      <c r="AB6" s="19">
        <f t="shared" si="117"/>
        <v>13126641.94915254</v>
      </c>
      <c r="AC6" s="19">
        <f t="shared" si="117"/>
        <v>13126641.94915254</v>
      </c>
      <c r="AD6" s="19">
        <f t="shared" si="117"/>
        <v>13126641.94915254</v>
      </c>
      <c r="AE6" s="19">
        <f t="shared" si="117"/>
        <v>13126641.94915254</v>
      </c>
      <c r="AF6" s="19">
        <f t="shared" si="117"/>
        <v>13126641.94915254</v>
      </c>
      <c r="AG6" s="19">
        <f t="shared" si="117"/>
        <v>13126641.94915254</v>
      </c>
      <c r="AH6" s="19">
        <f t="shared" si="117"/>
        <v>13126641.94915254</v>
      </c>
      <c r="AI6" s="19">
        <f t="shared" si="117"/>
        <v>13126641.94915254</v>
      </c>
      <c r="AJ6" s="19">
        <f t="shared" si="117"/>
        <v>13126641.94915254</v>
      </c>
      <c r="AK6" s="19">
        <f t="shared" si="117"/>
        <v>13126641.94915254</v>
      </c>
      <c r="AL6" s="19">
        <f t="shared" si="117"/>
        <v>13126641.94915254</v>
      </c>
      <c r="AM6" s="19">
        <f t="shared" si="117"/>
        <v>13126641.94915254</v>
      </c>
      <c r="AN6" s="19">
        <f t="shared" si="117"/>
        <v>13816872.351694915</v>
      </c>
      <c r="AO6" s="19">
        <f t="shared" si="117"/>
        <v>13816872.351694915</v>
      </c>
      <c r="AP6" s="19">
        <f t="shared" si="117"/>
        <v>13816872.351694915</v>
      </c>
      <c r="AQ6" s="19">
        <f t="shared" si="117"/>
        <v>13816872.351694915</v>
      </c>
      <c r="AR6" s="19">
        <f t="shared" si="117"/>
        <v>13816872.351694915</v>
      </c>
      <c r="AS6" s="19">
        <f t="shared" si="117"/>
        <v>13816872.351694915</v>
      </c>
      <c r="AT6" s="19">
        <f t="shared" si="117"/>
        <v>13816872.351694915</v>
      </c>
      <c r="AU6" s="19">
        <f t="shared" si="117"/>
        <v>13816872.351694915</v>
      </c>
      <c r="AV6" s="19">
        <f t="shared" si="117"/>
        <v>13816872.351694915</v>
      </c>
      <c r="AW6" s="19">
        <f t="shared" si="117"/>
        <v>13816872.351694915</v>
      </c>
      <c r="AX6" s="19">
        <f t="shared" si="117"/>
        <v>13816872.351694915</v>
      </c>
      <c r="AY6" s="19">
        <f t="shared" si="117"/>
        <v>13816872.351694915</v>
      </c>
      <c r="AZ6" s="19">
        <f t="shared" si="117"/>
        <v>14541614.274364416</v>
      </c>
      <c r="BA6" s="19">
        <f t="shared" si="117"/>
        <v>14541614.274364416</v>
      </c>
      <c r="BB6" s="19">
        <f t="shared" si="117"/>
        <v>14541614.274364416</v>
      </c>
      <c r="BC6" s="19">
        <f t="shared" si="117"/>
        <v>14541614.274364416</v>
      </c>
      <c r="BD6" s="19">
        <f t="shared" si="117"/>
        <v>14541614.274364416</v>
      </c>
      <c r="BE6" s="19">
        <f t="shared" si="117"/>
        <v>14541614.274364416</v>
      </c>
      <c r="BF6" s="19">
        <f t="shared" si="117"/>
        <v>14541614.274364416</v>
      </c>
      <c r="BG6" s="19">
        <f t="shared" si="117"/>
        <v>14541614.274364416</v>
      </c>
      <c r="BH6" s="19">
        <f t="shared" si="117"/>
        <v>14541614.274364416</v>
      </c>
      <c r="BI6" s="19">
        <f t="shared" si="117"/>
        <v>14541614.274364416</v>
      </c>
      <c r="BJ6" s="19">
        <f t="shared" si="117"/>
        <v>14541614.274364416</v>
      </c>
      <c r="BK6" s="19">
        <f t="shared" si="117"/>
        <v>14541614.274364416</v>
      </c>
      <c r="BL6" s="19">
        <f t="shared" si="117"/>
        <v>15302593.293167379</v>
      </c>
      <c r="BM6" s="19">
        <f t="shared" si="117"/>
        <v>15302593.293167379</v>
      </c>
      <c r="BN6" s="19">
        <f t="shared" si="117"/>
        <v>15302593.293167379</v>
      </c>
      <c r="BO6" s="19">
        <f t="shared" si="117"/>
        <v>15302593.293167379</v>
      </c>
      <c r="BP6" s="19">
        <f t="shared" si="117"/>
        <v>15302593.293167379</v>
      </c>
      <c r="BQ6" s="19">
        <f t="shared" si="117"/>
        <v>15302593.293167379</v>
      </c>
      <c r="BR6" s="19">
        <f t="shared" ref="BR6:DU6" si="118">BR4-BR5</f>
        <v>15302593.293167379</v>
      </c>
      <c r="BS6" s="19">
        <f t="shared" si="118"/>
        <v>15302593.293167379</v>
      </c>
      <c r="BT6" s="19">
        <f t="shared" si="118"/>
        <v>15302593.293167379</v>
      </c>
      <c r="BU6" s="19">
        <f t="shared" si="118"/>
        <v>15302593.293167379</v>
      </c>
      <c r="BV6" s="19">
        <f t="shared" si="118"/>
        <v>15302593.293167379</v>
      </c>
      <c r="BW6" s="19">
        <f t="shared" si="118"/>
        <v>15302593.293167379</v>
      </c>
      <c r="BX6" s="19">
        <f t="shared" si="118"/>
        <v>16101621.2629105</v>
      </c>
      <c r="BY6" s="19">
        <f t="shared" si="118"/>
        <v>16101621.2629105</v>
      </c>
      <c r="BZ6" s="19">
        <f t="shared" si="118"/>
        <v>16101621.2629105</v>
      </c>
      <c r="CA6" s="19">
        <f t="shared" si="118"/>
        <v>16101621.2629105</v>
      </c>
      <c r="CB6" s="19">
        <f t="shared" si="118"/>
        <v>16101621.2629105</v>
      </c>
      <c r="CC6" s="19">
        <f t="shared" si="118"/>
        <v>16101621.2629105</v>
      </c>
      <c r="CD6" s="19">
        <f t="shared" si="118"/>
        <v>16101621.2629105</v>
      </c>
      <c r="CE6" s="19">
        <f t="shared" si="118"/>
        <v>16101621.2629105</v>
      </c>
      <c r="CF6" s="19">
        <f t="shared" si="118"/>
        <v>16101621.2629105</v>
      </c>
      <c r="CG6" s="19">
        <f t="shared" si="118"/>
        <v>16101621.2629105</v>
      </c>
      <c r="CH6" s="19">
        <f t="shared" si="118"/>
        <v>16101621.2629105</v>
      </c>
      <c r="CI6" s="19">
        <f t="shared" si="118"/>
        <v>16101621.2629105</v>
      </c>
      <c r="CJ6" s="19">
        <f t="shared" si="118"/>
        <v>16940600.631140761</v>
      </c>
      <c r="CK6" s="19">
        <f t="shared" si="118"/>
        <v>16940600.631140761</v>
      </c>
      <c r="CL6" s="19">
        <f t="shared" si="118"/>
        <v>16940600.631140761</v>
      </c>
      <c r="CM6" s="19">
        <f t="shared" si="118"/>
        <v>16940600.631140761</v>
      </c>
      <c r="CN6" s="19">
        <f t="shared" si="118"/>
        <v>16940600.631140761</v>
      </c>
      <c r="CO6" s="19">
        <f t="shared" si="118"/>
        <v>16940600.631140761</v>
      </c>
      <c r="CP6" s="19">
        <f t="shared" si="118"/>
        <v>16940600.631140761</v>
      </c>
      <c r="CQ6" s="19">
        <f t="shared" si="118"/>
        <v>16940600.631140761</v>
      </c>
      <c r="CR6" s="19">
        <f t="shared" si="118"/>
        <v>16940600.631140761</v>
      </c>
      <c r="CS6" s="19">
        <f t="shared" si="118"/>
        <v>16940600.631140761</v>
      </c>
      <c r="CT6" s="19">
        <f t="shared" si="118"/>
        <v>16940600.631140761</v>
      </c>
      <c r="CU6" s="19">
        <f t="shared" si="118"/>
        <v>16940600.631140761</v>
      </c>
      <c r="CV6" s="19">
        <f t="shared" si="118"/>
        <v>17821528.967782557</v>
      </c>
      <c r="CW6" s="19">
        <f t="shared" si="118"/>
        <v>17821528.967782557</v>
      </c>
      <c r="CX6" s="19">
        <f t="shared" si="118"/>
        <v>17821528.967782557</v>
      </c>
      <c r="CY6" s="19">
        <f t="shared" si="118"/>
        <v>17821528.967782557</v>
      </c>
      <c r="CZ6" s="19">
        <f t="shared" si="118"/>
        <v>17821528.967782557</v>
      </c>
      <c r="DA6" s="19">
        <f t="shared" si="118"/>
        <v>17821528.967782557</v>
      </c>
      <c r="DB6" s="19">
        <f t="shared" si="118"/>
        <v>17821528.967782557</v>
      </c>
      <c r="DC6" s="19">
        <f t="shared" si="118"/>
        <v>17821528.967782557</v>
      </c>
      <c r="DD6" s="19">
        <f t="shared" si="118"/>
        <v>17821528.967782557</v>
      </c>
      <c r="DE6" s="19">
        <f t="shared" si="118"/>
        <v>17821528.967782557</v>
      </c>
      <c r="DF6" s="19">
        <f t="shared" si="118"/>
        <v>17821528.967782557</v>
      </c>
      <c r="DG6" s="19">
        <f t="shared" si="118"/>
        <v>17821528.967782557</v>
      </c>
      <c r="DH6" s="19">
        <f t="shared" si="118"/>
        <v>18746503.721256427</v>
      </c>
      <c r="DI6" s="19">
        <f t="shared" si="118"/>
        <v>18746503.721256427</v>
      </c>
      <c r="DJ6" s="19">
        <f t="shared" si="118"/>
        <v>18746503.721256427</v>
      </c>
      <c r="DK6" s="19">
        <f t="shared" si="118"/>
        <v>18746503.721256427</v>
      </c>
      <c r="DL6" s="19">
        <f t="shared" si="118"/>
        <v>18746503.721256427</v>
      </c>
      <c r="DM6" s="19">
        <f t="shared" si="118"/>
        <v>18746503.721256427</v>
      </c>
      <c r="DN6" s="19">
        <f t="shared" si="118"/>
        <v>18746503.721256427</v>
      </c>
      <c r="DO6" s="19">
        <f t="shared" si="118"/>
        <v>18746503.721256427</v>
      </c>
      <c r="DP6" s="19">
        <f t="shared" si="118"/>
        <v>18746503.721256427</v>
      </c>
      <c r="DQ6" s="19">
        <f t="shared" si="118"/>
        <v>18746503.721256427</v>
      </c>
      <c r="DR6" s="19">
        <f t="shared" si="118"/>
        <v>18746503.721256427</v>
      </c>
      <c r="DS6" s="19">
        <f t="shared" si="118"/>
        <v>18746503.721256427</v>
      </c>
      <c r="DT6" s="19">
        <f t="shared" si="118"/>
        <v>19717727.21240399</v>
      </c>
      <c r="DU6" s="19">
        <f t="shared" si="118"/>
        <v>19717727.21240399</v>
      </c>
    </row>
    <row r="7" spans="1:125" x14ac:dyDescent="0.3">
      <c r="A7" s="11" t="s">
        <v>2</v>
      </c>
      <c r="C7" s="12">
        <f t="shared" si="116"/>
        <v>40377913.333333336</v>
      </c>
      <c r="D7" s="13">
        <f>данные!D118</f>
        <v>0</v>
      </c>
      <c r="E7" s="13">
        <f>данные!E118</f>
        <v>0</v>
      </c>
      <c r="F7" s="13">
        <f>данные!F118</f>
        <v>0</v>
      </c>
      <c r="G7" s="13">
        <f>данные!G118</f>
        <v>0</v>
      </c>
      <c r="H7" s="13">
        <f>данные!H118</f>
        <v>0</v>
      </c>
      <c r="I7" s="13">
        <f>данные!I118</f>
        <v>0</v>
      </c>
      <c r="J7" s="13">
        <f>данные!J118</f>
        <v>0</v>
      </c>
      <c r="K7" s="13">
        <f>данные!K118</f>
        <v>0</v>
      </c>
      <c r="L7" s="13">
        <f>данные!L118</f>
        <v>0</v>
      </c>
      <c r="M7" s="13">
        <f>данные!M118</f>
        <v>327235.99999999994</v>
      </c>
      <c r="N7" s="13">
        <f>данные!N118</f>
        <v>327773.33333333331</v>
      </c>
      <c r="O7" s="13">
        <f>данные!O118</f>
        <v>328310.66666666663</v>
      </c>
      <c r="P7" s="13">
        <f>данные!P118</f>
        <v>328848</v>
      </c>
      <c r="Q7" s="13">
        <f>данные!Q118</f>
        <v>329385.33333333337</v>
      </c>
      <c r="R7" s="13">
        <f>данные!R118</f>
        <v>329922.66666666669</v>
      </c>
      <c r="S7" s="13">
        <f>данные!S118</f>
        <v>330459.99999999994</v>
      </c>
      <c r="T7" s="13">
        <f>данные!T118</f>
        <v>330997.33333333331</v>
      </c>
      <c r="U7" s="13">
        <f>данные!U118</f>
        <v>331534.66666666663</v>
      </c>
      <c r="V7" s="13">
        <f>данные!V118</f>
        <v>332072</v>
      </c>
      <c r="W7" s="13">
        <f>данные!W118</f>
        <v>332609.33333333337</v>
      </c>
      <c r="X7" s="13">
        <f>данные!X118</f>
        <v>333146.66666666669</v>
      </c>
      <c r="Y7" s="13">
        <f>данные!Y118</f>
        <v>333683.99999999994</v>
      </c>
      <c r="Z7" s="13">
        <f>данные!Z118</f>
        <v>334221.33333333331</v>
      </c>
      <c r="AA7" s="13">
        <f>данные!AA118</f>
        <v>334758.66666666663</v>
      </c>
      <c r="AB7" s="13">
        <f>данные!AB118</f>
        <v>335296</v>
      </c>
      <c r="AC7" s="13">
        <f>данные!AC118</f>
        <v>335833.33333333337</v>
      </c>
      <c r="AD7" s="13">
        <f>данные!AD118</f>
        <v>336370.66666666669</v>
      </c>
      <c r="AE7" s="13">
        <f>данные!AE118</f>
        <v>336907.99999999994</v>
      </c>
      <c r="AF7" s="13">
        <f>данные!AF118</f>
        <v>337445.33333333331</v>
      </c>
      <c r="AG7" s="13">
        <f>данные!AG118</f>
        <v>337982.66666666663</v>
      </c>
      <c r="AH7" s="13">
        <f>данные!AH118</f>
        <v>338520</v>
      </c>
      <c r="AI7" s="13">
        <f>данные!AI118</f>
        <v>339057.33333333337</v>
      </c>
      <c r="AJ7" s="13">
        <f>данные!AJ118</f>
        <v>339594.66666666663</v>
      </c>
      <c r="AK7" s="13">
        <f>данные!AK118</f>
        <v>340131.99999999994</v>
      </c>
      <c r="AL7" s="13">
        <f>данные!AL118</f>
        <v>340669.33333333331</v>
      </c>
      <c r="AM7" s="13">
        <f>данные!AM118</f>
        <v>341206.66666666669</v>
      </c>
      <c r="AN7" s="13">
        <f>данные!AN118</f>
        <v>341744</v>
      </c>
      <c r="AO7" s="13">
        <f>данные!AO118</f>
        <v>342281.33333333337</v>
      </c>
      <c r="AP7" s="13">
        <f>данные!AP118</f>
        <v>342818.66666666663</v>
      </c>
      <c r="AQ7" s="13">
        <f>данные!AQ118</f>
        <v>343356</v>
      </c>
      <c r="AR7" s="13">
        <f>данные!AR118</f>
        <v>343893.33333333331</v>
      </c>
      <c r="AS7" s="13">
        <f>данные!AS118</f>
        <v>344430.66666666669</v>
      </c>
      <c r="AT7" s="13">
        <f>данные!AT118</f>
        <v>344968</v>
      </c>
      <c r="AU7" s="13">
        <f>данные!AU118</f>
        <v>345505.33333333337</v>
      </c>
      <c r="AV7" s="13">
        <f>данные!AV118</f>
        <v>346042.66666666663</v>
      </c>
      <c r="AW7" s="13">
        <f>данные!AW118</f>
        <v>346580</v>
      </c>
      <c r="AX7" s="13">
        <f>данные!AX118</f>
        <v>347117.33333333331</v>
      </c>
      <c r="AY7" s="13">
        <f>данные!AY118</f>
        <v>347654.66666666669</v>
      </c>
      <c r="AZ7" s="13">
        <f>данные!AZ118</f>
        <v>348192</v>
      </c>
      <c r="BA7" s="13">
        <f>данные!BA118</f>
        <v>348729.33333333331</v>
      </c>
      <c r="BB7" s="13">
        <f>данные!BB118</f>
        <v>349266.66666666663</v>
      </c>
      <c r="BC7" s="13">
        <f>данные!BC118</f>
        <v>349804</v>
      </c>
      <c r="BD7" s="13">
        <f>данные!BD118</f>
        <v>350341.33333333331</v>
      </c>
      <c r="BE7" s="13">
        <f>данные!BE118</f>
        <v>350878.66666666669</v>
      </c>
      <c r="BF7" s="13">
        <f>данные!BF118</f>
        <v>351416</v>
      </c>
      <c r="BG7" s="13">
        <f>данные!BG118</f>
        <v>351953.33333333337</v>
      </c>
      <c r="BH7" s="13">
        <f>данные!BH118</f>
        <v>352490.66666666663</v>
      </c>
      <c r="BI7" s="13">
        <f>данные!BI118</f>
        <v>353028</v>
      </c>
      <c r="BJ7" s="13">
        <f>данные!BJ118</f>
        <v>353565.33333333331</v>
      </c>
      <c r="BK7" s="13">
        <f>данные!BK118</f>
        <v>354102.66666666669</v>
      </c>
      <c r="BL7" s="13">
        <f>данные!BL118</f>
        <v>354640</v>
      </c>
      <c r="BM7" s="13">
        <f>данные!BM118</f>
        <v>355177.33333333331</v>
      </c>
      <c r="BN7" s="13">
        <f>данные!BN118</f>
        <v>355714.66666666663</v>
      </c>
      <c r="BO7" s="13">
        <f>данные!BO118</f>
        <v>356252</v>
      </c>
      <c r="BP7" s="13">
        <f>данные!BP118</f>
        <v>356789.33333333331</v>
      </c>
      <c r="BQ7" s="13">
        <f>данные!BQ118</f>
        <v>357326.66666666669</v>
      </c>
      <c r="BR7" s="13">
        <f>данные!BR118</f>
        <v>357864</v>
      </c>
      <c r="BS7" s="13">
        <f>данные!BS118</f>
        <v>358401.33333333331</v>
      </c>
      <c r="BT7" s="13">
        <f>данные!BT118</f>
        <v>358938.66666666663</v>
      </c>
      <c r="BU7" s="13">
        <f>данные!BU118</f>
        <v>359476</v>
      </c>
      <c r="BV7" s="13">
        <f>данные!BV118</f>
        <v>360013.33333333331</v>
      </c>
      <c r="BW7" s="13">
        <f>данные!BW118</f>
        <v>360550.66666666669</v>
      </c>
      <c r="BX7" s="13">
        <f>данные!BX118</f>
        <v>361088</v>
      </c>
      <c r="BY7" s="13">
        <f>данные!BY118</f>
        <v>361625.33333333331</v>
      </c>
      <c r="BZ7" s="13">
        <f>данные!BZ118</f>
        <v>362162.66666666669</v>
      </c>
      <c r="CA7" s="13">
        <f>данные!CA118</f>
        <v>362700</v>
      </c>
      <c r="CB7" s="13">
        <f>данные!CB118</f>
        <v>363237.33333333331</v>
      </c>
      <c r="CC7" s="13">
        <f>данные!CC118</f>
        <v>363774.66666666669</v>
      </c>
      <c r="CD7" s="13">
        <f>данные!CD118</f>
        <v>364312</v>
      </c>
      <c r="CE7" s="13">
        <f>данные!CE118</f>
        <v>364849.33333333331</v>
      </c>
      <c r="CF7" s="13">
        <f>данные!CF118</f>
        <v>365386.66666666669</v>
      </c>
      <c r="CG7" s="13">
        <f>данные!CG118</f>
        <v>365924</v>
      </c>
      <c r="CH7" s="13">
        <f>данные!CH118</f>
        <v>366461.33333333337</v>
      </c>
      <c r="CI7" s="13">
        <f>данные!CI118</f>
        <v>366998.66666666669</v>
      </c>
      <c r="CJ7" s="13">
        <f>данные!CJ118</f>
        <v>367536.00000000006</v>
      </c>
      <c r="CK7" s="13">
        <f>данные!CK118</f>
        <v>368073.33333333331</v>
      </c>
      <c r="CL7" s="13">
        <f>данные!CL118</f>
        <v>368610.66666666669</v>
      </c>
      <c r="CM7" s="13">
        <f>данные!CM118</f>
        <v>369148</v>
      </c>
      <c r="CN7" s="13">
        <f>данные!CN118</f>
        <v>369685.33333333337</v>
      </c>
      <c r="CO7" s="13">
        <f>данные!CO118</f>
        <v>370222.66666666669</v>
      </c>
      <c r="CP7" s="13">
        <f>данные!CP118</f>
        <v>370760</v>
      </c>
      <c r="CQ7" s="13">
        <f>данные!CQ118</f>
        <v>371297.33333333331</v>
      </c>
      <c r="CR7" s="13">
        <f>данные!CR118</f>
        <v>371834.66666666669</v>
      </c>
      <c r="CS7" s="13">
        <f>данные!CS118</f>
        <v>372372</v>
      </c>
      <c r="CT7" s="13">
        <f>данные!CT118</f>
        <v>372909.33333333337</v>
      </c>
      <c r="CU7" s="13">
        <f>данные!CU118</f>
        <v>373446.66666666669</v>
      </c>
      <c r="CV7" s="13">
        <f>данные!CV118</f>
        <v>373984</v>
      </c>
      <c r="CW7" s="13">
        <f>данные!CW118</f>
        <v>374521.33333333331</v>
      </c>
      <c r="CX7" s="13">
        <f>данные!CX118</f>
        <v>375058.66666666669</v>
      </c>
      <c r="CY7" s="13">
        <f>данные!CY118</f>
        <v>375596</v>
      </c>
      <c r="CZ7" s="13">
        <f>данные!CZ118</f>
        <v>376133.33333333337</v>
      </c>
      <c r="DA7" s="13">
        <f>данные!DA118</f>
        <v>376670.66666666669</v>
      </c>
      <c r="DB7" s="13">
        <f>данные!DB118</f>
        <v>377208</v>
      </c>
      <c r="DC7" s="13">
        <f>данные!DC118</f>
        <v>377745.33333333331</v>
      </c>
      <c r="DD7" s="13">
        <f>данные!DD118</f>
        <v>378282.66666666669</v>
      </c>
      <c r="DE7" s="13">
        <f>данные!DE118</f>
        <v>378820</v>
      </c>
      <c r="DF7" s="13">
        <f>данные!DF118</f>
        <v>379357.33333333337</v>
      </c>
      <c r="DG7" s="13">
        <f>данные!DG118</f>
        <v>379894.66666666663</v>
      </c>
      <c r="DH7" s="13">
        <f>данные!DH118</f>
        <v>380432</v>
      </c>
      <c r="DI7" s="13">
        <f>данные!DI118</f>
        <v>380969.33333333331</v>
      </c>
      <c r="DJ7" s="13">
        <f>данные!DJ118</f>
        <v>381506.66666666669</v>
      </c>
      <c r="DK7" s="13">
        <f>данные!DK118</f>
        <v>382044</v>
      </c>
      <c r="DL7" s="13">
        <f>данные!DL118</f>
        <v>382581.33333333337</v>
      </c>
      <c r="DM7" s="13">
        <f>данные!DM118</f>
        <v>383118.66666666669</v>
      </c>
      <c r="DN7" s="13">
        <f>данные!DN118</f>
        <v>383656</v>
      </c>
      <c r="DO7" s="13">
        <f>данные!DO118</f>
        <v>384193.33333333331</v>
      </c>
      <c r="DP7" s="13">
        <f>данные!DP118</f>
        <v>384730.66666666669</v>
      </c>
      <c r="DQ7" s="13">
        <f>данные!DQ118</f>
        <v>385268</v>
      </c>
      <c r="DR7" s="13">
        <f>данные!DR118</f>
        <v>385805.33333333337</v>
      </c>
      <c r="DS7" s="13">
        <f>данные!DS118</f>
        <v>386342.66666666663</v>
      </c>
      <c r="DT7" s="13">
        <f>данные!DT118</f>
        <v>386880</v>
      </c>
      <c r="DU7" s="13">
        <f>данные!DU118</f>
        <v>387417.33333333331</v>
      </c>
    </row>
    <row r="8" spans="1:125" x14ac:dyDescent="0.3">
      <c r="A8" s="11" t="s">
        <v>124</v>
      </c>
      <c r="C8" s="12">
        <f t="shared" si="116"/>
        <v>38315960.451977462</v>
      </c>
      <c r="D8" s="13">
        <f>данные!D98</f>
        <v>0</v>
      </c>
      <c r="E8" s="13">
        <f>данные!E98</f>
        <v>0</v>
      </c>
      <c r="F8" s="13">
        <f>данные!F98</f>
        <v>0</v>
      </c>
      <c r="G8" s="13">
        <f>данные!G98</f>
        <v>0</v>
      </c>
      <c r="H8" s="13">
        <f>данные!H98</f>
        <v>0</v>
      </c>
      <c r="I8" s="13">
        <f>данные!I98</f>
        <v>0</v>
      </c>
      <c r="J8" s="13">
        <f>данные!J98</f>
        <v>0</v>
      </c>
      <c r="K8" s="13">
        <f>данные!K98</f>
        <v>0</v>
      </c>
      <c r="L8" s="13">
        <f>данные!L98</f>
        <v>0</v>
      </c>
      <c r="M8" s="13">
        <f>данные!M98</f>
        <v>925225.98870056507</v>
      </c>
      <c r="N8" s="13">
        <f>данные!N98</f>
        <v>276412.42937853112</v>
      </c>
      <c r="O8" s="13">
        <f>данные!O98</f>
        <v>276412.42937853112</v>
      </c>
      <c r="P8" s="13">
        <f>данные!P98</f>
        <v>297598.87005649722</v>
      </c>
      <c r="Q8" s="13">
        <f>данные!Q98</f>
        <v>276412.42937853112</v>
      </c>
      <c r="R8" s="13">
        <f>данные!R98</f>
        <v>276412.42937853112</v>
      </c>
      <c r="S8" s="13">
        <f>данные!S98</f>
        <v>297598.87005649722</v>
      </c>
      <c r="T8" s="13">
        <f>данные!T98</f>
        <v>276412.42937853112</v>
      </c>
      <c r="U8" s="13">
        <f>данные!U98</f>
        <v>276412.42937853112</v>
      </c>
      <c r="V8" s="13">
        <f>данные!V98</f>
        <v>297598.87005649722</v>
      </c>
      <c r="W8" s="13">
        <f>данные!W98</f>
        <v>276412.42937853112</v>
      </c>
      <c r="X8" s="13">
        <f>данные!X98</f>
        <v>276412.42937853112</v>
      </c>
      <c r="Y8" s="13">
        <f>данные!Y98</f>
        <v>925225.98870056507</v>
      </c>
      <c r="Z8" s="13">
        <f>данные!Z98</f>
        <v>276412.42937853112</v>
      </c>
      <c r="AA8" s="13">
        <f>данные!AA98</f>
        <v>276412.42937853112</v>
      </c>
      <c r="AB8" s="13">
        <f>данные!AB98</f>
        <v>297598.87005649722</v>
      </c>
      <c r="AC8" s="13">
        <f>данные!AC98</f>
        <v>276412.42937853112</v>
      </c>
      <c r="AD8" s="13">
        <f>данные!AD98</f>
        <v>276412.42937853112</v>
      </c>
      <c r="AE8" s="13">
        <f>данные!AE98</f>
        <v>297598.87005649722</v>
      </c>
      <c r="AF8" s="13">
        <f>данные!AF98</f>
        <v>276412.42937853112</v>
      </c>
      <c r="AG8" s="13">
        <f>данные!AG98</f>
        <v>276412.42937853112</v>
      </c>
      <c r="AH8" s="13">
        <f>данные!AH98</f>
        <v>297598.87005649722</v>
      </c>
      <c r="AI8" s="13">
        <f>данные!AI98</f>
        <v>276412.42937853112</v>
      </c>
      <c r="AJ8" s="13">
        <f>данные!AJ98</f>
        <v>276412.42937853112</v>
      </c>
      <c r="AK8" s="13">
        <f>данные!AK98</f>
        <v>925225.98870056507</v>
      </c>
      <c r="AL8" s="13">
        <f>данные!AL98</f>
        <v>276412.42937853112</v>
      </c>
      <c r="AM8" s="13">
        <f>данные!AM98</f>
        <v>276412.42937853112</v>
      </c>
      <c r="AN8" s="13">
        <f>данные!AN98</f>
        <v>297598.87005649722</v>
      </c>
      <c r="AO8" s="13">
        <f>данные!AO98</f>
        <v>276412.42937853112</v>
      </c>
      <c r="AP8" s="13">
        <f>данные!AP98</f>
        <v>276412.42937853112</v>
      </c>
      <c r="AQ8" s="13">
        <f>данные!AQ98</f>
        <v>297598.87005649722</v>
      </c>
      <c r="AR8" s="13">
        <f>данные!AR98</f>
        <v>276412.42937853112</v>
      </c>
      <c r="AS8" s="13">
        <f>данные!AS98</f>
        <v>276412.42937853112</v>
      </c>
      <c r="AT8" s="13">
        <f>данные!AT98</f>
        <v>297598.87005649722</v>
      </c>
      <c r="AU8" s="13">
        <f>данные!AU98</f>
        <v>276412.42937853112</v>
      </c>
      <c r="AV8" s="13">
        <f>данные!AV98</f>
        <v>276412.42937853112</v>
      </c>
      <c r="AW8" s="13">
        <f>данные!AW98</f>
        <v>925225.98870056507</v>
      </c>
      <c r="AX8" s="13">
        <f>данные!AX98</f>
        <v>276412.42937853112</v>
      </c>
      <c r="AY8" s="13">
        <f>данные!AY98</f>
        <v>276412.42937853112</v>
      </c>
      <c r="AZ8" s="13">
        <f>данные!AZ98</f>
        <v>297598.87005649722</v>
      </c>
      <c r="BA8" s="13">
        <f>данные!BA98</f>
        <v>276412.42937853112</v>
      </c>
      <c r="BB8" s="13">
        <f>данные!BB98</f>
        <v>276412.42937853112</v>
      </c>
      <c r="BC8" s="13">
        <f>данные!BC98</f>
        <v>297598.87005649722</v>
      </c>
      <c r="BD8" s="13">
        <f>данные!BD98</f>
        <v>276412.42937853112</v>
      </c>
      <c r="BE8" s="13">
        <f>данные!BE98</f>
        <v>276412.42937853112</v>
      </c>
      <c r="BF8" s="13">
        <f>данные!BF98</f>
        <v>297598.87005649722</v>
      </c>
      <c r="BG8" s="13">
        <f>данные!BG98</f>
        <v>276412.42937853112</v>
      </c>
      <c r="BH8" s="13">
        <f>данные!BH98</f>
        <v>276412.42937853112</v>
      </c>
      <c r="BI8" s="13">
        <f>данные!BI98</f>
        <v>925225.98870056507</v>
      </c>
      <c r="BJ8" s="13">
        <f>данные!BJ98</f>
        <v>276412.42937853112</v>
      </c>
      <c r="BK8" s="13">
        <f>данные!BK98</f>
        <v>276412.42937853112</v>
      </c>
      <c r="BL8" s="13">
        <f>данные!BL98</f>
        <v>297598.87005649722</v>
      </c>
      <c r="BM8" s="13">
        <f>данные!BM98</f>
        <v>276412.42937853112</v>
      </c>
      <c r="BN8" s="13">
        <f>данные!BN98</f>
        <v>276412.42937853112</v>
      </c>
      <c r="BO8" s="13">
        <f>данные!BO98</f>
        <v>297598.87005649722</v>
      </c>
      <c r="BP8" s="13">
        <f>данные!BP98</f>
        <v>276412.42937853112</v>
      </c>
      <c r="BQ8" s="13">
        <f>данные!BQ98</f>
        <v>276412.42937853112</v>
      </c>
      <c r="BR8" s="13">
        <f>данные!BR98</f>
        <v>297598.87005649722</v>
      </c>
      <c r="BS8" s="13">
        <f>данные!BS98</f>
        <v>276412.42937853112</v>
      </c>
      <c r="BT8" s="13">
        <f>данные!BT98</f>
        <v>276412.42937853112</v>
      </c>
      <c r="BU8" s="13">
        <f>данные!BU98</f>
        <v>925225.98870056507</v>
      </c>
      <c r="BV8" s="13">
        <f>данные!BV98</f>
        <v>276412.42937853112</v>
      </c>
      <c r="BW8" s="13">
        <f>данные!BW98</f>
        <v>276412.42937853112</v>
      </c>
      <c r="BX8" s="13">
        <f>данные!BX98</f>
        <v>297598.87005649722</v>
      </c>
      <c r="BY8" s="13">
        <f>данные!BY98</f>
        <v>276412.42937853112</v>
      </c>
      <c r="BZ8" s="13">
        <f>данные!BZ98</f>
        <v>276412.42937853112</v>
      </c>
      <c r="CA8" s="13">
        <f>данные!CA98</f>
        <v>297598.87005649722</v>
      </c>
      <c r="CB8" s="13">
        <f>данные!CB98</f>
        <v>276412.42937853112</v>
      </c>
      <c r="CC8" s="13">
        <f>данные!CC98</f>
        <v>276412.42937853112</v>
      </c>
      <c r="CD8" s="13">
        <f>данные!CD98</f>
        <v>297598.87005649722</v>
      </c>
      <c r="CE8" s="13">
        <f>данные!CE98</f>
        <v>276412.42937853112</v>
      </c>
      <c r="CF8" s="13">
        <f>данные!CF98</f>
        <v>276412.42937853112</v>
      </c>
      <c r="CG8" s="13">
        <f>данные!CG98</f>
        <v>925225.98870056507</v>
      </c>
      <c r="CH8" s="13">
        <f>данные!CH98</f>
        <v>276412.42937853112</v>
      </c>
      <c r="CI8" s="13">
        <f>данные!CI98</f>
        <v>276412.42937853112</v>
      </c>
      <c r="CJ8" s="13">
        <f>данные!CJ98</f>
        <v>297598.87005649722</v>
      </c>
      <c r="CK8" s="13">
        <f>данные!CK98</f>
        <v>276412.42937853112</v>
      </c>
      <c r="CL8" s="13">
        <f>данные!CL98</f>
        <v>276412.42937853112</v>
      </c>
      <c r="CM8" s="13">
        <f>данные!CM98</f>
        <v>297598.87005649722</v>
      </c>
      <c r="CN8" s="13">
        <f>данные!CN98</f>
        <v>276412.42937853112</v>
      </c>
      <c r="CO8" s="13">
        <f>данные!CO98</f>
        <v>276412.42937853112</v>
      </c>
      <c r="CP8" s="13">
        <f>данные!CP98</f>
        <v>297598.87005649722</v>
      </c>
      <c r="CQ8" s="13">
        <f>данные!CQ98</f>
        <v>276412.42937853112</v>
      </c>
      <c r="CR8" s="13">
        <f>данные!CR98</f>
        <v>276412.42937853112</v>
      </c>
      <c r="CS8" s="13">
        <f>данные!CS98</f>
        <v>925225.98870056507</v>
      </c>
      <c r="CT8" s="13">
        <f>данные!CT98</f>
        <v>276412.42937853112</v>
      </c>
      <c r="CU8" s="13">
        <f>данные!CU98</f>
        <v>276412.42937853112</v>
      </c>
      <c r="CV8" s="13">
        <f>данные!CV98</f>
        <v>297598.87005649722</v>
      </c>
      <c r="CW8" s="13">
        <f>данные!CW98</f>
        <v>276412.42937853112</v>
      </c>
      <c r="CX8" s="13">
        <f>данные!CX98</f>
        <v>276412.42937853112</v>
      </c>
      <c r="CY8" s="13">
        <f>данные!CY98</f>
        <v>297598.87005649722</v>
      </c>
      <c r="CZ8" s="13">
        <f>данные!CZ98</f>
        <v>276412.42937853112</v>
      </c>
      <c r="DA8" s="13">
        <f>данные!DA98</f>
        <v>276412.42937853112</v>
      </c>
      <c r="DB8" s="13">
        <f>данные!DB98</f>
        <v>297598.87005649722</v>
      </c>
      <c r="DC8" s="13">
        <f>данные!DC98</f>
        <v>276412.42937853112</v>
      </c>
      <c r="DD8" s="13">
        <f>данные!DD98</f>
        <v>276412.42937853112</v>
      </c>
      <c r="DE8" s="13">
        <f>данные!DE98</f>
        <v>925225.98870056507</v>
      </c>
      <c r="DF8" s="13">
        <f>данные!DF98</f>
        <v>276412.42937853112</v>
      </c>
      <c r="DG8" s="13">
        <f>данные!DG98</f>
        <v>276412.42937853112</v>
      </c>
      <c r="DH8" s="13">
        <f>данные!DH98</f>
        <v>297598.87005649722</v>
      </c>
      <c r="DI8" s="13">
        <f>данные!DI98</f>
        <v>276412.42937853112</v>
      </c>
      <c r="DJ8" s="13">
        <f>данные!DJ98</f>
        <v>276412.42937853112</v>
      </c>
      <c r="DK8" s="13">
        <f>данные!DK98</f>
        <v>297598.87005649722</v>
      </c>
      <c r="DL8" s="13">
        <f>данные!DL98</f>
        <v>276412.42937853112</v>
      </c>
      <c r="DM8" s="13">
        <f>данные!DM98</f>
        <v>276412.42937853112</v>
      </c>
      <c r="DN8" s="13">
        <f>данные!DN98</f>
        <v>297598.87005649722</v>
      </c>
      <c r="DO8" s="13">
        <f>данные!DO98</f>
        <v>276412.42937853112</v>
      </c>
      <c r="DP8" s="13">
        <f>данные!DP98</f>
        <v>276412.42937853112</v>
      </c>
      <c r="DQ8" s="13">
        <f>данные!DQ98</f>
        <v>925225.98870056507</v>
      </c>
      <c r="DR8" s="13">
        <f>данные!DR98</f>
        <v>276412.42937853112</v>
      </c>
      <c r="DS8" s="13">
        <f>данные!DS98</f>
        <v>276412.42937853112</v>
      </c>
      <c r="DT8" s="13">
        <f>данные!DT98</f>
        <v>297598.87005649722</v>
      </c>
      <c r="DU8" s="13">
        <f>данные!DU98</f>
        <v>276412.42937853112</v>
      </c>
    </row>
    <row r="9" spans="1:125" x14ac:dyDescent="0.3">
      <c r="A9" s="11" t="s">
        <v>11</v>
      </c>
      <c r="C9" s="12">
        <f t="shared" si="116"/>
        <v>8550389.3725101463</v>
      </c>
      <c r="D9" s="13">
        <f>данные!D150</f>
        <v>0</v>
      </c>
      <c r="E9" s="13">
        <f>данные!E150</f>
        <v>0</v>
      </c>
      <c r="F9" s="13">
        <f>данные!F150</f>
        <v>0</v>
      </c>
      <c r="G9" s="13">
        <f>данные!G150</f>
        <v>0</v>
      </c>
      <c r="H9" s="13">
        <f>данные!H150</f>
        <v>0</v>
      </c>
      <c r="I9" s="13">
        <f>данные!I150</f>
        <v>0</v>
      </c>
      <c r="J9" s="13">
        <f>данные!J150</f>
        <v>0</v>
      </c>
      <c r="K9" s="13">
        <f>данные!K150</f>
        <v>0</v>
      </c>
      <c r="L9" s="13">
        <f>данные!L150</f>
        <v>18324.531779661018</v>
      </c>
      <c r="M9" s="13">
        <f>данные!M150</f>
        <v>0</v>
      </c>
      <c r="N9" s="13">
        <f>данные!N150</f>
        <v>0</v>
      </c>
      <c r="O9" s="13">
        <f>данные!O150</f>
        <v>201076.42461158196</v>
      </c>
      <c r="P9" s="13">
        <f>данные!P150</f>
        <v>0</v>
      </c>
      <c r="Q9" s="13">
        <f>данные!Q150</f>
        <v>0</v>
      </c>
      <c r="R9" s="13">
        <f>данные!R150</f>
        <v>385819.77263961319</v>
      </c>
      <c r="S9" s="13">
        <f>данные!S150</f>
        <v>0</v>
      </c>
      <c r="T9" s="13">
        <f>данные!T150</f>
        <v>0</v>
      </c>
      <c r="U9" s="13">
        <f>данные!U150</f>
        <v>364475.04225517897</v>
      </c>
      <c r="V9" s="13">
        <f>данные!V150</f>
        <v>0</v>
      </c>
      <c r="W9" s="13">
        <f>данные!W150</f>
        <v>0</v>
      </c>
      <c r="X9" s="13">
        <f>данные!X150</f>
        <v>356388.55849811685</v>
      </c>
      <c r="Y9" s="13">
        <f>данные!Y150</f>
        <v>0</v>
      </c>
      <c r="Z9" s="13">
        <f>данные!Z150</f>
        <v>0</v>
      </c>
      <c r="AA9" s="13">
        <f>данные!AA150</f>
        <v>348302.07474105468</v>
      </c>
      <c r="AB9" s="13">
        <f>данные!AB150</f>
        <v>0</v>
      </c>
      <c r="AC9" s="13">
        <f>данные!AC150</f>
        <v>0</v>
      </c>
      <c r="AD9" s="13">
        <f>данные!AD150</f>
        <v>340215.59098399244</v>
      </c>
      <c r="AE9" s="13">
        <f>данные!AE150</f>
        <v>0</v>
      </c>
      <c r="AF9" s="13">
        <f>данные!AF150</f>
        <v>0</v>
      </c>
      <c r="AG9" s="13">
        <f>данные!AG150</f>
        <v>332129.10722693044</v>
      </c>
      <c r="AH9" s="13">
        <f>данные!AH150</f>
        <v>0</v>
      </c>
      <c r="AI9" s="13">
        <f>данные!AI150</f>
        <v>0</v>
      </c>
      <c r="AJ9" s="13">
        <f>данные!AJ150</f>
        <v>324042.62346986827</v>
      </c>
      <c r="AK9" s="13">
        <f>данные!AK150</f>
        <v>0</v>
      </c>
      <c r="AL9" s="13">
        <f>данные!AL150</f>
        <v>0</v>
      </c>
      <c r="AM9" s="13">
        <f>данные!AM150</f>
        <v>315956.13971280609</v>
      </c>
      <c r="AN9" s="13">
        <f>данные!AN150</f>
        <v>0</v>
      </c>
      <c r="AO9" s="13">
        <f>данные!AO150</f>
        <v>0</v>
      </c>
      <c r="AP9" s="13">
        <f>данные!AP150</f>
        <v>307869.65595574374</v>
      </c>
      <c r="AQ9" s="13">
        <f>данные!AQ150</f>
        <v>0</v>
      </c>
      <c r="AR9" s="13">
        <f>данные!AR150</f>
        <v>0</v>
      </c>
      <c r="AS9" s="13">
        <f>данные!AS150</f>
        <v>299783.1721986818</v>
      </c>
      <c r="AT9" s="13">
        <f>данные!AT150</f>
        <v>0</v>
      </c>
      <c r="AU9" s="13">
        <f>данные!AU150</f>
        <v>0</v>
      </c>
      <c r="AV9" s="13">
        <f>данные!AV150</f>
        <v>291696.68844161968</v>
      </c>
      <c r="AW9" s="13">
        <f>данные!AW150</f>
        <v>0</v>
      </c>
      <c r="AX9" s="13">
        <f>данные!AX150</f>
        <v>0</v>
      </c>
      <c r="AY9" s="13">
        <f>данные!AY150</f>
        <v>283610.20468455751</v>
      </c>
      <c r="AZ9" s="13">
        <f>данные!AZ150</f>
        <v>0</v>
      </c>
      <c r="BA9" s="13">
        <f>данные!BA150</f>
        <v>0</v>
      </c>
      <c r="BB9" s="13">
        <f>данные!BB150</f>
        <v>275523.72092749528</v>
      </c>
      <c r="BC9" s="13">
        <f>данные!BC150</f>
        <v>0</v>
      </c>
      <c r="BD9" s="13">
        <f>данные!BD150</f>
        <v>0</v>
      </c>
      <c r="BE9" s="13">
        <f>данные!BE150</f>
        <v>267437.23717043322</v>
      </c>
      <c r="BF9" s="13">
        <f>данные!BF150</f>
        <v>0</v>
      </c>
      <c r="BG9" s="13">
        <f>данные!BG150</f>
        <v>0</v>
      </c>
      <c r="BH9" s="13">
        <f>данные!BH150</f>
        <v>259350.75341337113</v>
      </c>
      <c r="BI9" s="13">
        <f>данные!BI150</f>
        <v>0</v>
      </c>
      <c r="BJ9" s="13">
        <f>данные!BJ150</f>
        <v>0</v>
      </c>
      <c r="BK9" s="13">
        <f>данные!BK150</f>
        <v>251264.26965630904</v>
      </c>
      <c r="BL9" s="13">
        <f>данные!BL150</f>
        <v>0</v>
      </c>
      <c r="BM9" s="13">
        <f>данные!BM150</f>
        <v>0</v>
      </c>
      <c r="BN9" s="13">
        <f>данные!BN150</f>
        <v>243177.78589924669</v>
      </c>
      <c r="BO9" s="13">
        <f>данные!BO150</f>
        <v>0</v>
      </c>
      <c r="BP9" s="13">
        <f>данные!BP150</f>
        <v>0</v>
      </c>
      <c r="BQ9" s="13">
        <f>данные!BQ150</f>
        <v>235091.30214218475</v>
      </c>
      <c r="BR9" s="13">
        <f>данные!BR150</f>
        <v>0</v>
      </c>
      <c r="BS9" s="13">
        <f>данные!BS150</f>
        <v>0</v>
      </c>
      <c r="BT9" s="13">
        <f>данные!BT150</f>
        <v>227004.81838512263</v>
      </c>
      <c r="BU9" s="13">
        <f>данные!BU150</f>
        <v>0</v>
      </c>
      <c r="BV9" s="13">
        <f>данные!BV150</f>
        <v>0</v>
      </c>
      <c r="BW9" s="13">
        <f>данные!BW150</f>
        <v>218918.33462806049</v>
      </c>
      <c r="BX9" s="13">
        <f>данные!BX150</f>
        <v>0</v>
      </c>
      <c r="BY9" s="13">
        <f>данные!BY150</f>
        <v>0</v>
      </c>
      <c r="BZ9" s="13">
        <f>данные!BZ150</f>
        <v>210831.85087099846</v>
      </c>
      <c r="CA9" s="13">
        <f>данные!CA150</f>
        <v>0</v>
      </c>
      <c r="CB9" s="13">
        <f>данные!CB150</f>
        <v>0</v>
      </c>
      <c r="CC9" s="13">
        <f>данные!CC150</f>
        <v>202745.36711393626</v>
      </c>
      <c r="CD9" s="13">
        <f>данные!CD150</f>
        <v>0</v>
      </c>
      <c r="CE9" s="13">
        <f>данные!CE150</f>
        <v>0</v>
      </c>
      <c r="CF9" s="13">
        <f>данные!CF150</f>
        <v>194658.88335687414</v>
      </c>
      <c r="CG9" s="13">
        <f>данные!CG150</f>
        <v>0</v>
      </c>
      <c r="CH9" s="13">
        <f>данные!CH150</f>
        <v>0</v>
      </c>
      <c r="CI9" s="13">
        <f>данные!CI150</f>
        <v>186572.39959981191</v>
      </c>
      <c r="CJ9" s="13">
        <f>данные!CJ150</f>
        <v>0</v>
      </c>
      <c r="CK9" s="13">
        <f>данные!CK150</f>
        <v>0</v>
      </c>
      <c r="CL9" s="13">
        <f>данные!CL150</f>
        <v>178485.91584274976</v>
      </c>
      <c r="CM9" s="13">
        <f>данные!CM150</f>
        <v>0</v>
      </c>
      <c r="CN9" s="13">
        <f>данные!CN150</f>
        <v>0</v>
      </c>
      <c r="CO9" s="13">
        <f>данные!CO150</f>
        <v>170399.43208568756</v>
      </c>
      <c r="CP9" s="13">
        <f>данные!CP150</f>
        <v>0</v>
      </c>
      <c r="CQ9" s="13">
        <f>данные!CQ150</f>
        <v>0</v>
      </c>
      <c r="CR9" s="13">
        <f>данные!CR150</f>
        <v>162312.94832862541</v>
      </c>
      <c r="CS9" s="13">
        <f>данные!CS150</f>
        <v>0</v>
      </c>
      <c r="CT9" s="13">
        <f>данные!CT150</f>
        <v>0</v>
      </c>
      <c r="CU9" s="13">
        <f>данные!CU150</f>
        <v>154226.46457156321</v>
      </c>
      <c r="CV9" s="13">
        <f>данные!CV150</f>
        <v>0</v>
      </c>
      <c r="CW9" s="13">
        <f>данные!CW150</f>
        <v>0</v>
      </c>
      <c r="CX9" s="13">
        <f>данные!CX150</f>
        <v>146139.98081450118</v>
      </c>
      <c r="CY9" s="13">
        <f>данные!CY150</f>
        <v>0</v>
      </c>
      <c r="CZ9" s="13">
        <f>данные!CZ150</f>
        <v>0</v>
      </c>
      <c r="DA9" s="13">
        <f>данные!DA150</f>
        <v>138053.49705743883</v>
      </c>
      <c r="DB9" s="13">
        <f>данные!DB150</f>
        <v>0</v>
      </c>
      <c r="DC9" s="13">
        <f>данные!DC150</f>
        <v>0</v>
      </c>
      <c r="DD9" s="13">
        <f>данные!DD150</f>
        <v>129967.01330037667</v>
      </c>
      <c r="DE9" s="13">
        <f>данные!DE150</f>
        <v>0</v>
      </c>
      <c r="DF9" s="13">
        <f>данные!DF150</f>
        <v>0</v>
      </c>
      <c r="DG9" s="13">
        <f>данные!DG150</f>
        <v>121880.52954331446</v>
      </c>
      <c r="DH9" s="13">
        <f>данные!DH150</f>
        <v>0</v>
      </c>
      <c r="DI9" s="13">
        <f>данные!DI150</f>
        <v>0</v>
      </c>
      <c r="DJ9" s="13">
        <f>данные!DJ150</f>
        <v>113794.0457862523</v>
      </c>
      <c r="DK9" s="13">
        <f>данные!DK150</f>
        <v>0</v>
      </c>
      <c r="DL9" s="13">
        <f>данные!DL150</f>
        <v>0</v>
      </c>
      <c r="DM9" s="13">
        <f>данные!DM150</f>
        <v>105707.56202919009</v>
      </c>
      <c r="DN9" s="13">
        <f>данные!DN150</f>
        <v>0</v>
      </c>
      <c r="DO9" s="13">
        <f>данные!DO150</f>
        <v>0</v>
      </c>
      <c r="DP9" s="13">
        <f>данные!DP150</f>
        <v>97621.07827212791</v>
      </c>
      <c r="DQ9" s="13">
        <f>данные!DQ150</f>
        <v>0</v>
      </c>
      <c r="DR9" s="13">
        <f>данные!DR150</f>
        <v>0</v>
      </c>
      <c r="DS9" s="13">
        <f>данные!DS150</f>
        <v>89534.594515065721</v>
      </c>
      <c r="DT9" s="13">
        <f>данные!DT150</f>
        <v>0</v>
      </c>
      <c r="DU9" s="13">
        <f>данные!DU150</f>
        <v>0</v>
      </c>
    </row>
    <row r="10" spans="1:125" x14ac:dyDescent="0.3">
      <c r="A10" s="20" t="s">
        <v>41</v>
      </c>
      <c r="B10" s="21"/>
      <c r="C10" s="19">
        <f t="shared" si="116"/>
        <v>1654127925.6337733</v>
      </c>
      <c r="D10" s="19">
        <f>D6-SUM(D7:D9)</f>
        <v>0</v>
      </c>
      <c r="E10" s="19">
        <f t="shared" ref="E10:N10" si="119">E6-SUM(E7:E9)</f>
        <v>0</v>
      </c>
      <c r="F10" s="19">
        <f t="shared" si="119"/>
        <v>0</v>
      </c>
      <c r="G10" s="19">
        <f t="shared" si="119"/>
        <v>0</v>
      </c>
      <c r="H10" s="19">
        <f t="shared" si="119"/>
        <v>0</v>
      </c>
      <c r="I10" s="19">
        <f t="shared" si="119"/>
        <v>0</v>
      </c>
      <c r="J10" s="19">
        <f t="shared" si="119"/>
        <v>0</v>
      </c>
      <c r="K10" s="19">
        <f t="shared" si="119"/>
        <v>0</v>
      </c>
      <c r="L10" s="19">
        <f t="shared" si="119"/>
        <v>-18324.531779661018</v>
      </c>
      <c r="M10" s="19">
        <f t="shared" si="119"/>
        <v>10590758.350282483</v>
      </c>
      <c r="N10" s="19">
        <f t="shared" si="119"/>
        <v>11239034.576271184</v>
      </c>
      <c r="O10" s="19">
        <f t="shared" ref="O10" si="120">O6-SUM(O7:O9)</f>
        <v>11037420.818326268</v>
      </c>
      <c r="P10" s="19">
        <f t="shared" ref="P10" si="121">P6-SUM(P7:P9)</f>
        <v>11842832.790960452</v>
      </c>
      <c r="Q10" s="19">
        <f t="shared" ref="Q10" si="122">Q6-SUM(Q7:Q9)</f>
        <v>11863481.898305085</v>
      </c>
      <c r="R10" s="19">
        <f t="shared" ref="R10" si="123">R6-SUM(R7:R9)</f>
        <v>11477124.792332137</v>
      </c>
      <c r="S10" s="19">
        <f t="shared" ref="S10" si="124">S6-SUM(S7:S9)</f>
        <v>11841220.790960452</v>
      </c>
      <c r="T10" s="19">
        <f t="shared" ref="T10" si="125">T6-SUM(T7:T9)</f>
        <v>11861869.898305085</v>
      </c>
      <c r="U10" s="19">
        <f t="shared" ref="U10" si="126">U6-SUM(U7:U9)</f>
        <v>11496857.522716573</v>
      </c>
      <c r="V10" s="19">
        <f t="shared" ref="V10" si="127">V6-SUM(V7:V9)</f>
        <v>11839608.790960452</v>
      </c>
      <c r="W10" s="19">
        <f t="shared" ref="W10:X10" si="128">W6-SUM(W7:W9)</f>
        <v>11860257.898305085</v>
      </c>
      <c r="X10" s="19">
        <f t="shared" si="128"/>
        <v>11503332.006473634</v>
      </c>
      <c r="Y10" s="19">
        <f t="shared" ref="Y10" si="129">Y6-SUM(Y7:Y9)</f>
        <v>11210369.672316384</v>
      </c>
      <c r="Z10" s="19">
        <f t="shared" ref="Z10" si="130">Z6-SUM(Z7:Z9)</f>
        <v>11858645.898305085</v>
      </c>
      <c r="AA10" s="19">
        <f t="shared" ref="AA10" si="131">AA6-SUM(AA7:AA9)</f>
        <v>11509806.490230696</v>
      </c>
      <c r="AB10" s="19">
        <f t="shared" ref="AB10" si="132">AB6-SUM(AB7:AB9)</f>
        <v>12493747.079096043</v>
      </c>
      <c r="AC10" s="19">
        <f t="shared" ref="AC10" si="133">AC6-SUM(AC7:AC9)</f>
        <v>12514396.186440676</v>
      </c>
      <c r="AD10" s="19">
        <f t="shared" ref="AD10" si="134">AD6-SUM(AD7:AD9)</f>
        <v>12173643.26212335</v>
      </c>
      <c r="AE10" s="19">
        <f t="shared" ref="AE10" si="135">AE6-SUM(AE7:AE9)</f>
        <v>12492135.079096043</v>
      </c>
      <c r="AF10" s="19">
        <f t="shared" ref="AF10" si="136">AF6-SUM(AF7:AF9)</f>
        <v>12512784.186440676</v>
      </c>
      <c r="AG10" s="19">
        <f t="shared" ref="AG10:AH10" si="137">AG6-SUM(AG7:AG9)</f>
        <v>12180117.745880412</v>
      </c>
      <c r="AH10" s="19">
        <f t="shared" si="137"/>
        <v>12490523.079096043</v>
      </c>
      <c r="AI10" s="19">
        <f t="shared" ref="AI10" si="138">AI6-SUM(AI7:AI9)</f>
        <v>12511172.186440676</v>
      </c>
      <c r="AJ10" s="19">
        <f t="shared" ref="AJ10" si="139">AJ6-SUM(AJ7:AJ9)</f>
        <v>12186592.229637474</v>
      </c>
      <c r="AK10" s="19">
        <f t="shared" ref="AK10" si="140">AK6-SUM(AK7:AK9)</f>
        <v>11861283.960451975</v>
      </c>
      <c r="AL10" s="19">
        <f t="shared" ref="AL10" si="141">AL6-SUM(AL7:AL9)</f>
        <v>12509560.186440676</v>
      </c>
      <c r="AM10" s="19">
        <f t="shared" ref="AM10" si="142">AM6-SUM(AM7:AM9)</f>
        <v>12193066.713394536</v>
      </c>
      <c r="AN10" s="19">
        <f t="shared" ref="AN10" si="143">AN6-SUM(AN7:AN9)</f>
        <v>13177529.481638419</v>
      </c>
      <c r="AO10" s="19">
        <f t="shared" ref="AO10" si="144">AO6-SUM(AO7:AO9)</f>
        <v>13198178.588983051</v>
      </c>
      <c r="AP10" s="19">
        <f t="shared" ref="AP10" si="145">AP6-SUM(AP7:AP9)</f>
        <v>12889771.599693974</v>
      </c>
      <c r="AQ10" s="19">
        <f t="shared" ref="AQ10:AR10" si="146">AQ6-SUM(AQ7:AQ9)</f>
        <v>13175917.481638419</v>
      </c>
      <c r="AR10" s="19">
        <f t="shared" si="146"/>
        <v>13196566.588983051</v>
      </c>
      <c r="AS10" s="19">
        <f t="shared" ref="AS10" si="147">AS6-SUM(AS7:AS9)</f>
        <v>12896246.083451036</v>
      </c>
      <c r="AT10" s="19">
        <f t="shared" ref="AT10" si="148">AT6-SUM(AT7:AT9)</f>
        <v>13174305.481638419</v>
      </c>
      <c r="AU10" s="19">
        <f t="shared" ref="AU10" si="149">AU6-SUM(AU7:AU9)</f>
        <v>13194954.588983051</v>
      </c>
      <c r="AV10" s="19">
        <f t="shared" ref="AV10" si="150">AV6-SUM(AV7:AV9)</f>
        <v>12902720.567208098</v>
      </c>
      <c r="AW10" s="19">
        <f t="shared" ref="AW10" si="151">AW6-SUM(AW7:AW9)</f>
        <v>12545066.36299435</v>
      </c>
      <c r="AX10" s="19">
        <f t="shared" ref="AX10" si="152">AX6-SUM(AX7:AX9)</f>
        <v>13193342.588983051</v>
      </c>
      <c r="AY10" s="19">
        <f t="shared" ref="AY10" si="153">AY6-SUM(AY7:AY9)</f>
        <v>12909195.05096516</v>
      </c>
      <c r="AZ10" s="19">
        <f t="shared" ref="AZ10" si="154">AZ6-SUM(AZ7:AZ9)</f>
        <v>13895823.404307919</v>
      </c>
      <c r="BA10" s="19">
        <f t="shared" ref="BA10:BB10" si="155">BA6-SUM(BA7:BA9)</f>
        <v>13916472.511652552</v>
      </c>
      <c r="BB10" s="19">
        <f t="shared" si="155"/>
        <v>13640411.457391722</v>
      </c>
      <c r="BC10" s="19">
        <f t="shared" ref="BC10" si="156">BC6-SUM(BC7:BC9)</f>
        <v>13894211.404307919</v>
      </c>
      <c r="BD10" s="19">
        <f t="shared" ref="BD10" si="157">BD6-SUM(BD7:BD9)</f>
        <v>13914860.511652552</v>
      </c>
      <c r="BE10" s="19">
        <f t="shared" ref="BE10" si="158">BE6-SUM(BE7:BE9)</f>
        <v>13646885.941148784</v>
      </c>
      <c r="BF10" s="19">
        <f t="shared" ref="BF10" si="159">BF6-SUM(BF7:BF9)</f>
        <v>13892599.404307919</v>
      </c>
      <c r="BG10" s="19">
        <f t="shared" ref="BG10" si="160">BG6-SUM(BG7:BG9)</f>
        <v>13913248.511652552</v>
      </c>
      <c r="BH10" s="19">
        <f t="shared" ref="BH10" si="161">BH6-SUM(BH7:BH9)</f>
        <v>13653360.424905846</v>
      </c>
      <c r="BI10" s="19">
        <f t="shared" ref="BI10" si="162">BI6-SUM(BI7:BI9)</f>
        <v>13263360.285663851</v>
      </c>
      <c r="BJ10" s="19">
        <f t="shared" ref="BJ10" si="163">BJ6-SUM(BJ7:BJ9)</f>
        <v>13911636.511652552</v>
      </c>
      <c r="BK10" s="19">
        <f t="shared" ref="BK10:BL10" si="164">BK6-SUM(BK7:BK9)</f>
        <v>13659834.908662908</v>
      </c>
      <c r="BL10" s="19">
        <f t="shared" si="164"/>
        <v>14650354.423110882</v>
      </c>
      <c r="BM10" s="19">
        <f t="shared" ref="BM10" si="165">BM6-SUM(BM7:BM9)</f>
        <v>14671003.530455515</v>
      </c>
      <c r="BN10" s="19">
        <f t="shared" ref="BN10" si="166">BN6-SUM(BN7:BN9)</f>
        <v>14427288.411222935</v>
      </c>
      <c r="BO10" s="19">
        <f t="shared" ref="BO10" si="167">BO6-SUM(BO7:BO9)</f>
        <v>14648742.423110882</v>
      </c>
      <c r="BP10" s="19">
        <f t="shared" ref="BP10" si="168">BP6-SUM(BP7:BP9)</f>
        <v>14669391.530455515</v>
      </c>
      <c r="BQ10" s="19">
        <f t="shared" ref="BQ10" si="169">BQ6-SUM(BQ7:BQ9)</f>
        <v>14433762.894979997</v>
      </c>
      <c r="BR10" s="19">
        <f t="shared" ref="BR10" si="170">BR6-SUM(BR7:BR9)</f>
        <v>14647130.423110882</v>
      </c>
      <c r="BS10" s="19">
        <f t="shared" ref="BS10" si="171">BS6-SUM(BS7:BS9)</f>
        <v>14667779.530455515</v>
      </c>
      <c r="BT10" s="19">
        <f t="shared" ref="BT10" si="172">BT6-SUM(BT7:BT9)</f>
        <v>14440237.378737058</v>
      </c>
      <c r="BU10" s="19">
        <f t="shared" ref="BU10:BV10" si="173">BU6-SUM(BU7:BU9)</f>
        <v>14017891.304466814</v>
      </c>
      <c r="BV10" s="19">
        <f t="shared" si="173"/>
        <v>14666167.530455515</v>
      </c>
      <c r="BW10" s="19">
        <f t="shared" ref="BW10" si="174">BW6-SUM(BW7:BW9)</f>
        <v>14446711.86249412</v>
      </c>
      <c r="BX10" s="19">
        <f t="shared" ref="BX10" si="175">BX6-SUM(BX7:BX9)</f>
        <v>15442934.392854003</v>
      </c>
      <c r="BY10" s="19">
        <f t="shared" ref="BY10" si="176">BY6-SUM(BY7:BY9)</f>
        <v>15463583.500198636</v>
      </c>
      <c r="BZ10" s="19">
        <f t="shared" ref="BZ10" si="177">BZ6-SUM(BZ7:BZ9)</f>
        <v>15252214.315994304</v>
      </c>
      <c r="CA10" s="19">
        <f t="shared" ref="CA10" si="178">CA6-SUM(CA7:CA9)</f>
        <v>15441322.392854003</v>
      </c>
      <c r="CB10" s="19">
        <f t="shared" ref="CB10" si="179">CB6-SUM(CB7:CB9)</f>
        <v>15461971.500198636</v>
      </c>
      <c r="CC10" s="19">
        <f t="shared" ref="CC10" si="180">CC6-SUM(CC7:CC9)</f>
        <v>15258688.799751366</v>
      </c>
      <c r="CD10" s="19">
        <f t="shared" ref="CD10" si="181">CD6-SUM(CD7:CD9)</f>
        <v>15439710.392854003</v>
      </c>
      <c r="CE10" s="19">
        <f t="shared" ref="CE10:CF10" si="182">CE6-SUM(CE7:CE9)</f>
        <v>15460359.500198636</v>
      </c>
      <c r="CF10" s="19">
        <f t="shared" si="182"/>
        <v>15265163.283508427</v>
      </c>
      <c r="CG10" s="19">
        <f t="shared" ref="CG10" si="183">CG6-SUM(CG7:CG9)</f>
        <v>14810471.274209935</v>
      </c>
      <c r="CH10" s="19">
        <f t="shared" ref="CH10" si="184">CH6-SUM(CH7:CH9)</f>
        <v>15458747.500198636</v>
      </c>
      <c r="CI10" s="19">
        <f t="shared" ref="CI10" si="185">CI6-SUM(CI7:CI9)</f>
        <v>15271637.767265491</v>
      </c>
      <c r="CJ10" s="19">
        <f t="shared" ref="CJ10" si="186">CJ6-SUM(CJ7:CJ9)</f>
        <v>16275465.761084264</v>
      </c>
      <c r="CK10" s="19">
        <f t="shared" ref="CK10" si="187">CK6-SUM(CK7:CK9)</f>
        <v>16296114.868428897</v>
      </c>
      <c r="CL10" s="19">
        <f t="shared" ref="CL10" si="188">CL6-SUM(CL7:CL9)</f>
        <v>16117091.619252814</v>
      </c>
      <c r="CM10" s="19">
        <f t="shared" ref="CM10" si="189">CM6-SUM(CM7:CM9)</f>
        <v>16273853.761084264</v>
      </c>
      <c r="CN10" s="19">
        <f t="shared" ref="CN10" si="190">CN6-SUM(CN7:CN9)</f>
        <v>16294502.868428897</v>
      </c>
      <c r="CO10" s="19">
        <f t="shared" ref="CO10:CP10" si="191">CO6-SUM(CO7:CO9)</f>
        <v>16123566.103009876</v>
      </c>
      <c r="CP10" s="19">
        <f t="shared" si="191"/>
        <v>16272241.761084264</v>
      </c>
      <c r="CQ10" s="19">
        <f t="shared" ref="CQ10" si="192">CQ6-SUM(CQ7:CQ9)</f>
        <v>16292890.868428897</v>
      </c>
      <c r="CR10" s="19">
        <f t="shared" ref="CR10" si="193">CR6-SUM(CR7:CR9)</f>
        <v>16130040.586766938</v>
      </c>
      <c r="CS10" s="19">
        <f t="shared" ref="CS10" si="194">CS6-SUM(CS7:CS9)</f>
        <v>15643002.642440196</v>
      </c>
      <c r="CT10" s="19">
        <f t="shared" ref="CT10" si="195">CT6-SUM(CT7:CT9)</f>
        <v>16291278.868428897</v>
      </c>
      <c r="CU10" s="19">
        <f t="shared" ref="CU10" si="196">CU6-SUM(CU7:CU9)</f>
        <v>16136515.070524</v>
      </c>
      <c r="CV10" s="19">
        <f t="shared" ref="CV10" si="197">CV6-SUM(CV7:CV9)</f>
        <v>17149946.097726058</v>
      </c>
      <c r="CW10" s="19">
        <f t="shared" ref="CW10" si="198">CW6-SUM(CW7:CW9)</f>
        <v>17170595.205070693</v>
      </c>
      <c r="CX10" s="19">
        <f t="shared" ref="CX10" si="199">CX6-SUM(CX7:CX9)</f>
        <v>17023917.890922859</v>
      </c>
      <c r="CY10" s="19">
        <f t="shared" ref="CY10:CZ10" si="200">CY6-SUM(CY7:CY9)</f>
        <v>17148334.097726058</v>
      </c>
      <c r="CZ10" s="19">
        <f t="shared" si="200"/>
        <v>17168983.205070693</v>
      </c>
      <c r="DA10" s="19">
        <f t="shared" ref="DA10" si="201">DA6-SUM(DA7:DA9)</f>
        <v>17030392.374679919</v>
      </c>
      <c r="DB10" s="19">
        <f t="shared" ref="DB10" si="202">DB6-SUM(DB7:DB9)</f>
        <v>17146722.097726058</v>
      </c>
      <c r="DC10" s="19">
        <f t="shared" ref="DC10" si="203">DC6-SUM(DC7:DC9)</f>
        <v>17167371.205070693</v>
      </c>
      <c r="DD10" s="19">
        <f t="shared" ref="DD10" si="204">DD6-SUM(DD7:DD9)</f>
        <v>17036866.858436983</v>
      </c>
      <c r="DE10" s="19">
        <f t="shared" ref="DE10" si="205">DE6-SUM(DE7:DE9)</f>
        <v>16517482.979081992</v>
      </c>
      <c r="DF10" s="19">
        <f t="shared" ref="DF10" si="206">DF6-SUM(DF7:DF9)</f>
        <v>17165759.205070693</v>
      </c>
      <c r="DG10" s="19">
        <f t="shared" ref="DG10" si="207">DG6-SUM(DG7:DG9)</f>
        <v>17043341.342194043</v>
      </c>
      <c r="DH10" s="19">
        <f t="shared" ref="DH10" si="208">DH6-SUM(DH7:DH9)</f>
        <v>18068472.851199929</v>
      </c>
      <c r="DI10" s="19">
        <f t="shared" ref="DI10:DJ10" si="209">DI6-SUM(DI7:DI9)</f>
        <v>18089121.958544564</v>
      </c>
      <c r="DJ10" s="19">
        <f t="shared" si="209"/>
        <v>17974790.579424977</v>
      </c>
      <c r="DK10" s="19">
        <f t="shared" ref="DK10" si="210">DK6-SUM(DK7:DK9)</f>
        <v>18066860.851199929</v>
      </c>
      <c r="DL10" s="19">
        <f t="shared" ref="DL10" si="211">DL6-SUM(DL7:DL9)</f>
        <v>18087509.958544564</v>
      </c>
      <c r="DM10" s="19">
        <f t="shared" ref="DM10" si="212">DM6-SUM(DM7:DM9)</f>
        <v>17981265.063182041</v>
      </c>
      <c r="DN10" s="19">
        <f t="shared" ref="DN10" si="213">DN6-SUM(DN7:DN9)</f>
        <v>18065248.851199929</v>
      </c>
      <c r="DO10" s="19">
        <f t="shared" ref="DO10" si="214">DO6-SUM(DO7:DO9)</f>
        <v>18085897.958544564</v>
      </c>
      <c r="DP10" s="19">
        <f t="shared" ref="DP10" si="215">DP6-SUM(DP7:DP9)</f>
        <v>17987739.546939101</v>
      </c>
      <c r="DQ10" s="19">
        <f t="shared" ref="DQ10" si="216">DQ6-SUM(DQ7:DQ9)</f>
        <v>17436009.732555863</v>
      </c>
      <c r="DR10" s="19">
        <f t="shared" ref="DR10" si="217">DR6-SUM(DR7:DR9)</f>
        <v>18084285.958544564</v>
      </c>
      <c r="DS10" s="19">
        <f t="shared" ref="DS10:DT10" si="218">DS6-SUM(DS7:DS9)</f>
        <v>17994214.030696165</v>
      </c>
      <c r="DT10" s="19">
        <f t="shared" si="218"/>
        <v>19033248.342347492</v>
      </c>
      <c r="DU10" s="19">
        <f t="shared" ref="DU10" si="219">DU6-SUM(DU7:DU9)</f>
        <v>19053897.449692126</v>
      </c>
    </row>
    <row r="11" spans="1:125" x14ac:dyDescent="0.3">
      <c r="A11" s="11" t="s">
        <v>42</v>
      </c>
      <c r="C11" s="12">
        <f t="shared" si="116"/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</row>
    <row r="12" spans="1:125" x14ac:dyDescent="0.3">
      <c r="A12" s="11" t="s">
        <v>47</v>
      </c>
      <c r="C12" s="12">
        <f t="shared" si="116"/>
        <v>84559.322033898308</v>
      </c>
      <c r="D12" s="13">
        <f>(данные!D6+данные!D8)/(1+vat)</f>
        <v>84559.322033898308</v>
      </c>
      <c r="E12" s="13">
        <f>(данные!E6+данные!E8)/(1+vat)</f>
        <v>0</v>
      </c>
      <c r="F12" s="13">
        <f>(данные!F6+данные!F8)/(1+vat)</f>
        <v>0</v>
      </c>
      <c r="G12" s="13">
        <f>(данные!G6+данные!G8)/(1+vat)</f>
        <v>0</v>
      </c>
      <c r="H12" s="13">
        <f>(данные!H6+данные!H8)/(1+vat)</f>
        <v>0</v>
      </c>
      <c r="I12" s="13">
        <f>(данные!I6+данные!I8)/(1+vat)</f>
        <v>0</v>
      </c>
      <c r="J12" s="13">
        <f>(данные!J6+данные!J8)/(1+vat)</f>
        <v>0</v>
      </c>
      <c r="K12" s="13">
        <f>(данные!K6+данные!K8)/(1+vat)</f>
        <v>0</v>
      </c>
      <c r="L12" s="13">
        <f>(данные!L6+данные!L8)/(1+vat)</f>
        <v>0</v>
      </c>
      <c r="M12" s="13">
        <f>(данные!M6+данные!M8)/(1+vat)</f>
        <v>0</v>
      </c>
      <c r="N12" s="13">
        <f>(данные!N6+данные!N8)/(1+vat)</f>
        <v>0</v>
      </c>
      <c r="O12" s="13">
        <f>(данные!O6+данные!O8)/(1+vat)</f>
        <v>0</v>
      </c>
      <c r="P12" s="13">
        <f>(данные!P6+данные!P8)/(1+vat)</f>
        <v>0</v>
      </c>
      <c r="Q12" s="13">
        <f>(данные!Q6+данные!Q8)/(1+vat)</f>
        <v>0</v>
      </c>
      <c r="R12" s="13">
        <f>(данные!R6+данные!R8)/(1+vat)</f>
        <v>0</v>
      </c>
      <c r="S12" s="13">
        <f>(данные!S6+данные!S8)/(1+vat)</f>
        <v>0</v>
      </c>
      <c r="T12" s="13">
        <f>(данные!T6+данные!T8)/(1+vat)</f>
        <v>0</v>
      </c>
      <c r="U12" s="13">
        <f>(данные!U6+данные!U8)/(1+vat)</f>
        <v>0</v>
      </c>
      <c r="V12" s="13">
        <f>(данные!V6+данные!V8)/(1+vat)</f>
        <v>0</v>
      </c>
      <c r="W12" s="13">
        <f>(данные!W6+данные!W8)/(1+vat)</f>
        <v>0</v>
      </c>
      <c r="X12" s="13">
        <f>(данные!X6+данные!X8)/(1+vat)</f>
        <v>0</v>
      </c>
      <c r="Y12" s="13">
        <f>(данные!Y6+данные!Y8)/(1+vat)</f>
        <v>0</v>
      </c>
      <c r="Z12" s="13">
        <f>(данные!Z6+данные!Z8)/(1+vat)</f>
        <v>0</v>
      </c>
      <c r="AA12" s="13">
        <f>(данные!AA6+данные!AA8)/(1+vat)</f>
        <v>0</v>
      </c>
      <c r="AB12" s="13">
        <f>(данные!AB6+данные!AB8)/(1+vat)</f>
        <v>0</v>
      </c>
      <c r="AC12" s="13">
        <f>(данные!AC6+данные!AC8)/(1+vat)</f>
        <v>0</v>
      </c>
      <c r="AD12" s="13">
        <f>(данные!AD6+данные!AD8)/(1+vat)</f>
        <v>0</v>
      </c>
      <c r="AE12" s="13">
        <f>(данные!AE6+данные!AE8)/(1+vat)</f>
        <v>0</v>
      </c>
      <c r="AF12" s="13">
        <f>(данные!AF6+данные!AF8)/(1+vat)</f>
        <v>0</v>
      </c>
      <c r="AG12" s="13">
        <f>(данные!AG6+данные!AG8)/(1+vat)</f>
        <v>0</v>
      </c>
      <c r="AH12" s="13">
        <f>(данные!AH6+данные!AH8)/(1+vat)</f>
        <v>0</v>
      </c>
      <c r="AI12" s="13">
        <f>(данные!AI6+данные!AI8)/(1+vat)</f>
        <v>0</v>
      </c>
      <c r="AJ12" s="13">
        <f>(данные!AJ6+данные!AJ8)/(1+vat)</f>
        <v>0</v>
      </c>
      <c r="AK12" s="13">
        <f>(данные!AK6+данные!AK8)/(1+vat)</f>
        <v>0</v>
      </c>
      <c r="AL12" s="13">
        <f>(данные!AL6+данные!AL8)/(1+vat)</f>
        <v>0</v>
      </c>
      <c r="AM12" s="13">
        <f>(данные!AM6+данные!AM8)/(1+vat)</f>
        <v>0</v>
      </c>
      <c r="AN12" s="13">
        <f>(данные!AN6+данные!AN8)/(1+vat)</f>
        <v>0</v>
      </c>
      <c r="AO12" s="13">
        <f>(данные!AO6+данные!AO8)/(1+vat)</f>
        <v>0</v>
      </c>
      <c r="AP12" s="13">
        <f>(данные!AP6+данные!AP8)/(1+vat)</f>
        <v>0</v>
      </c>
      <c r="AQ12" s="13">
        <f>(данные!AQ6+данные!AQ8)/(1+vat)</f>
        <v>0</v>
      </c>
      <c r="AR12" s="13">
        <f>(данные!AR6+данные!AR8)/(1+vat)</f>
        <v>0</v>
      </c>
      <c r="AS12" s="13">
        <f>(данные!AS6+данные!AS8)/(1+vat)</f>
        <v>0</v>
      </c>
      <c r="AT12" s="13">
        <f>(данные!AT6+данные!AT8)/(1+vat)</f>
        <v>0</v>
      </c>
      <c r="AU12" s="13">
        <f>(данные!AU6+данные!AU8)/(1+vat)</f>
        <v>0</v>
      </c>
      <c r="AV12" s="13">
        <f>(данные!AV6+данные!AV8)/(1+vat)</f>
        <v>0</v>
      </c>
      <c r="AW12" s="13">
        <f>(данные!AW6+данные!AW8)/(1+vat)</f>
        <v>0</v>
      </c>
      <c r="AX12" s="13">
        <f>(данные!AX6+данные!AX8)/(1+vat)</f>
        <v>0</v>
      </c>
      <c r="AY12" s="13">
        <f>(данные!AY6+данные!AY8)/(1+vat)</f>
        <v>0</v>
      </c>
      <c r="AZ12" s="13">
        <f>(данные!AZ6+данные!AZ8)/(1+vat)</f>
        <v>0</v>
      </c>
      <c r="BA12" s="13">
        <f>(данные!BA6+данные!BA8)/(1+vat)</f>
        <v>0</v>
      </c>
      <c r="BB12" s="13">
        <f>(данные!BB6+данные!BB8)/(1+vat)</f>
        <v>0</v>
      </c>
      <c r="BC12" s="13">
        <f>(данные!BC6+данные!BC8)/(1+vat)</f>
        <v>0</v>
      </c>
      <c r="BD12" s="13">
        <f>(данные!BD6+данные!BD8)/(1+vat)</f>
        <v>0</v>
      </c>
      <c r="BE12" s="13">
        <f>(данные!BE6+данные!BE8)/(1+vat)</f>
        <v>0</v>
      </c>
      <c r="BF12" s="13">
        <f>(данные!BF6+данные!BF8)/(1+vat)</f>
        <v>0</v>
      </c>
      <c r="BG12" s="13">
        <f>(данные!BG6+данные!BG8)/(1+vat)</f>
        <v>0</v>
      </c>
      <c r="BH12" s="13">
        <f>(данные!BH6+данные!BH8)/(1+vat)</f>
        <v>0</v>
      </c>
      <c r="BI12" s="13">
        <f>(данные!BI6+данные!BI8)/(1+vat)</f>
        <v>0</v>
      </c>
      <c r="BJ12" s="13">
        <f>(данные!BJ6+данные!BJ8)/(1+vat)</f>
        <v>0</v>
      </c>
      <c r="BK12" s="13">
        <f>(данные!BK6+данные!BK8)/(1+vat)</f>
        <v>0</v>
      </c>
      <c r="BL12" s="13">
        <f>(данные!BL6+данные!BL8)/(1+vat)</f>
        <v>0</v>
      </c>
      <c r="BM12" s="13">
        <f>(данные!BM6+данные!BM8)/(1+vat)</f>
        <v>0</v>
      </c>
      <c r="BN12" s="13">
        <f>(данные!BN6+данные!BN8)/(1+vat)</f>
        <v>0</v>
      </c>
      <c r="BO12" s="13">
        <f>(данные!BO6+данные!BO8)/(1+vat)</f>
        <v>0</v>
      </c>
      <c r="BP12" s="13">
        <f>(данные!BP6+данные!BP8)/(1+vat)</f>
        <v>0</v>
      </c>
      <c r="BQ12" s="13">
        <f>(данные!BQ6+данные!BQ8)/(1+vat)</f>
        <v>0</v>
      </c>
      <c r="BR12" s="13">
        <f>(данные!BR6+данные!BR8)/(1+vat)</f>
        <v>0</v>
      </c>
      <c r="BS12" s="13">
        <f>(данные!BS6+данные!BS8)/(1+vat)</f>
        <v>0</v>
      </c>
      <c r="BT12" s="13">
        <f>(данные!BT6+данные!BT8)/(1+vat)</f>
        <v>0</v>
      </c>
      <c r="BU12" s="13">
        <f>(данные!BU6+данные!BU8)/(1+vat)</f>
        <v>0</v>
      </c>
      <c r="BV12" s="13">
        <f>(данные!BV6+данные!BV8)/(1+vat)</f>
        <v>0</v>
      </c>
      <c r="BW12" s="13">
        <f>(данные!BW6+данные!BW8)/(1+vat)</f>
        <v>0</v>
      </c>
      <c r="BX12" s="13">
        <f>(данные!BX6+данные!BX8)/(1+vat)</f>
        <v>0</v>
      </c>
      <c r="BY12" s="13">
        <f>(данные!BY6+данные!BY8)/(1+vat)</f>
        <v>0</v>
      </c>
      <c r="BZ12" s="13">
        <f>(данные!BZ6+данные!BZ8)/(1+vat)</f>
        <v>0</v>
      </c>
      <c r="CA12" s="13">
        <f>(данные!CA6+данные!CA8)/(1+vat)</f>
        <v>0</v>
      </c>
      <c r="CB12" s="13">
        <f>(данные!CB6+данные!CB8)/(1+vat)</f>
        <v>0</v>
      </c>
      <c r="CC12" s="13">
        <f>(данные!CC6+данные!CC8)/(1+vat)</f>
        <v>0</v>
      </c>
      <c r="CD12" s="13">
        <f>(данные!CD6+данные!CD8)/(1+vat)</f>
        <v>0</v>
      </c>
      <c r="CE12" s="13">
        <f>(данные!CE6+данные!CE8)/(1+vat)</f>
        <v>0</v>
      </c>
      <c r="CF12" s="13">
        <f>(данные!CF6+данные!CF8)/(1+vat)</f>
        <v>0</v>
      </c>
      <c r="CG12" s="13">
        <f>(данные!CG6+данные!CG8)/(1+vat)</f>
        <v>0</v>
      </c>
      <c r="CH12" s="13">
        <f>(данные!CH6+данные!CH8)/(1+vat)</f>
        <v>0</v>
      </c>
      <c r="CI12" s="13">
        <f>(данные!CI6+данные!CI8)/(1+vat)</f>
        <v>0</v>
      </c>
      <c r="CJ12" s="13">
        <f>(данные!CJ6+данные!CJ8)/(1+vat)</f>
        <v>0</v>
      </c>
      <c r="CK12" s="13">
        <f>(данные!CK6+данные!CK8)/(1+vat)</f>
        <v>0</v>
      </c>
      <c r="CL12" s="13">
        <f>(данные!CL6+данные!CL8)/(1+vat)</f>
        <v>0</v>
      </c>
      <c r="CM12" s="13">
        <f>(данные!CM6+данные!CM8)/(1+vat)</f>
        <v>0</v>
      </c>
      <c r="CN12" s="13">
        <f>(данные!CN6+данные!CN8)/(1+vat)</f>
        <v>0</v>
      </c>
      <c r="CO12" s="13">
        <f>(данные!CO6+данные!CO8)/(1+vat)</f>
        <v>0</v>
      </c>
      <c r="CP12" s="13">
        <f>(данные!CP6+данные!CP8)/(1+vat)</f>
        <v>0</v>
      </c>
      <c r="CQ12" s="13">
        <f>(данные!CQ6+данные!CQ8)/(1+vat)</f>
        <v>0</v>
      </c>
      <c r="CR12" s="13">
        <f>(данные!CR6+данные!CR8)/(1+vat)</f>
        <v>0</v>
      </c>
      <c r="CS12" s="13">
        <f>(данные!CS6+данные!CS8)/(1+vat)</f>
        <v>0</v>
      </c>
      <c r="CT12" s="13">
        <f>(данные!CT6+данные!CT8)/(1+vat)</f>
        <v>0</v>
      </c>
      <c r="CU12" s="13">
        <f>(данные!CU6+данные!CU8)/(1+vat)</f>
        <v>0</v>
      </c>
      <c r="CV12" s="13">
        <f>(данные!CV6+данные!CV8)/(1+vat)</f>
        <v>0</v>
      </c>
      <c r="CW12" s="13">
        <f>(данные!CW6+данные!CW8)/(1+vat)</f>
        <v>0</v>
      </c>
      <c r="CX12" s="13">
        <f>(данные!CX6+данные!CX8)/(1+vat)</f>
        <v>0</v>
      </c>
      <c r="CY12" s="13">
        <f>(данные!CY6+данные!CY8)/(1+vat)</f>
        <v>0</v>
      </c>
      <c r="CZ12" s="13">
        <f>(данные!CZ6+данные!CZ8)/(1+vat)</f>
        <v>0</v>
      </c>
      <c r="DA12" s="13">
        <f>(данные!DA6+данные!DA8)/(1+vat)</f>
        <v>0</v>
      </c>
      <c r="DB12" s="13">
        <f>(данные!DB6+данные!DB8)/(1+vat)</f>
        <v>0</v>
      </c>
      <c r="DC12" s="13">
        <f>(данные!DC6+данные!DC8)/(1+vat)</f>
        <v>0</v>
      </c>
      <c r="DD12" s="13">
        <f>(данные!DD6+данные!DD8)/(1+vat)</f>
        <v>0</v>
      </c>
      <c r="DE12" s="13">
        <f>(данные!DE6+данные!DE8)/(1+vat)</f>
        <v>0</v>
      </c>
      <c r="DF12" s="13">
        <f>(данные!DF6+данные!DF8)/(1+vat)</f>
        <v>0</v>
      </c>
      <c r="DG12" s="13">
        <f>(данные!DG6+данные!DG8)/(1+vat)</f>
        <v>0</v>
      </c>
      <c r="DH12" s="13">
        <f>(данные!DH6+данные!DH8)/(1+vat)</f>
        <v>0</v>
      </c>
      <c r="DI12" s="13">
        <f>(данные!DI6+данные!DI8)/(1+vat)</f>
        <v>0</v>
      </c>
      <c r="DJ12" s="13">
        <f>(данные!DJ6+данные!DJ8)/(1+vat)</f>
        <v>0</v>
      </c>
      <c r="DK12" s="13">
        <f>(данные!DK6+данные!DK8)/(1+vat)</f>
        <v>0</v>
      </c>
      <c r="DL12" s="13">
        <f>(данные!DL6+данные!DL8)/(1+vat)</f>
        <v>0</v>
      </c>
      <c r="DM12" s="13">
        <f>(данные!DM6+данные!DM8)/(1+vat)</f>
        <v>0</v>
      </c>
      <c r="DN12" s="13">
        <f>(данные!DN6+данные!DN8)/(1+vat)</f>
        <v>0</v>
      </c>
      <c r="DO12" s="13">
        <f>(данные!DO6+данные!DO8)/(1+vat)</f>
        <v>0</v>
      </c>
      <c r="DP12" s="13">
        <f>(данные!DP6+данные!DP8)/(1+vat)</f>
        <v>0</v>
      </c>
      <c r="DQ12" s="13">
        <f>(данные!DQ6+данные!DQ8)/(1+vat)</f>
        <v>0</v>
      </c>
      <c r="DR12" s="13">
        <f>(данные!DR6+данные!DR8)/(1+vat)</f>
        <v>0</v>
      </c>
      <c r="DS12" s="13">
        <f>(данные!DS6+данные!DS8)/(1+vat)</f>
        <v>0</v>
      </c>
      <c r="DT12" s="13">
        <f>(данные!DT6+данные!DT8)/(1+vat)</f>
        <v>0</v>
      </c>
      <c r="DU12" s="13">
        <f>(данные!DU6+данные!DU8)/(1+vat)</f>
        <v>0</v>
      </c>
    </row>
    <row r="13" spans="1:125" s="9" customFormat="1" x14ac:dyDescent="0.3">
      <c r="A13" s="61" t="s">
        <v>43</v>
      </c>
      <c r="B13" s="21"/>
      <c r="C13" s="19">
        <f t="shared" si="116"/>
        <v>1654043366.3117394</v>
      </c>
      <c r="D13" s="19">
        <f t="shared" ref="D13" si="220">D10+D11-D12</f>
        <v>-84559.322033898308</v>
      </c>
      <c r="E13" s="19">
        <f t="shared" ref="E13:J13" si="221">E10+E11-E12</f>
        <v>0</v>
      </c>
      <c r="F13" s="19">
        <f t="shared" si="221"/>
        <v>0</v>
      </c>
      <c r="G13" s="19">
        <f t="shared" si="221"/>
        <v>0</v>
      </c>
      <c r="H13" s="19">
        <f t="shared" si="221"/>
        <v>0</v>
      </c>
      <c r="I13" s="19">
        <f t="shared" si="221"/>
        <v>0</v>
      </c>
      <c r="J13" s="19">
        <f t="shared" si="221"/>
        <v>0</v>
      </c>
      <c r="K13" s="19">
        <f t="shared" ref="K13:BV13" si="222">K10+K11-K12</f>
        <v>0</v>
      </c>
      <c r="L13" s="19">
        <f t="shared" si="222"/>
        <v>-18324.531779661018</v>
      </c>
      <c r="M13" s="19">
        <f t="shared" si="222"/>
        <v>10590758.350282483</v>
      </c>
      <c r="N13" s="19">
        <f t="shared" si="222"/>
        <v>11239034.576271184</v>
      </c>
      <c r="O13" s="19">
        <f t="shared" si="222"/>
        <v>11037420.818326268</v>
      </c>
      <c r="P13" s="19">
        <f t="shared" si="222"/>
        <v>11842832.790960452</v>
      </c>
      <c r="Q13" s="19">
        <f t="shared" si="222"/>
        <v>11863481.898305085</v>
      </c>
      <c r="R13" s="19">
        <f t="shared" si="222"/>
        <v>11477124.792332137</v>
      </c>
      <c r="S13" s="19">
        <f t="shared" si="222"/>
        <v>11841220.790960452</v>
      </c>
      <c r="T13" s="19">
        <f t="shared" si="222"/>
        <v>11861869.898305085</v>
      </c>
      <c r="U13" s="19">
        <f t="shared" si="222"/>
        <v>11496857.522716573</v>
      </c>
      <c r="V13" s="19">
        <f t="shared" si="222"/>
        <v>11839608.790960452</v>
      </c>
      <c r="W13" s="19">
        <f t="shared" si="222"/>
        <v>11860257.898305085</v>
      </c>
      <c r="X13" s="19">
        <f t="shared" si="222"/>
        <v>11503332.006473634</v>
      </c>
      <c r="Y13" s="19">
        <f t="shared" si="222"/>
        <v>11210369.672316384</v>
      </c>
      <c r="Z13" s="19">
        <f t="shared" si="222"/>
        <v>11858645.898305085</v>
      </c>
      <c r="AA13" s="19">
        <f t="shared" si="222"/>
        <v>11509806.490230696</v>
      </c>
      <c r="AB13" s="19">
        <f t="shared" si="222"/>
        <v>12493747.079096043</v>
      </c>
      <c r="AC13" s="19">
        <f t="shared" si="222"/>
        <v>12514396.186440676</v>
      </c>
      <c r="AD13" s="19">
        <f t="shared" si="222"/>
        <v>12173643.26212335</v>
      </c>
      <c r="AE13" s="19">
        <f t="shared" si="222"/>
        <v>12492135.079096043</v>
      </c>
      <c r="AF13" s="19">
        <f t="shared" si="222"/>
        <v>12512784.186440676</v>
      </c>
      <c r="AG13" s="19">
        <f t="shared" si="222"/>
        <v>12180117.745880412</v>
      </c>
      <c r="AH13" s="19">
        <f t="shared" si="222"/>
        <v>12490523.079096043</v>
      </c>
      <c r="AI13" s="19">
        <f t="shared" si="222"/>
        <v>12511172.186440676</v>
      </c>
      <c r="AJ13" s="19">
        <f t="shared" si="222"/>
        <v>12186592.229637474</v>
      </c>
      <c r="AK13" s="19">
        <f t="shared" si="222"/>
        <v>11861283.960451975</v>
      </c>
      <c r="AL13" s="19">
        <f t="shared" si="222"/>
        <v>12509560.186440676</v>
      </c>
      <c r="AM13" s="19">
        <f t="shared" si="222"/>
        <v>12193066.713394536</v>
      </c>
      <c r="AN13" s="19">
        <f t="shared" si="222"/>
        <v>13177529.481638419</v>
      </c>
      <c r="AO13" s="19">
        <f t="shared" si="222"/>
        <v>13198178.588983051</v>
      </c>
      <c r="AP13" s="19">
        <f t="shared" si="222"/>
        <v>12889771.599693974</v>
      </c>
      <c r="AQ13" s="19">
        <f t="shared" si="222"/>
        <v>13175917.481638419</v>
      </c>
      <c r="AR13" s="19">
        <f t="shared" si="222"/>
        <v>13196566.588983051</v>
      </c>
      <c r="AS13" s="19">
        <f t="shared" si="222"/>
        <v>12896246.083451036</v>
      </c>
      <c r="AT13" s="19">
        <f t="shared" si="222"/>
        <v>13174305.481638419</v>
      </c>
      <c r="AU13" s="19">
        <f t="shared" si="222"/>
        <v>13194954.588983051</v>
      </c>
      <c r="AV13" s="19">
        <f t="shared" si="222"/>
        <v>12902720.567208098</v>
      </c>
      <c r="AW13" s="19">
        <f t="shared" si="222"/>
        <v>12545066.36299435</v>
      </c>
      <c r="AX13" s="19">
        <f t="shared" si="222"/>
        <v>13193342.588983051</v>
      </c>
      <c r="AY13" s="19">
        <f t="shared" si="222"/>
        <v>12909195.05096516</v>
      </c>
      <c r="AZ13" s="19">
        <f t="shared" si="222"/>
        <v>13895823.404307919</v>
      </c>
      <c r="BA13" s="19">
        <f t="shared" si="222"/>
        <v>13916472.511652552</v>
      </c>
      <c r="BB13" s="19">
        <f t="shared" si="222"/>
        <v>13640411.457391722</v>
      </c>
      <c r="BC13" s="19">
        <f t="shared" si="222"/>
        <v>13894211.404307919</v>
      </c>
      <c r="BD13" s="19">
        <f t="shared" si="222"/>
        <v>13914860.511652552</v>
      </c>
      <c r="BE13" s="19">
        <f t="shared" si="222"/>
        <v>13646885.941148784</v>
      </c>
      <c r="BF13" s="19">
        <f t="shared" si="222"/>
        <v>13892599.404307919</v>
      </c>
      <c r="BG13" s="19">
        <f t="shared" si="222"/>
        <v>13913248.511652552</v>
      </c>
      <c r="BH13" s="19">
        <f t="shared" si="222"/>
        <v>13653360.424905846</v>
      </c>
      <c r="BI13" s="19">
        <f t="shared" si="222"/>
        <v>13263360.285663851</v>
      </c>
      <c r="BJ13" s="19">
        <f t="shared" si="222"/>
        <v>13911636.511652552</v>
      </c>
      <c r="BK13" s="19">
        <f t="shared" si="222"/>
        <v>13659834.908662908</v>
      </c>
      <c r="BL13" s="19">
        <f t="shared" si="222"/>
        <v>14650354.423110882</v>
      </c>
      <c r="BM13" s="19">
        <f t="shared" si="222"/>
        <v>14671003.530455515</v>
      </c>
      <c r="BN13" s="19">
        <f t="shared" si="222"/>
        <v>14427288.411222935</v>
      </c>
      <c r="BO13" s="19">
        <f t="shared" si="222"/>
        <v>14648742.423110882</v>
      </c>
      <c r="BP13" s="19">
        <f t="shared" si="222"/>
        <v>14669391.530455515</v>
      </c>
      <c r="BQ13" s="19">
        <f t="shared" si="222"/>
        <v>14433762.894979997</v>
      </c>
      <c r="BR13" s="19">
        <f t="shared" si="222"/>
        <v>14647130.423110882</v>
      </c>
      <c r="BS13" s="19">
        <f t="shared" si="222"/>
        <v>14667779.530455515</v>
      </c>
      <c r="BT13" s="19">
        <f t="shared" si="222"/>
        <v>14440237.378737058</v>
      </c>
      <c r="BU13" s="19">
        <f t="shared" si="222"/>
        <v>14017891.304466814</v>
      </c>
      <c r="BV13" s="19">
        <f t="shared" si="222"/>
        <v>14666167.530455515</v>
      </c>
      <c r="BW13" s="19">
        <f t="shared" ref="BW13:DU13" si="223">BW10+BW11-BW12</f>
        <v>14446711.86249412</v>
      </c>
      <c r="BX13" s="19">
        <f t="shared" si="223"/>
        <v>15442934.392854003</v>
      </c>
      <c r="BY13" s="19">
        <f t="shared" si="223"/>
        <v>15463583.500198636</v>
      </c>
      <c r="BZ13" s="19">
        <f t="shared" si="223"/>
        <v>15252214.315994304</v>
      </c>
      <c r="CA13" s="19">
        <f t="shared" si="223"/>
        <v>15441322.392854003</v>
      </c>
      <c r="CB13" s="19">
        <f t="shared" si="223"/>
        <v>15461971.500198636</v>
      </c>
      <c r="CC13" s="19">
        <f t="shared" si="223"/>
        <v>15258688.799751366</v>
      </c>
      <c r="CD13" s="19">
        <f t="shared" si="223"/>
        <v>15439710.392854003</v>
      </c>
      <c r="CE13" s="19">
        <f t="shared" si="223"/>
        <v>15460359.500198636</v>
      </c>
      <c r="CF13" s="19">
        <f t="shared" si="223"/>
        <v>15265163.283508427</v>
      </c>
      <c r="CG13" s="19">
        <f t="shared" si="223"/>
        <v>14810471.274209935</v>
      </c>
      <c r="CH13" s="19">
        <f t="shared" si="223"/>
        <v>15458747.500198636</v>
      </c>
      <c r="CI13" s="19">
        <f t="shared" si="223"/>
        <v>15271637.767265491</v>
      </c>
      <c r="CJ13" s="19">
        <f t="shared" si="223"/>
        <v>16275465.761084264</v>
      </c>
      <c r="CK13" s="19">
        <f t="shared" si="223"/>
        <v>16296114.868428897</v>
      </c>
      <c r="CL13" s="19">
        <f t="shared" si="223"/>
        <v>16117091.619252814</v>
      </c>
      <c r="CM13" s="19">
        <f t="shared" si="223"/>
        <v>16273853.761084264</v>
      </c>
      <c r="CN13" s="19">
        <f t="shared" si="223"/>
        <v>16294502.868428897</v>
      </c>
      <c r="CO13" s="19">
        <f t="shared" si="223"/>
        <v>16123566.103009876</v>
      </c>
      <c r="CP13" s="19">
        <f t="shared" si="223"/>
        <v>16272241.761084264</v>
      </c>
      <c r="CQ13" s="19">
        <f t="shared" si="223"/>
        <v>16292890.868428897</v>
      </c>
      <c r="CR13" s="19">
        <f t="shared" si="223"/>
        <v>16130040.586766938</v>
      </c>
      <c r="CS13" s="19">
        <f t="shared" si="223"/>
        <v>15643002.642440196</v>
      </c>
      <c r="CT13" s="19">
        <f t="shared" si="223"/>
        <v>16291278.868428897</v>
      </c>
      <c r="CU13" s="19">
        <f t="shared" si="223"/>
        <v>16136515.070524</v>
      </c>
      <c r="CV13" s="19">
        <f t="shared" si="223"/>
        <v>17149946.097726058</v>
      </c>
      <c r="CW13" s="19">
        <f t="shared" si="223"/>
        <v>17170595.205070693</v>
      </c>
      <c r="CX13" s="19">
        <f t="shared" si="223"/>
        <v>17023917.890922859</v>
      </c>
      <c r="CY13" s="19">
        <f t="shared" si="223"/>
        <v>17148334.097726058</v>
      </c>
      <c r="CZ13" s="19">
        <f t="shared" si="223"/>
        <v>17168983.205070693</v>
      </c>
      <c r="DA13" s="19">
        <f t="shared" si="223"/>
        <v>17030392.374679919</v>
      </c>
      <c r="DB13" s="19">
        <f t="shared" si="223"/>
        <v>17146722.097726058</v>
      </c>
      <c r="DC13" s="19">
        <f t="shared" si="223"/>
        <v>17167371.205070693</v>
      </c>
      <c r="DD13" s="19">
        <f t="shared" si="223"/>
        <v>17036866.858436983</v>
      </c>
      <c r="DE13" s="19">
        <f t="shared" si="223"/>
        <v>16517482.979081992</v>
      </c>
      <c r="DF13" s="19">
        <f t="shared" si="223"/>
        <v>17165759.205070693</v>
      </c>
      <c r="DG13" s="19">
        <f t="shared" si="223"/>
        <v>17043341.342194043</v>
      </c>
      <c r="DH13" s="19">
        <f t="shared" si="223"/>
        <v>18068472.851199929</v>
      </c>
      <c r="DI13" s="19">
        <f t="shared" si="223"/>
        <v>18089121.958544564</v>
      </c>
      <c r="DJ13" s="19">
        <f t="shared" si="223"/>
        <v>17974790.579424977</v>
      </c>
      <c r="DK13" s="19">
        <f t="shared" si="223"/>
        <v>18066860.851199929</v>
      </c>
      <c r="DL13" s="19">
        <f t="shared" si="223"/>
        <v>18087509.958544564</v>
      </c>
      <c r="DM13" s="19">
        <f t="shared" si="223"/>
        <v>17981265.063182041</v>
      </c>
      <c r="DN13" s="19">
        <f t="shared" si="223"/>
        <v>18065248.851199929</v>
      </c>
      <c r="DO13" s="19">
        <f t="shared" si="223"/>
        <v>18085897.958544564</v>
      </c>
      <c r="DP13" s="19">
        <f t="shared" si="223"/>
        <v>17987739.546939101</v>
      </c>
      <c r="DQ13" s="19">
        <f t="shared" si="223"/>
        <v>17436009.732555863</v>
      </c>
      <c r="DR13" s="19">
        <f t="shared" si="223"/>
        <v>18084285.958544564</v>
      </c>
      <c r="DS13" s="19">
        <f t="shared" si="223"/>
        <v>17994214.030696165</v>
      </c>
      <c r="DT13" s="19">
        <f t="shared" si="223"/>
        <v>19033248.342347492</v>
      </c>
      <c r="DU13" s="19">
        <f t="shared" si="223"/>
        <v>19053897.449692126</v>
      </c>
    </row>
    <row r="14" spans="1:125" x14ac:dyDescent="0.3">
      <c r="A14" t="s">
        <v>3</v>
      </c>
      <c r="C14" s="12">
        <f t="shared" si="116"/>
        <v>55492828.154425673</v>
      </c>
      <c r="D14" s="13">
        <f>данные!D28</f>
        <v>0</v>
      </c>
      <c r="E14" s="13">
        <f>данные!E28</f>
        <v>0</v>
      </c>
      <c r="F14" s="13">
        <f>данные!F28</f>
        <v>0</v>
      </c>
      <c r="G14" s="13">
        <f>данные!G28</f>
        <v>0</v>
      </c>
      <c r="H14" s="13">
        <f>данные!H28</f>
        <v>0</v>
      </c>
      <c r="I14" s="13">
        <f>данные!I28</f>
        <v>28166.666666666672</v>
      </c>
      <c r="J14" s="13">
        <f>данные!J28</f>
        <v>28166.666666666672</v>
      </c>
      <c r="K14" s="13">
        <f>данные!K28</f>
        <v>28166.666666666672</v>
      </c>
      <c r="L14" s="13">
        <f>данные!L28</f>
        <v>28166.666666666672</v>
      </c>
      <c r="M14" s="13">
        <f>данные!M28</f>
        <v>490089.9246704331</v>
      </c>
      <c r="N14" s="13">
        <f>данные!N28</f>
        <v>490089.9246704331</v>
      </c>
      <c r="O14" s="13">
        <f>данные!O28</f>
        <v>490089.9246704331</v>
      </c>
      <c r="P14" s="13">
        <f>данные!P28</f>
        <v>490089.9246704331</v>
      </c>
      <c r="Q14" s="13">
        <f>данные!Q28</f>
        <v>490089.9246704331</v>
      </c>
      <c r="R14" s="13">
        <f>данные!R28</f>
        <v>490089.9246704331</v>
      </c>
      <c r="S14" s="13">
        <f>данные!S28</f>
        <v>490089.9246704331</v>
      </c>
      <c r="T14" s="13">
        <f>данные!T28</f>
        <v>490089.9246704331</v>
      </c>
      <c r="U14" s="13">
        <f>данные!U28</f>
        <v>490089.9246704331</v>
      </c>
      <c r="V14" s="13">
        <f>данные!V28</f>
        <v>490089.9246704331</v>
      </c>
      <c r="W14" s="13">
        <f>данные!W28</f>
        <v>490089.9246704331</v>
      </c>
      <c r="X14" s="13">
        <f>данные!X28</f>
        <v>490089.9246704331</v>
      </c>
      <c r="Y14" s="13">
        <f>данные!Y28</f>
        <v>490089.9246704331</v>
      </c>
      <c r="Z14" s="13">
        <f>данные!Z28</f>
        <v>490089.9246704331</v>
      </c>
      <c r="AA14" s="13">
        <f>данные!AA28</f>
        <v>490089.9246704331</v>
      </c>
      <c r="AB14" s="13">
        <f>данные!AB28</f>
        <v>490089.9246704331</v>
      </c>
      <c r="AC14" s="13">
        <f>данные!AC28</f>
        <v>490089.9246704331</v>
      </c>
      <c r="AD14" s="13">
        <f>данные!AD28</f>
        <v>490089.9246704331</v>
      </c>
      <c r="AE14" s="13">
        <f>данные!AE28</f>
        <v>490089.9246704331</v>
      </c>
      <c r="AF14" s="13">
        <f>данные!AF28</f>
        <v>490089.9246704331</v>
      </c>
      <c r="AG14" s="13">
        <f>данные!AG28</f>
        <v>490089.9246704331</v>
      </c>
      <c r="AH14" s="13">
        <f>данные!AH28</f>
        <v>490089.9246704331</v>
      </c>
      <c r="AI14" s="13">
        <f>данные!AI28</f>
        <v>490089.9246704331</v>
      </c>
      <c r="AJ14" s="13">
        <f>данные!AJ28</f>
        <v>490089.9246704331</v>
      </c>
      <c r="AK14" s="13">
        <f>данные!AK28</f>
        <v>490089.9246704331</v>
      </c>
      <c r="AL14" s="13">
        <f>данные!AL28</f>
        <v>490089.9246704331</v>
      </c>
      <c r="AM14" s="13">
        <f>данные!AM28</f>
        <v>490089.9246704331</v>
      </c>
      <c r="AN14" s="13">
        <f>данные!AN28</f>
        <v>490089.9246704331</v>
      </c>
      <c r="AO14" s="13">
        <f>данные!AO28</f>
        <v>490089.9246704331</v>
      </c>
      <c r="AP14" s="13">
        <f>данные!AP28</f>
        <v>490089.9246704331</v>
      </c>
      <c r="AQ14" s="13">
        <f>данные!AQ28</f>
        <v>490089.9246704331</v>
      </c>
      <c r="AR14" s="13">
        <f>данные!AR28</f>
        <v>490089.9246704331</v>
      </c>
      <c r="AS14" s="13">
        <f>данные!AS28</f>
        <v>490089.9246704331</v>
      </c>
      <c r="AT14" s="13">
        <f>данные!AT28</f>
        <v>490089.9246704331</v>
      </c>
      <c r="AU14" s="13">
        <f>данные!AU28</f>
        <v>490089.9246704331</v>
      </c>
      <c r="AV14" s="13">
        <f>данные!AV28</f>
        <v>490089.9246704331</v>
      </c>
      <c r="AW14" s="13">
        <f>данные!AW28</f>
        <v>490089.9246704331</v>
      </c>
      <c r="AX14" s="13">
        <f>данные!AX28</f>
        <v>490089.9246704331</v>
      </c>
      <c r="AY14" s="13">
        <f>данные!AY28</f>
        <v>490089.9246704331</v>
      </c>
      <c r="AZ14" s="13">
        <f>данные!AZ28</f>
        <v>490089.9246704331</v>
      </c>
      <c r="BA14" s="13">
        <f>данные!BA28</f>
        <v>490089.9246704331</v>
      </c>
      <c r="BB14" s="13">
        <f>данные!BB28</f>
        <v>490089.9246704331</v>
      </c>
      <c r="BC14" s="13">
        <f>данные!BC28</f>
        <v>490089.9246704331</v>
      </c>
      <c r="BD14" s="13">
        <f>данные!BD28</f>
        <v>490089.9246704331</v>
      </c>
      <c r="BE14" s="13">
        <f>данные!BE28</f>
        <v>490089.9246704331</v>
      </c>
      <c r="BF14" s="13">
        <f>данные!BF28</f>
        <v>490089.9246704331</v>
      </c>
      <c r="BG14" s="13">
        <f>данные!BG28</f>
        <v>490089.9246704331</v>
      </c>
      <c r="BH14" s="13">
        <f>данные!BH28</f>
        <v>490089.9246704331</v>
      </c>
      <c r="BI14" s="13">
        <f>данные!BI28</f>
        <v>490089.9246704331</v>
      </c>
      <c r="BJ14" s="13">
        <f>данные!BJ28</f>
        <v>490089.9246704331</v>
      </c>
      <c r="BK14" s="13">
        <f>данные!BK28</f>
        <v>490089.9246704331</v>
      </c>
      <c r="BL14" s="13">
        <f>данные!BL28</f>
        <v>490089.9246704331</v>
      </c>
      <c r="BM14" s="13">
        <f>данные!BM28</f>
        <v>490089.9246704331</v>
      </c>
      <c r="BN14" s="13">
        <f>данные!BN28</f>
        <v>490089.9246704331</v>
      </c>
      <c r="BO14" s="13">
        <f>данные!BO28</f>
        <v>490089.9246704331</v>
      </c>
      <c r="BP14" s="13">
        <f>данные!BP28</f>
        <v>490089.9246704331</v>
      </c>
      <c r="BQ14" s="13">
        <f>данные!BQ28</f>
        <v>490089.9246704331</v>
      </c>
      <c r="BR14" s="13">
        <f>данные!BR28</f>
        <v>490089.9246704331</v>
      </c>
      <c r="BS14" s="13">
        <f>данные!BS28</f>
        <v>490089.9246704331</v>
      </c>
      <c r="BT14" s="13">
        <f>данные!BT28</f>
        <v>490089.9246704331</v>
      </c>
      <c r="BU14" s="13">
        <f>данные!BU28</f>
        <v>490089.9246704331</v>
      </c>
      <c r="BV14" s="13">
        <f>данные!BV28</f>
        <v>490089.9246704331</v>
      </c>
      <c r="BW14" s="13">
        <f>данные!BW28</f>
        <v>490089.9246704331</v>
      </c>
      <c r="BX14" s="13">
        <f>данные!BX28</f>
        <v>490089.9246704331</v>
      </c>
      <c r="BY14" s="13">
        <f>данные!BY28</f>
        <v>490089.9246704331</v>
      </c>
      <c r="BZ14" s="13">
        <f>данные!BZ28</f>
        <v>490089.9246704331</v>
      </c>
      <c r="CA14" s="13">
        <f>данные!CA28</f>
        <v>490089.9246704331</v>
      </c>
      <c r="CB14" s="13">
        <f>данные!CB28</f>
        <v>490089.9246704331</v>
      </c>
      <c r="CC14" s="13">
        <f>данные!CC28</f>
        <v>490089.9246704331</v>
      </c>
      <c r="CD14" s="13">
        <f>данные!CD28</f>
        <v>490089.9246704331</v>
      </c>
      <c r="CE14" s="13">
        <f>данные!CE28</f>
        <v>490089.9246704331</v>
      </c>
      <c r="CF14" s="13">
        <f>данные!CF28</f>
        <v>490089.9246704331</v>
      </c>
      <c r="CG14" s="13">
        <f>данные!CG28</f>
        <v>490089.9246704331</v>
      </c>
      <c r="CH14" s="13">
        <f>данные!CH28</f>
        <v>490089.9246704331</v>
      </c>
      <c r="CI14" s="13">
        <f>данные!CI28</f>
        <v>490089.9246704331</v>
      </c>
      <c r="CJ14" s="13">
        <f>данные!CJ28</f>
        <v>490089.9246704331</v>
      </c>
      <c r="CK14" s="13">
        <f>данные!CK28</f>
        <v>490089.9246704331</v>
      </c>
      <c r="CL14" s="13">
        <f>данные!CL28</f>
        <v>490089.9246704331</v>
      </c>
      <c r="CM14" s="13">
        <f>данные!CM28</f>
        <v>490089.9246704331</v>
      </c>
      <c r="CN14" s="13">
        <f>данные!CN28</f>
        <v>490089.9246704331</v>
      </c>
      <c r="CO14" s="13">
        <f>данные!CO28</f>
        <v>490089.9246704331</v>
      </c>
      <c r="CP14" s="13">
        <f>данные!CP28</f>
        <v>490089.9246704331</v>
      </c>
      <c r="CQ14" s="13">
        <f>данные!CQ28</f>
        <v>490089.9246704331</v>
      </c>
      <c r="CR14" s="13">
        <f>данные!CR28</f>
        <v>490089.9246704331</v>
      </c>
      <c r="CS14" s="13">
        <f>данные!CS28</f>
        <v>490089.9246704331</v>
      </c>
      <c r="CT14" s="13">
        <f>данные!CT28</f>
        <v>490089.9246704331</v>
      </c>
      <c r="CU14" s="13">
        <f>данные!CU28</f>
        <v>490089.9246704331</v>
      </c>
      <c r="CV14" s="13">
        <f>данные!CV28</f>
        <v>490089.9246704331</v>
      </c>
      <c r="CW14" s="13">
        <f>данные!CW28</f>
        <v>490089.9246704331</v>
      </c>
      <c r="CX14" s="13">
        <f>данные!CX28</f>
        <v>490089.9246704331</v>
      </c>
      <c r="CY14" s="13">
        <f>данные!CY28</f>
        <v>490089.9246704331</v>
      </c>
      <c r="CZ14" s="13">
        <f>данные!CZ28</f>
        <v>490089.9246704331</v>
      </c>
      <c r="DA14" s="13">
        <f>данные!DA28</f>
        <v>490089.9246704331</v>
      </c>
      <c r="DB14" s="13">
        <f>данные!DB28</f>
        <v>490089.9246704331</v>
      </c>
      <c r="DC14" s="13">
        <f>данные!DC28</f>
        <v>490089.9246704331</v>
      </c>
      <c r="DD14" s="13">
        <f>данные!DD28</f>
        <v>490089.9246704331</v>
      </c>
      <c r="DE14" s="13">
        <f>данные!DE28</f>
        <v>490089.9246704331</v>
      </c>
      <c r="DF14" s="13">
        <f>данные!DF28</f>
        <v>490089.9246704331</v>
      </c>
      <c r="DG14" s="13">
        <f>данные!DG28</f>
        <v>490089.9246704331</v>
      </c>
      <c r="DH14" s="13">
        <f>данные!DH28</f>
        <v>490089.9246704331</v>
      </c>
      <c r="DI14" s="13">
        <f>данные!DI28</f>
        <v>490089.9246704331</v>
      </c>
      <c r="DJ14" s="13">
        <f>данные!DJ28</f>
        <v>490089.9246704331</v>
      </c>
      <c r="DK14" s="13">
        <f>данные!DK28</f>
        <v>490089.9246704331</v>
      </c>
      <c r="DL14" s="13">
        <f>данные!DL28</f>
        <v>490089.9246704331</v>
      </c>
      <c r="DM14" s="13">
        <f>данные!DM28</f>
        <v>490089.9246704331</v>
      </c>
      <c r="DN14" s="13">
        <f>данные!DN28</f>
        <v>490089.9246704331</v>
      </c>
      <c r="DO14" s="13">
        <f>данные!DO28</f>
        <v>490089.9246704331</v>
      </c>
      <c r="DP14" s="13">
        <f>данные!DP28</f>
        <v>490089.9246704331</v>
      </c>
      <c r="DQ14" s="13">
        <f>данные!DQ28</f>
        <v>490089.9246704331</v>
      </c>
      <c r="DR14" s="13">
        <f>данные!DR28</f>
        <v>490089.9246704331</v>
      </c>
      <c r="DS14" s="13">
        <f>данные!DS28</f>
        <v>490089.9246704331</v>
      </c>
      <c r="DT14" s="13">
        <f>данные!DT28</f>
        <v>490089.9246704331</v>
      </c>
      <c r="DU14" s="13">
        <f>данные!DU28</f>
        <v>490089.9246704331</v>
      </c>
    </row>
    <row r="15" spans="1:125" x14ac:dyDescent="0.3">
      <c r="A15" s="61" t="s">
        <v>44</v>
      </c>
      <c r="B15" s="21"/>
      <c r="C15" s="19">
        <f t="shared" si="116"/>
        <v>1598550538.1573143</v>
      </c>
      <c r="D15" s="19">
        <f t="shared" ref="D15" si="224">D13-D14</f>
        <v>-84559.322033898308</v>
      </c>
      <c r="E15" s="19">
        <f t="shared" ref="E15:J15" si="225">E13-E14</f>
        <v>0</v>
      </c>
      <c r="F15" s="19">
        <f t="shared" si="225"/>
        <v>0</v>
      </c>
      <c r="G15" s="19">
        <f t="shared" si="225"/>
        <v>0</v>
      </c>
      <c r="H15" s="19">
        <f t="shared" si="225"/>
        <v>0</v>
      </c>
      <c r="I15" s="19">
        <f t="shared" si="225"/>
        <v>-28166.666666666672</v>
      </c>
      <c r="J15" s="19">
        <f t="shared" si="225"/>
        <v>-28166.666666666672</v>
      </c>
      <c r="K15" s="19">
        <f t="shared" ref="K15:BV15" si="226">K13-K14</f>
        <v>-28166.666666666672</v>
      </c>
      <c r="L15" s="19">
        <f t="shared" si="226"/>
        <v>-46491.198446327689</v>
      </c>
      <c r="M15" s="19">
        <f t="shared" si="226"/>
        <v>10100668.425612049</v>
      </c>
      <c r="N15" s="19">
        <f t="shared" si="226"/>
        <v>10748944.65160075</v>
      </c>
      <c r="O15" s="19">
        <f t="shared" si="226"/>
        <v>10547330.893655835</v>
      </c>
      <c r="P15" s="19">
        <f t="shared" si="226"/>
        <v>11352742.866290018</v>
      </c>
      <c r="Q15" s="19">
        <f t="shared" si="226"/>
        <v>11373391.973634651</v>
      </c>
      <c r="R15" s="19">
        <f t="shared" si="226"/>
        <v>10987034.867661703</v>
      </c>
      <c r="S15" s="19">
        <f t="shared" si="226"/>
        <v>11351130.866290018</v>
      </c>
      <c r="T15" s="19">
        <f t="shared" si="226"/>
        <v>11371779.973634651</v>
      </c>
      <c r="U15" s="19">
        <f t="shared" si="226"/>
        <v>11006767.598046139</v>
      </c>
      <c r="V15" s="19">
        <f t="shared" si="226"/>
        <v>11349518.866290018</v>
      </c>
      <c r="W15" s="19">
        <f t="shared" si="226"/>
        <v>11370167.973634651</v>
      </c>
      <c r="X15" s="19">
        <f t="shared" si="226"/>
        <v>11013242.081803201</v>
      </c>
      <c r="Y15" s="19">
        <f t="shared" si="226"/>
        <v>10720279.74764595</v>
      </c>
      <c r="Z15" s="19">
        <f t="shared" si="226"/>
        <v>11368555.973634651</v>
      </c>
      <c r="AA15" s="19">
        <f t="shared" si="226"/>
        <v>11019716.565560263</v>
      </c>
      <c r="AB15" s="19">
        <f t="shared" si="226"/>
        <v>12003657.15442561</v>
      </c>
      <c r="AC15" s="19">
        <f t="shared" si="226"/>
        <v>12024306.261770243</v>
      </c>
      <c r="AD15" s="19">
        <f t="shared" si="226"/>
        <v>11683553.337452916</v>
      </c>
      <c r="AE15" s="19">
        <f t="shared" si="226"/>
        <v>12002045.15442561</v>
      </c>
      <c r="AF15" s="19">
        <f t="shared" si="226"/>
        <v>12022694.261770243</v>
      </c>
      <c r="AG15" s="19">
        <f t="shared" si="226"/>
        <v>11690027.821209978</v>
      </c>
      <c r="AH15" s="19">
        <f t="shared" si="226"/>
        <v>12000433.15442561</v>
      </c>
      <c r="AI15" s="19">
        <f t="shared" si="226"/>
        <v>12021082.261770243</v>
      </c>
      <c r="AJ15" s="19">
        <f t="shared" si="226"/>
        <v>11696502.30496704</v>
      </c>
      <c r="AK15" s="19">
        <f t="shared" si="226"/>
        <v>11371194.035781542</v>
      </c>
      <c r="AL15" s="19">
        <f t="shared" si="226"/>
        <v>12019470.261770243</v>
      </c>
      <c r="AM15" s="19">
        <f t="shared" si="226"/>
        <v>11702976.788724102</v>
      </c>
      <c r="AN15" s="19">
        <f t="shared" si="226"/>
        <v>12687439.556967985</v>
      </c>
      <c r="AO15" s="19">
        <f t="shared" si="226"/>
        <v>12708088.664312618</v>
      </c>
      <c r="AP15" s="19">
        <f t="shared" si="226"/>
        <v>12399681.675023541</v>
      </c>
      <c r="AQ15" s="19">
        <f t="shared" si="226"/>
        <v>12685827.556967985</v>
      </c>
      <c r="AR15" s="19">
        <f t="shared" si="226"/>
        <v>12706476.664312618</v>
      </c>
      <c r="AS15" s="19">
        <f t="shared" si="226"/>
        <v>12406156.158780603</v>
      </c>
      <c r="AT15" s="19">
        <f t="shared" si="226"/>
        <v>12684215.556967985</v>
      </c>
      <c r="AU15" s="19">
        <f t="shared" si="226"/>
        <v>12704864.664312618</v>
      </c>
      <c r="AV15" s="19">
        <f t="shared" si="226"/>
        <v>12412630.642537665</v>
      </c>
      <c r="AW15" s="19">
        <f t="shared" si="226"/>
        <v>12054976.438323917</v>
      </c>
      <c r="AX15" s="19">
        <f t="shared" si="226"/>
        <v>12703252.664312618</v>
      </c>
      <c r="AY15" s="19">
        <f t="shared" si="226"/>
        <v>12419105.126294727</v>
      </c>
      <c r="AZ15" s="19">
        <f t="shared" si="226"/>
        <v>13405733.479637485</v>
      </c>
      <c r="BA15" s="19">
        <f t="shared" si="226"/>
        <v>13426382.586982118</v>
      </c>
      <c r="BB15" s="19">
        <f t="shared" si="226"/>
        <v>13150321.532721289</v>
      </c>
      <c r="BC15" s="19">
        <f t="shared" si="226"/>
        <v>13404121.479637485</v>
      </c>
      <c r="BD15" s="19">
        <f t="shared" si="226"/>
        <v>13424770.586982118</v>
      </c>
      <c r="BE15" s="19">
        <f t="shared" si="226"/>
        <v>13156796.01647835</v>
      </c>
      <c r="BF15" s="19">
        <f t="shared" si="226"/>
        <v>13402509.479637485</v>
      </c>
      <c r="BG15" s="19">
        <f t="shared" si="226"/>
        <v>13423158.586982118</v>
      </c>
      <c r="BH15" s="19">
        <f t="shared" si="226"/>
        <v>13163270.500235412</v>
      </c>
      <c r="BI15" s="19">
        <f t="shared" si="226"/>
        <v>12773270.360993417</v>
      </c>
      <c r="BJ15" s="19">
        <f t="shared" si="226"/>
        <v>13421546.586982118</v>
      </c>
      <c r="BK15" s="19">
        <f t="shared" si="226"/>
        <v>13169744.983992474</v>
      </c>
      <c r="BL15" s="19">
        <f t="shared" si="226"/>
        <v>14160264.498440448</v>
      </c>
      <c r="BM15" s="19">
        <f t="shared" si="226"/>
        <v>14180913.605785081</v>
      </c>
      <c r="BN15" s="19">
        <f t="shared" si="226"/>
        <v>13937198.486552501</v>
      </c>
      <c r="BO15" s="19">
        <f t="shared" si="226"/>
        <v>14158652.498440448</v>
      </c>
      <c r="BP15" s="19">
        <f t="shared" si="226"/>
        <v>14179301.605785081</v>
      </c>
      <c r="BQ15" s="19">
        <f t="shared" si="226"/>
        <v>13943672.970309563</v>
      </c>
      <c r="BR15" s="19">
        <f t="shared" si="226"/>
        <v>14157040.498440448</v>
      </c>
      <c r="BS15" s="19">
        <f t="shared" si="226"/>
        <v>14177689.605785081</v>
      </c>
      <c r="BT15" s="19">
        <f t="shared" si="226"/>
        <v>13950147.454066625</v>
      </c>
      <c r="BU15" s="19">
        <f t="shared" si="226"/>
        <v>13527801.37979638</v>
      </c>
      <c r="BV15" s="19">
        <f t="shared" si="226"/>
        <v>14176077.605785081</v>
      </c>
      <c r="BW15" s="19">
        <f t="shared" ref="BW15:DU15" si="227">BW13-BW14</f>
        <v>13956621.937823687</v>
      </c>
      <c r="BX15" s="19">
        <f t="shared" si="227"/>
        <v>14952844.46818357</v>
      </c>
      <c r="BY15" s="19">
        <f t="shared" si="227"/>
        <v>14973493.575528203</v>
      </c>
      <c r="BZ15" s="19">
        <f t="shared" si="227"/>
        <v>14762124.39132387</v>
      </c>
      <c r="CA15" s="19">
        <f t="shared" si="227"/>
        <v>14951232.46818357</v>
      </c>
      <c r="CB15" s="19">
        <f t="shared" si="227"/>
        <v>14971881.575528203</v>
      </c>
      <c r="CC15" s="19">
        <f t="shared" si="227"/>
        <v>14768598.875080932</v>
      </c>
      <c r="CD15" s="19">
        <f t="shared" si="227"/>
        <v>14949620.46818357</v>
      </c>
      <c r="CE15" s="19">
        <f t="shared" si="227"/>
        <v>14970269.575528203</v>
      </c>
      <c r="CF15" s="19">
        <f t="shared" si="227"/>
        <v>14775073.358837994</v>
      </c>
      <c r="CG15" s="19">
        <f t="shared" si="227"/>
        <v>14320381.349539502</v>
      </c>
      <c r="CH15" s="19">
        <f t="shared" si="227"/>
        <v>14968657.575528203</v>
      </c>
      <c r="CI15" s="19">
        <f t="shared" si="227"/>
        <v>14781547.842595058</v>
      </c>
      <c r="CJ15" s="19">
        <f t="shared" si="227"/>
        <v>15785375.836413831</v>
      </c>
      <c r="CK15" s="19">
        <f t="shared" si="227"/>
        <v>15806024.943758463</v>
      </c>
      <c r="CL15" s="19">
        <f t="shared" si="227"/>
        <v>15627001.69458238</v>
      </c>
      <c r="CM15" s="19">
        <f t="shared" si="227"/>
        <v>15783763.836413831</v>
      </c>
      <c r="CN15" s="19">
        <f t="shared" si="227"/>
        <v>15804412.943758463</v>
      </c>
      <c r="CO15" s="19">
        <f t="shared" si="227"/>
        <v>15633476.178339442</v>
      </c>
      <c r="CP15" s="19">
        <f t="shared" si="227"/>
        <v>15782151.836413831</v>
      </c>
      <c r="CQ15" s="19">
        <f t="shared" si="227"/>
        <v>15802800.943758463</v>
      </c>
      <c r="CR15" s="19">
        <f t="shared" si="227"/>
        <v>15639950.662096504</v>
      </c>
      <c r="CS15" s="19">
        <f t="shared" si="227"/>
        <v>15152912.717769763</v>
      </c>
      <c r="CT15" s="19">
        <f t="shared" si="227"/>
        <v>15801188.943758463</v>
      </c>
      <c r="CU15" s="19">
        <f t="shared" si="227"/>
        <v>15646425.145853566</v>
      </c>
      <c r="CV15" s="19">
        <f t="shared" si="227"/>
        <v>16659856.173055625</v>
      </c>
      <c r="CW15" s="19">
        <f t="shared" si="227"/>
        <v>16680505.280400259</v>
      </c>
      <c r="CX15" s="19">
        <f t="shared" si="227"/>
        <v>16533827.966252426</v>
      </c>
      <c r="CY15" s="19">
        <f t="shared" si="227"/>
        <v>16658244.173055625</v>
      </c>
      <c r="CZ15" s="19">
        <f t="shared" si="227"/>
        <v>16678893.280400259</v>
      </c>
      <c r="DA15" s="19">
        <f t="shared" si="227"/>
        <v>16540302.450009486</v>
      </c>
      <c r="DB15" s="19">
        <f t="shared" si="227"/>
        <v>16656632.173055625</v>
      </c>
      <c r="DC15" s="19">
        <f t="shared" si="227"/>
        <v>16677281.280400259</v>
      </c>
      <c r="DD15" s="19">
        <f t="shared" si="227"/>
        <v>16546776.933766549</v>
      </c>
      <c r="DE15" s="19">
        <f t="shared" si="227"/>
        <v>16027393.054411558</v>
      </c>
      <c r="DF15" s="19">
        <f t="shared" si="227"/>
        <v>16675669.280400259</v>
      </c>
      <c r="DG15" s="19">
        <f t="shared" si="227"/>
        <v>16553251.417523609</v>
      </c>
      <c r="DH15" s="19">
        <f t="shared" si="227"/>
        <v>17578382.926529497</v>
      </c>
      <c r="DI15" s="19">
        <f t="shared" si="227"/>
        <v>17599032.033874132</v>
      </c>
      <c r="DJ15" s="19">
        <f t="shared" si="227"/>
        <v>17484700.654754546</v>
      </c>
      <c r="DK15" s="19">
        <f t="shared" si="227"/>
        <v>17576770.926529497</v>
      </c>
      <c r="DL15" s="19">
        <f t="shared" si="227"/>
        <v>17597420.033874132</v>
      </c>
      <c r="DM15" s="19">
        <f t="shared" si="227"/>
        <v>17491175.138511609</v>
      </c>
      <c r="DN15" s="19">
        <f t="shared" si="227"/>
        <v>17575158.926529497</v>
      </c>
      <c r="DO15" s="19">
        <f t="shared" si="227"/>
        <v>17595808.033874132</v>
      </c>
      <c r="DP15" s="19">
        <f t="shared" si="227"/>
        <v>17497649.622268669</v>
      </c>
      <c r="DQ15" s="19">
        <f t="shared" si="227"/>
        <v>16945919.807885431</v>
      </c>
      <c r="DR15" s="19">
        <f t="shared" si="227"/>
        <v>17594196.033874132</v>
      </c>
      <c r="DS15" s="19">
        <f t="shared" si="227"/>
        <v>17504124.106025733</v>
      </c>
      <c r="DT15" s="19">
        <f t="shared" si="227"/>
        <v>18543158.41767706</v>
      </c>
      <c r="DU15" s="19">
        <f t="shared" si="227"/>
        <v>18563807.525021695</v>
      </c>
    </row>
    <row r="16" spans="1:125" x14ac:dyDescent="0.3">
      <c r="A16" t="s">
        <v>45</v>
      </c>
      <c r="C16" s="12">
        <f t="shared" si="116"/>
        <v>8789166.6666666642</v>
      </c>
      <c r="D16" s="13">
        <f>кредит!D10</f>
        <v>0</v>
      </c>
      <c r="E16" s="13">
        <f>кредит!E10</f>
        <v>0</v>
      </c>
      <c r="F16" s="13">
        <f>кредит!F10</f>
        <v>0</v>
      </c>
      <c r="G16" s="13">
        <f>кредит!G10</f>
        <v>0</v>
      </c>
      <c r="H16" s="13">
        <f>кредит!H10</f>
        <v>0</v>
      </c>
      <c r="I16" s="13">
        <f>кредит!I10</f>
        <v>0</v>
      </c>
      <c r="J16" s="13">
        <f>кредит!J10</f>
        <v>0</v>
      </c>
      <c r="K16" s="13">
        <f>кредит!K10</f>
        <v>0</v>
      </c>
      <c r="L16" s="13">
        <f>кредит!L10</f>
        <v>0</v>
      </c>
      <c r="M16" s="13">
        <f>кредит!M10</f>
        <v>0</v>
      </c>
      <c r="N16" s="13">
        <f>кредит!N10</f>
        <v>0</v>
      </c>
      <c r="O16" s="13">
        <f>кредит!O10</f>
        <v>0</v>
      </c>
      <c r="P16" s="13">
        <f>кредит!P10</f>
        <v>6611666.666666666</v>
      </c>
      <c r="Q16" s="13">
        <f>кредит!Q10</f>
        <v>622142.85714285716</v>
      </c>
      <c r="R16" s="13">
        <f>кредит!R10</f>
        <v>518452.38095238089</v>
      </c>
      <c r="S16" s="13">
        <f>кредит!S10</f>
        <v>414761.90476190479</v>
      </c>
      <c r="T16" s="13">
        <f>кредит!T10</f>
        <v>311071.42857142858</v>
      </c>
      <c r="U16" s="13">
        <f>кредит!U10</f>
        <v>207380.9523809524</v>
      </c>
      <c r="V16" s="13">
        <f>кредит!V10</f>
        <v>103690.47619047617</v>
      </c>
      <c r="W16" s="13">
        <f>кредит!W10</f>
        <v>0</v>
      </c>
      <c r="X16" s="13">
        <f>кредит!X10</f>
        <v>0</v>
      </c>
      <c r="Y16" s="13">
        <f>кредит!Y10</f>
        <v>0</v>
      </c>
      <c r="Z16" s="13">
        <f>кредит!Z10</f>
        <v>0</v>
      </c>
      <c r="AA16" s="13">
        <f>кредит!AA10</f>
        <v>0</v>
      </c>
      <c r="AB16" s="13">
        <f>кредит!AB10</f>
        <v>0</v>
      </c>
      <c r="AC16" s="13">
        <f>кредит!AC10</f>
        <v>0</v>
      </c>
      <c r="AD16" s="13">
        <f>кредит!AD10</f>
        <v>0</v>
      </c>
      <c r="AE16" s="13">
        <f>кредит!AE10</f>
        <v>0</v>
      </c>
      <c r="AF16" s="13">
        <f>кредит!AF10</f>
        <v>0</v>
      </c>
      <c r="AG16" s="13">
        <f>кредит!AG10</f>
        <v>0</v>
      </c>
      <c r="AH16" s="13">
        <f>кредит!AH10</f>
        <v>0</v>
      </c>
      <c r="AI16" s="13">
        <f>кредит!AI10</f>
        <v>0</v>
      </c>
      <c r="AJ16" s="13">
        <f>кредит!AJ10</f>
        <v>0</v>
      </c>
      <c r="AK16" s="13">
        <f>кредит!AK10</f>
        <v>0</v>
      </c>
      <c r="AL16" s="13">
        <f>кредит!AL10</f>
        <v>0</v>
      </c>
      <c r="AM16" s="13">
        <f>кредит!AM10</f>
        <v>0</v>
      </c>
      <c r="AN16" s="13">
        <f>кредит!AN10</f>
        <v>0</v>
      </c>
      <c r="AO16" s="13">
        <f>кредит!AO10</f>
        <v>0</v>
      </c>
      <c r="AP16" s="13">
        <f>кредит!AP10</f>
        <v>0</v>
      </c>
      <c r="AQ16" s="13">
        <f>кредит!AQ10</f>
        <v>0</v>
      </c>
      <c r="AR16" s="13">
        <f>кредит!AR10</f>
        <v>0</v>
      </c>
      <c r="AS16" s="13">
        <f>кредит!AS10</f>
        <v>0</v>
      </c>
      <c r="AT16" s="13">
        <f>кредит!AT10</f>
        <v>0</v>
      </c>
      <c r="AU16" s="13">
        <f>кредит!AU10</f>
        <v>0</v>
      </c>
      <c r="AV16" s="13">
        <f>кредит!AV10</f>
        <v>0</v>
      </c>
      <c r="AW16" s="13">
        <f>кредит!AW10</f>
        <v>0</v>
      </c>
      <c r="AX16" s="13">
        <f>кредит!AX10</f>
        <v>0</v>
      </c>
      <c r="AY16" s="13">
        <f>кредит!AY10</f>
        <v>0</v>
      </c>
      <c r="AZ16" s="13">
        <f>кредит!AZ10</f>
        <v>0</v>
      </c>
      <c r="BA16" s="13">
        <f>кредит!BA10</f>
        <v>0</v>
      </c>
      <c r="BB16" s="13">
        <f>кредит!BB10</f>
        <v>0</v>
      </c>
      <c r="BC16" s="13">
        <f>кредит!BC10</f>
        <v>0</v>
      </c>
      <c r="BD16" s="13">
        <f>кредит!BD10</f>
        <v>0</v>
      </c>
      <c r="BE16" s="13">
        <f>кредит!BE10</f>
        <v>0</v>
      </c>
      <c r="BF16" s="13">
        <f>кредит!BF10</f>
        <v>0</v>
      </c>
      <c r="BG16" s="13">
        <f>кредит!BG10</f>
        <v>0</v>
      </c>
      <c r="BH16" s="13">
        <f>кредит!BH10</f>
        <v>0</v>
      </c>
      <c r="BI16" s="13">
        <f>кредит!BI10</f>
        <v>0</v>
      </c>
      <c r="BJ16" s="13">
        <f>кредит!BJ10</f>
        <v>0</v>
      </c>
      <c r="BK16" s="13">
        <f>кредит!BK10</f>
        <v>0</v>
      </c>
      <c r="BL16" s="13">
        <f>кредит!BL10</f>
        <v>0</v>
      </c>
      <c r="BM16" s="13">
        <f>кредит!BM10</f>
        <v>0</v>
      </c>
      <c r="BN16" s="13">
        <f>кредит!BN10</f>
        <v>0</v>
      </c>
      <c r="BO16" s="13">
        <f>кредит!BO10</f>
        <v>0</v>
      </c>
      <c r="BP16" s="13">
        <f>кредит!BP10</f>
        <v>0</v>
      </c>
      <c r="BQ16" s="13">
        <f>кредит!BQ10</f>
        <v>0</v>
      </c>
      <c r="BR16" s="13">
        <f>кредит!BR10</f>
        <v>0</v>
      </c>
      <c r="BS16" s="13">
        <f>кредит!BS10</f>
        <v>0</v>
      </c>
      <c r="BT16" s="13">
        <f>кредит!BT10</f>
        <v>0</v>
      </c>
      <c r="BU16" s="13">
        <f>кредит!BU10</f>
        <v>0</v>
      </c>
      <c r="BV16" s="13">
        <f>кредит!BV10</f>
        <v>0</v>
      </c>
      <c r="BW16" s="13">
        <f>кредит!BW10</f>
        <v>0</v>
      </c>
      <c r="BX16" s="13">
        <f>кредит!BX10</f>
        <v>0</v>
      </c>
      <c r="BY16" s="13">
        <f>кредит!BY10</f>
        <v>0</v>
      </c>
      <c r="BZ16" s="13">
        <f>кредит!BZ10</f>
        <v>0</v>
      </c>
      <c r="CA16" s="13">
        <f>кредит!CA10</f>
        <v>0</v>
      </c>
      <c r="CB16" s="13">
        <f>кредит!CB10</f>
        <v>0</v>
      </c>
      <c r="CC16" s="13">
        <f>кредит!CC10</f>
        <v>0</v>
      </c>
      <c r="CD16" s="13">
        <f>кредит!CD10</f>
        <v>0</v>
      </c>
      <c r="CE16" s="13">
        <f>кредит!CE10</f>
        <v>0</v>
      </c>
      <c r="CF16" s="13">
        <f>кредит!CF10</f>
        <v>0</v>
      </c>
      <c r="CG16" s="13">
        <f>кредит!CG10</f>
        <v>0</v>
      </c>
      <c r="CH16" s="13">
        <f>кредит!CH10</f>
        <v>0</v>
      </c>
      <c r="CI16" s="13">
        <f>кредит!CI10</f>
        <v>0</v>
      </c>
      <c r="CJ16" s="13">
        <f>кредит!CJ10</f>
        <v>0</v>
      </c>
      <c r="CK16" s="13">
        <f>кредит!CK10</f>
        <v>0</v>
      </c>
      <c r="CL16" s="13">
        <f>кредит!CL10</f>
        <v>0</v>
      </c>
      <c r="CM16" s="13">
        <f>кредит!CM10</f>
        <v>0</v>
      </c>
      <c r="CN16" s="13">
        <f>кредит!CN10</f>
        <v>0</v>
      </c>
      <c r="CO16" s="13">
        <f>кредит!CO10</f>
        <v>0</v>
      </c>
      <c r="CP16" s="13">
        <f>кредит!CP10</f>
        <v>0</v>
      </c>
      <c r="CQ16" s="13">
        <f>кредит!CQ10</f>
        <v>0</v>
      </c>
      <c r="CR16" s="13">
        <f>кредит!CR10</f>
        <v>0</v>
      </c>
      <c r="CS16" s="13">
        <f>кредит!CS10</f>
        <v>0</v>
      </c>
      <c r="CT16" s="13">
        <f>кредит!CT10</f>
        <v>0</v>
      </c>
      <c r="CU16" s="13">
        <f>кредит!CU10</f>
        <v>0</v>
      </c>
      <c r="CV16" s="13">
        <f>кредит!CV10</f>
        <v>0</v>
      </c>
      <c r="CW16" s="13">
        <f>кредит!CW10</f>
        <v>0</v>
      </c>
      <c r="CX16" s="13">
        <f>кредит!CX10</f>
        <v>0</v>
      </c>
      <c r="CY16" s="13">
        <f>кредит!CY10</f>
        <v>0</v>
      </c>
      <c r="CZ16" s="13">
        <f>кредит!CZ10</f>
        <v>0</v>
      </c>
      <c r="DA16" s="13">
        <f>кредит!DA10</f>
        <v>0</v>
      </c>
      <c r="DB16" s="13">
        <f>кредит!DB10</f>
        <v>0</v>
      </c>
      <c r="DC16" s="13">
        <f>кредит!DC10</f>
        <v>0</v>
      </c>
      <c r="DD16" s="13">
        <f>кредит!DD10</f>
        <v>0</v>
      </c>
      <c r="DE16" s="13">
        <f>кредит!DE10</f>
        <v>0</v>
      </c>
      <c r="DF16" s="13">
        <f>кредит!DF10</f>
        <v>0</v>
      </c>
      <c r="DG16" s="13">
        <f>кредит!DG10</f>
        <v>0</v>
      </c>
      <c r="DH16" s="13">
        <f>кредит!DH10</f>
        <v>0</v>
      </c>
      <c r="DI16" s="13">
        <f>кредит!DI10</f>
        <v>0</v>
      </c>
      <c r="DJ16" s="13">
        <f>кредит!DJ10</f>
        <v>0</v>
      </c>
      <c r="DK16" s="13">
        <f>кредит!DK10</f>
        <v>0</v>
      </c>
      <c r="DL16" s="13">
        <f>кредит!DL10</f>
        <v>0</v>
      </c>
      <c r="DM16" s="13">
        <f>кредит!DM10</f>
        <v>0</v>
      </c>
      <c r="DN16" s="13">
        <f>кредит!DN10</f>
        <v>0</v>
      </c>
      <c r="DO16" s="13">
        <f>кредит!DO10</f>
        <v>0</v>
      </c>
      <c r="DP16" s="13">
        <f>кредит!DP10</f>
        <v>0</v>
      </c>
      <c r="DQ16" s="13">
        <f>кредит!DQ10</f>
        <v>0</v>
      </c>
      <c r="DR16" s="13">
        <f>кредит!DR10</f>
        <v>0</v>
      </c>
      <c r="DS16" s="13">
        <f>кредит!DS10</f>
        <v>0</v>
      </c>
      <c r="DT16" s="13">
        <f>кредит!DT10</f>
        <v>0</v>
      </c>
      <c r="DU16" s="13">
        <f>кредит!DU10</f>
        <v>0</v>
      </c>
    </row>
    <row r="17" spans="1:125" x14ac:dyDescent="0.3">
      <c r="A17" t="s">
        <v>131</v>
      </c>
      <c r="C17" s="12">
        <f t="shared" si="116"/>
        <v>1589761371.4906476</v>
      </c>
      <c r="D17" s="13">
        <f t="shared" ref="D17:AI17" si="228">D15-D16</f>
        <v>-84559.322033898308</v>
      </c>
      <c r="E17" s="13">
        <f t="shared" si="228"/>
        <v>0</v>
      </c>
      <c r="F17" s="13">
        <f t="shared" si="228"/>
        <v>0</v>
      </c>
      <c r="G17" s="13">
        <f t="shared" si="228"/>
        <v>0</v>
      </c>
      <c r="H17" s="13">
        <f t="shared" si="228"/>
        <v>0</v>
      </c>
      <c r="I17" s="13">
        <f t="shared" si="228"/>
        <v>-28166.666666666672</v>
      </c>
      <c r="J17" s="13">
        <f t="shared" si="228"/>
        <v>-28166.666666666672</v>
      </c>
      <c r="K17" s="13">
        <f t="shared" si="228"/>
        <v>-28166.666666666672</v>
      </c>
      <c r="L17" s="13">
        <f t="shared" si="228"/>
        <v>-46491.198446327689</v>
      </c>
      <c r="M17" s="13">
        <f t="shared" si="228"/>
        <v>10100668.425612049</v>
      </c>
      <c r="N17" s="13">
        <f t="shared" si="228"/>
        <v>10748944.65160075</v>
      </c>
      <c r="O17" s="13">
        <f t="shared" si="228"/>
        <v>10547330.893655835</v>
      </c>
      <c r="P17" s="13">
        <f t="shared" si="228"/>
        <v>4741076.1996233519</v>
      </c>
      <c r="Q17" s="13">
        <f t="shared" si="228"/>
        <v>10751249.116491795</v>
      </c>
      <c r="R17" s="13">
        <f t="shared" si="228"/>
        <v>10468582.486709323</v>
      </c>
      <c r="S17" s="13">
        <f t="shared" si="228"/>
        <v>10936368.961528113</v>
      </c>
      <c r="T17" s="13">
        <f t="shared" si="228"/>
        <v>11060708.545063222</v>
      </c>
      <c r="U17" s="13">
        <f t="shared" si="228"/>
        <v>10799386.645665187</v>
      </c>
      <c r="V17" s="13">
        <f t="shared" si="228"/>
        <v>11245828.390099542</v>
      </c>
      <c r="W17" s="13">
        <f t="shared" si="228"/>
        <v>11370167.973634651</v>
      </c>
      <c r="X17" s="13">
        <f t="shared" si="228"/>
        <v>11013242.081803201</v>
      </c>
      <c r="Y17" s="13">
        <f t="shared" si="228"/>
        <v>10720279.74764595</v>
      </c>
      <c r="Z17" s="13">
        <f t="shared" si="228"/>
        <v>11368555.973634651</v>
      </c>
      <c r="AA17" s="13">
        <f t="shared" si="228"/>
        <v>11019716.565560263</v>
      </c>
      <c r="AB17" s="13">
        <f t="shared" si="228"/>
        <v>12003657.15442561</v>
      </c>
      <c r="AC17" s="13">
        <f t="shared" si="228"/>
        <v>12024306.261770243</v>
      </c>
      <c r="AD17" s="13">
        <f t="shared" si="228"/>
        <v>11683553.337452916</v>
      </c>
      <c r="AE17" s="13">
        <f t="shared" si="228"/>
        <v>12002045.15442561</v>
      </c>
      <c r="AF17" s="13">
        <f t="shared" si="228"/>
        <v>12022694.261770243</v>
      </c>
      <c r="AG17" s="13">
        <f t="shared" si="228"/>
        <v>11690027.821209978</v>
      </c>
      <c r="AH17" s="13">
        <f t="shared" si="228"/>
        <v>12000433.15442561</v>
      </c>
      <c r="AI17" s="13">
        <f t="shared" si="228"/>
        <v>12021082.261770243</v>
      </c>
      <c r="AJ17" s="13">
        <f t="shared" ref="AJ17:BO17" si="229">AJ15-AJ16</f>
        <v>11696502.30496704</v>
      </c>
      <c r="AK17" s="13">
        <f t="shared" si="229"/>
        <v>11371194.035781542</v>
      </c>
      <c r="AL17" s="13">
        <f t="shared" si="229"/>
        <v>12019470.261770243</v>
      </c>
      <c r="AM17" s="13">
        <f t="shared" si="229"/>
        <v>11702976.788724102</v>
      </c>
      <c r="AN17" s="13">
        <f t="shared" si="229"/>
        <v>12687439.556967985</v>
      </c>
      <c r="AO17" s="13">
        <f t="shared" si="229"/>
        <v>12708088.664312618</v>
      </c>
      <c r="AP17" s="13">
        <f t="shared" si="229"/>
        <v>12399681.675023541</v>
      </c>
      <c r="AQ17" s="13">
        <f t="shared" si="229"/>
        <v>12685827.556967985</v>
      </c>
      <c r="AR17" s="13">
        <f t="shared" si="229"/>
        <v>12706476.664312618</v>
      </c>
      <c r="AS17" s="13">
        <f t="shared" si="229"/>
        <v>12406156.158780603</v>
      </c>
      <c r="AT17" s="13">
        <f t="shared" si="229"/>
        <v>12684215.556967985</v>
      </c>
      <c r="AU17" s="13">
        <f t="shared" si="229"/>
        <v>12704864.664312618</v>
      </c>
      <c r="AV17" s="13">
        <f t="shared" si="229"/>
        <v>12412630.642537665</v>
      </c>
      <c r="AW17" s="13">
        <f t="shared" si="229"/>
        <v>12054976.438323917</v>
      </c>
      <c r="AX17" s="13">
        <f t="shared" si="229"/>
        <v>12703252.664312618</v>
      </c>
      <c r="AY17" s="13">
        <f t="shared" si="229"/>
        <v>12419105.126294727</v>
      </c>
      <c r="AZ17" s="13">
        <f t="shared" si="229"/>
        <v>13405733.479637485</v>
      </c>
      <c r="BA17" s="13">
        <f t="shared" si="229"/>
        <v>13426382.586982118</v>
      </c>
      <c r="BB17" s="13">
        <f t="shared" si="229"/>
        <v>13150321.532721289</v>
      </c>
      <c r="BC17" s="13">
        <f t="shared" si="229"/>
        <v>13404121.479637485</v>
      </c>
      <c r="BD17" s="13">
        <f t="shared" si="229"/>
        <v>13424770.586982118</v>
      </c>
      <c r="BE17" s="13">
        <f t="shared" si="229"/>
        <v>13156796.01647835</v>
      </c>
      <c r="BF17" s="13">
        <f t="shared" si="229"/>
        <v>13402509.479637485</v>
      </c>
      <c r="BG17" s="13">
        <f t="shared" si="229"/>
        <v>13423158.586982118</v>
      </c>
      <c r="BH17" s="13">
        <f t="shared" si="229"/>
        <v>13163270.500235412</v>
      </c>
      <c r="BI17" s="13">
        <f t="shared" si="229"/>
        <v>12773270.360993417</v>
      </c>
      <c r="BJ17" s="13">
        <f t="shared" si="229"/>
        <v>13421546.586982118</v>
      </c>
      <c r="BK17" s="13">
        <f t="shared" si="229"/>
        <v>13169744.983992474</v>
      </c>
      <c r="BL17" s="13">
        <f t="shared" si="229"/>
        <v>14160264.498440448</v>
      </c>
      <c r="BM17" s="13">
        <f t="shared" si="229"/>
        <v>14180913.605785081</v>
      </c>
      <c r="BN17" s="13">
        <f t="shared" si="229"/>
        <v>13937198.486552501</v>
      </c>
      <c r="BO17" s="13">
        <f t="shared" si="229"/>
        <v>14158652.498440448</v>
      </c>
      <c r="BP17" s="13">
        <f t="shared" ref="BP17:CU17" si="230">BP15-BP16</f>
        <v>14179301.605785081</v>
      </c>
      <c r="BQ17" s="13">
        <f t="shared" si="230"/>
        <v>13943672.970309563</v>
      </c>
      <c r="BR17" s="13">
        <f t="shared" si="230"/>
        <v>14157040.498440448</v>
      </c>
      <c r="BS17" s="13">
        <f t="shared" si="230"/>
        <v>14177689.605785081</v>
      </c>
      <c r="BT17" s="13">
        <f t="shared" si="230"/>
        <v>13950147.454066625</v>
      </c>
      <c r="BU17" s="13">
        <f t="shared" si="230"/>
        <v>13527801.37979638</v>
      </c>
      <c r="BV17" s="13">
        <f t="shared" si="230"/>
        <v>14176077.605785081</v>
      </c>
      <c r="BW17" s="13">
        <f t="shared" si="230"/>
        <v>13956621.937823687</v>
      </c>
      <c r="BX17" s="13">
        <f t="shared" si="230"/>
        <v>14952844.46818357</v>
      </c>
      <c r="BY17" s="13">
        <f t="shared" si="230"/>
        <v>14973493.575528203</v>
      </c>
      <c r="BZ17" s="13">
        <f t="shared" si="230"/>
        <v>14762124.39132387</v>
      </c>
      <c r="CA17" s="13">
        <f t="shared" si="230"/>
        <v>14951232.46818357</v>
      </c>
      <c r="CB17" s="13">
        <f t="shared" si="230"/>
        <v>14971881.575528203</v>
      </c>
      <c r="CC17" s="13">
        <f t="shared" si="230"/>
        <v>14768598.875080932</v>
      </c>
      <c r="CD17" s="13">
        <f t="shared" si="230"/>
        <v>14949620.46818357</v>
      </c>
      <c r="CE17" s="13">
        <f t="shared" si="230"/>
        <v>14970269.575528203</v>
      </c>
      <c r="CF17" s="13">
        <f t="shared" si="230"/>
        <v>14775073.358837994</v>
      </c>
      <c r="CG17" s="13">
        <f t="shared" si="230"/>
        <v>14320381.349539502</v>
      </c>
      <c r="CH17" s="13">
        <f t="shared" si="230"/>
        <v>14968657.575528203</v>
      </c>
      <c r="CI17" s="13">
        <f t="shared" si="230"/>
        <v>14781547.842595058</v>
      </c>
      <c r="CJ17" s="13">
        <f t="shared" si="230"/>
        <v>15785375.836413831</v>
      </c>
      <c r="CK17" s="13">
        <f t="shared" si="230"/>
        <v>15806024.943758463</v>
      </c>
      <c r="CL17" s="13">
        <f t="shared" si="230"/>
        <v>15627001.69458238</v>
      </c>
      <c r="CM17" s="13">
        <f t="shared" si="230"/>
        <v>15783763.836413831</v>
      </c>
      <c r="CN17" s="13">
        <f t="shared" si="230"/>
        <v>15804412.943758463</v>
      </c>
      <c r="CO17" s="13">
        <f t="shared" si="230"/>
        <v>15633476.178339442</v>
      </c>
      <c r="CP17" s="13">
        <f t="shared" si="230"/>
        <v>15782151.836413831</v>
      </c>
      <c r="CQ17" s="13">
        <f t="shared" si="230"/>
        <v>15802800.943758463</v>
      </c>
      <c r="CR17" s="13">
        <f t="shared" si="230"/>
        <v>15639950.662096504</v>
      </c>
      <c r="CS17" s="13">
        <f t="shared" si="230"/>
        <v>15152912.717769763</v>
      </c>
      <c r="CT17" s="13">
        <f t="shared" si="230"/>
        <v>15801188.943758463</v>
      </c>
      <c r="CU17" s="13">
        <f t="shared" si="230"/>
        <v>15646425.145853566</v>
      </c>
      <c r="CV17" s="13">
        <f t="shared" ref="CV17:DU17" si="231">CV15-CV16</f>
        <v>16659856.173055625</v>
      </c>
      <c r="CW17" s="13">
        <f t="shared" si="231"/>
        <v>16680505.280400259</v>
      </c>
      <c r="CX17" s="13">
        <f t="shared" si="231"/>
        <v>16533827.966252426</v>
      </c>
      <c r="CY17" s="13">
        <f t="shared" si="231"/>
        <v>16658244.173055625</v>
      </c>
      <c r="CZ17" s="13">
        <f t="shared" si="231"/>
        <v>16678893.280400259</v>
      </c>
      <c r="DA17" s="13">
        <f t="shared" si="231"/>
        <v>16540302.450009486</v>
      </c>
      <c r="DB17" s="13">
        <f t="shared" si="231"/>
        <v>16656632.173055625</v>
      </c>
      <c r="DC17" s="13">
        <f t="shared" si="231"/>
        <v>16677281.280400259</v>
      </c>
      <c r="DD17" s="13">
        <f t="shared" si="231"/>
        <v>16546776.933766549</v>
      </c>
      <c r="DE17" s="13">
        <f t="shared" si="231"/>
        <v>16027393.054411558</v>
      </c>
      <c r="DF17" s="13">
        <f t="shared" si="231"/>
        <v>16675669.280400259</v>
      </c>
      <c r="DG17" s="13">
        <f t="shared" si="231"/>
        <v>16553251.417523609</v>
      </c>
      <c r="DH17" s="13">
        <f t="shared" si="231"/>
        <v>17578382.926529497</v>
      </c>
      <c r="DI17" s="13">
        <f t="shared" si="231"/>
        <v>17599032.033874132</v>
      </c>
      <c r="DJ17" s="13">
        <f t="shared" si="231"/>
        <v>17484700.654754546</v>
      </c>
      <c r="DK17" s="13">
        <f t="shared" si="231"/>
        <v>17576770.926529497</v>
      </c>
      <c r="DL17" s="13">
        <f t="shared" si="231"/>
        <v>17597420.033874132</v>
      </c>
      <c r="DM17" s="13">
        <f t="shared" si="231"/>
        <v>17491175.138511609</v>
      </c>
      <c r="DN17" s="13">
        <f t="shared" si="231"/>
        <v>17575158.926529497</v>
      </c>
      <c r="DO17" s="13">
        <f t="shared" si="231"/>
        <v>17595808.033874132</v>
      </c>
      <c r="DP17" s="13">
        <f t="shared" si="231"/>
        <v>17497649.622268669</v>
      </c>
      <c r="DQ17" s="13">
        <f t="shared" si="231"/>
        <v>16945919.807885431</v>
      </c>
      <c r="DR17" s="13">
        <f t="shared" si="231"/>
        <v>17594196.033874132</v>
      </c>
      <c r="DS17" s="13">
        <f t="shared" si="231"/>
        <v>17504124.106025733</v>
      </c>
      <c r="DT17" s="13">
        <f t="shared" si="231"/>
        <v>18543158.41767706</v>
      </c>
      <c r="DU17" s="13">
        <f t="shared" si="231"/>
        <v>18563807.525021695</v>
      </c>
    </row>
    <row r="18" spans="1:125" x14ac:dyDescent="0.3">
      <c r="A18" t="s">
        <v>12</v>
      </c>
      <c r="B18" s="62">
        <f>profittax</f>
        <v>0.2</v>
      </c>
      <c r="C18" s="12">
        <f t="shared" si="116"/>
        <v>317952274.2981295</v>
      </c>
      <c r="D18" s="13">
        <f>MAX(0,D17*$B$18)</f>
        <v>0</v>
      </c>
      <c r="E18" s="13">
        <f>MAX(0,$B$18*SUM($D$17:E17)-SUM($D$18:D18))</f>
        <v>0</v>
      </c>
      <c r="F18" s="13">
        <f>MAX(0,$B$18*SUM($D$17:F17)-SUM($D$18:E18))</f>
        <v>0</v>
      </c>
      <c r="G18" s="13">
        <f>MAX(0,$B$18*SUM($D$17:G17)-SUM($D$18:F18))</f>
        <v>0</v>
      </c>
      <c r="H18" s="13">
        <f>MAX(0,$B$18*SUM($D$17:H17)-SUM($D$18:G18))</f>
        <v>0</v>
      </c>
      <c r="I18" s="13">
        <f>MAX(0,$B$18*SUM($D$17:I17)-SUM($D$18:H18))</f>
        <v>0</v>
      </c>
      <c r="J18" s="13">
        <f>MAX(0,$B$18*SUM($D$17:J17)-SUM($D$18:I18))</f>
        <v>0</v>
      </c>
      <c r="K18" s="13">
        <f>MAX(0,$B$18*SUM($D$17:K17)-SUM($D$18:J18))</f>
        <v>0</v>
      </c>
      <c r="L18" s="13">
        <f>MAX(0,$B$18*SUM($D$17:L17)-SUM($D$18:K18))</f>
        <v>0</v>
      </c>
      <c r="M18" s="13">
        <f>MAX(0,$B$18*SUM($D$17:M17)-SUM($D$18:L18))</f>
        <v>1977023.5810263646</v>
      </c>
      <c r="N18" s="13">
        <f>MAX(0,$B$18*SUM($D$17:N17)-SUM($D$18:M18))</f>
        <v>2149788.9303201502</v>
      </c>
      <c r="O18" s="13">
        <f>MAX(0,$B$18*SUM($D$17:O17)-SUM($D$18:N18))</f>
        <v>2109466.1787311672</v>
      </c>
      <c r="P18" s="13">
        <f>MAX(0,$B$18*SUM($D$17:P17)-SUM($D$18:O18))</f>
        <v>948215.23992467113</v>
      </c>
      <c r="Q18" s="13">
        <f>MAX(0,$B$18*SUM($D$17:Q17)-SUM($D$18:P18))</f>
        <v>2150249.8232983584</v>
      </c>
      <c r="R18" s="13">
        <f>MAX(0,$B$18*SUM($D$17:R17)-SUM($D$18:Q18))</f>
        <v>2093716.4973418657</v>
      </c>
      <c r="S18" s="13">
        <f>MAX(0,$B$18*SUM($D$17:S17)-SUM($D$18:R18))</f>
        <v>2187273.7923056222</v>
      </c>
      <c r="T18" s="13">
        <f>MAX(0,$B$18*SUM($D$17:T17)-SUM($D$18:S18))</f>
        <v>2212141.7090126444</v>
      </c>
      <c r="U18" s="13">
        <f>MAX(0,$B$18*SUM($D$17:U17)-SUM($D$18:T18))</f>
        <v>2159877.3291330375</v>
      </c>
      <c r="V18" s="13">
        <f>MAX(0,$B$18*SUM($D$17:V17)-SUM($D$18:U18))</f>
        <v>2249165.6780199073</v>
      </c>
      <c r="W18" s="13">
        <f>MAX(0,$B$18*SUM($D$17:W17)-SUM($D$18:V18))</f>
        <v>2274033.5947269313</v>
      </c>
      <c r="X18" s="13">
        <f>MAX(0,$B$18*SUM($D$17:X17)-SUM($D$18:W18))</f>
        <v>2202648.416360639</v>
      </c>
      <c r="Y18" s="13">
        <f>MAX(0,$B$18*SUM($D$17:Y17)-SUM($D$18:X18))</f>
        <v>2144055.9495291933</v>
      </c>
      <c r="Z18" s="13">
        <f>MAX(0,$B$18*SUM($D$17:Z17)-SUM($D$18:Y18))</f>
        <v>2273711.1947269328</v>
      </c>
      <c r="AA18" s="13">
        <f>MAX(0,$B$18*SUM($D$17:AA17)-SUM($D$18:Z18))</f>
        <v>2203943.3131120503</v>
      </c>
      <c r="AB18" s="13">
        <f>MAX(0,$B$18*SUM($D$17:AB17)-SUM($D$18:AA18))</f>
        <v>2400731.4308851212</v>
      </c>
      <c r="AC18" s="13">
        <f>MAX(0,$B$18*SUM($D$17:AC17)-SUM($D$18:AB18))</f>
        <v>2404861.2523540482</v>
      </c>
      <c r="AD18" s="13">
        <f>MAX(0,$B$18*SUM($D$17:AD17)-SUM($D$18:AC18))</f>
        <v>2336710.6674905866</v>
      </c>
      <c r="AE18" s="13">
        <f>MAX(0,$B$18*SUM($D$17:AE17)-SUM($D$18:AD18))</f>
        <v>2400409.0308851227</v>
      </c>
      <c r="AF18" s="13">
        <f>MAX(0,$B$18*SUM($D$17:AF17)-SUM($D$18:AE18))</f>
        <v>2404538.8523540497</v>
      </c>
      <c r="AG18" s="13">
        <f>MAX(0,$B$18*SUM($D$17:AG17)-SUM($D$18:AF18))</f>
        <v>2338005.5642419979</v>
      </c>
      <c r="AH18" s="13">
        <f>MAX(0,$B$18*SUM($D$17:AH17)-SUM($D$18:AG18))</f>
        <v>2400086.6308851242</v>
      </c>
      <c r="AI18" s="13">
        <f>MAX(0,$B$18*SUM($D$17:AI17)-SUM($D$18:AH18))</f>
        <v>2404216.4523540512</v>
      </c>
      <c r="AJ18" s="13">
        <f>MAX(0,$B$18*SUM($D$17:AJ17)-SUM($D$18:AI18))</f>
        <v>2339300.4609934092</v>
      </c>
      <c r="AK18" s="13">
        <f>MAX(0,$B$18*SUM($D$17:AK17)-SUM($D$18:AJ18))</f>
        <v>2274238.807156302</v>
      </c>
      <c r="AL18" s="13">
        <f>MAX(0,$B$18*SUM($D$17:AL17)-SUM($D$18:AK18))</f>
        <v>2403894.0523540527</v>
      </c>
      <c r="AM18" s="13">
        <f>MAX(0,$B$18*SUM($D$17:AM17)-SUM($D$18:AL18))</f>
        <v>2340595.3577448204</v>
      </c>
      <c r="AN18" s="13">
        <f>MAX(0,$B$18*SUM($D$17:AN17)-SUM($D$18:AM18))</f>
        <v>2537487.9113935977</v>
      </c>
      <c r="AO18" s="13">
        <f>MAX(0,$B$18*SUM($D$17:AO17)-SUM($D$18:AN18))</f>
        <v>2541617.7328625172</v>
      </c>
      <c r="AP18" s="13">
        <f>MAX(0,$B$18*SUM($D$17:AP17)-SUM($D$18:AO18))</f>
        <v>2479936.3350047171</v>
      </c>
      <c r="AQ18" s="13">
        <f>MAX(0,$B$18*SUM($D$17:AQ17)-SUM($D$18:AP18))</f>
        <v>2537165.5113935918</v>
      </c>
      <c r="AR18" s="13">
        <f>MAX(0,$B$18*SUM($D$17:AR17)-SUM($D$18:AQ18))</f>
        <v>2541295.3328625262</v>
      </c>
      <c r="AS18" s="13">
        <f>MAX(0,$B$18*SUM($D$17:AS17)-SUM($D$18:AR18))</f>
        <v>2481231.231756106</v>
      </c>
      <c r="AT18" s="13">
        <f>MAX(0,$B$18*SUM($D$17:AT17)-SUM($D$18:AS18))</f>
        <v>2536843.1113936007</v>
      </c>
      <c r="AU18" s="13">
        <f>MAX(0,$B$18*SUM($D$17:AU17)-SUM($D$18:AT18))</f>
        <v>2540972.9328625202</v>
      </c>
      <c r="AV18" s="13">
        <f>MAX(0,$B$18*SUM($D$17:AV17)-SUM($D$18:AU18))</f>
        <v>2482526.1285075247</v>
      </c>
      <c r="AW18" s="13">
        <f>MAX(0,$B$18*SUM($D$17:AW17)-SUM($D$18:AV18))</f>
        <v>2410995.287664786</v>
      </c>
      <c r="AX18" s="13">
        <f>MAX(0,$B$18*SUM($D$17:AX17)-SUM($D$18:AW18))</f>
        <v>2540650.5328625292</v>
      </c>
      <c r="AY18" s="13">
        <f>MAX(0,$B$18*SUM($D$17:AY17)-SUM($D$18:AX18))</f>
        <v>2483821.0252589434</v>
      </c>
      <c r="AZ18" s="13">
        <f>MAX(0,$B$18*SUM($D$17:AZ17)-SUM($D$18:AY18))</f>
        <v>2681146.6959275007</v>
      </c>
      <c r="BA18" s="13">
        <f>MAX(0,$B$18*SUM($D$17:BA17)-SUM($D$18:AZ18))</f>
        <v>2685276.5173964202</v>
      </c>
      <c r="BB18" s="13">
        <f>MAX(0,$B$18*SUM($D$17:BB17)-SUM($D$18:BA18))</f>
        <v>2630064.3065442592</v>
      </c>
      <c r="BC18" s="13">
        <f>MAX(0,$B$18*SUM($D$17:BC17)-SUM($D$18:BB18))</f>
        <v>2680824.2959274948</v>
      </c>
      <c r="BD18" s="13">
        <f>MAX(0,$B$18*SUM($D$17:BD17)-SUM($D$18:BC18))</f>
        <v>2684954.1173964292</v>
      </c>
      <c r="BE18" s="13">
        <f>MAX(0,$B$18*SUM($D$17:BE17)-SUM($D$18:BD18))</f>
        <v>2631359.2032956779</v>
      </c>
      <c r="BF18" s="13">
        <f>MAX(0,$B$18*SUM($D$17:BF17)-SUM($D$18:BE18))</f>
        <v>2680501.8959275037</v>
      </c>
      <c r="BG18" s="13">
        <f>MAX(0,$B$18*SUM($D$17:BG17)-SUM($D$18:BF18))</f>
        <v>2684631.7173964232</v>
      </c>
      <c r="BH18" s="13">
        <f>MAX(0,$B$18*SUM($D$17:BH17)-SUM($D$18:BG18))</f>
        <v>2632654.1000470817</v>
      </c>
      <c r="BI18" s="13">
        <f>MAX(0,$B$18*SUM($D$17:BI17)-SUM($D$18:BH18))</f>
        <v>2554654.0721986741</v>
      </c>
      <c r="BJ18" s="13">
        <f>MAX(0,$B$18*SUM($D$17:BJ17)-SUM($D$18:BI18))</f>
        <v>2684309.3173964322</v>
      </c>
      <c r="BK18" s="13">
        <f>MAX(0,$B$18*SUM($D$17:BK17)-SUM($D$18:BJ18))</f>
        <v>2633948.9967984855</v>
      </c>
      <c r="BL18" s="13">
        <f>MAX(0,$B$18*SUM($D$17:BL17)-SUM($D$18:BK18))</f>
        <v>2832052.8996881098</v>
      </c>
      <c r="BM18" s="13">
        <f>MAX(0,$B$18*SUM($D$17:BM17)-SUM($D$18:BL18))</f>
        <v>2836182.7211570293</v>
      </c>
      <c r="BN18" s="13">
        <f>MAX(0,$B$18*SUM($D$17:BN17)-SUM($D$18:BM18))</f>
        <v>2787439.6973104924</v>
      </c>
      <c r="BO18" s="13">
        <f>MAX(0,$B$18*SUM($D$17:BO17)-SUM($D$18:BN18))</f>
        <v>2831730.4996881038</v>
      </c>
      <c r="BP18" s="13">
        <f>MAX(0,$B$18*SUM($D$17:BP17)-SUM($D$18:BO18))</f>
        <v>2835860.3211570084</v>
      </c>
      <c r="BQ18" s="13">
        <f>MAX(0,$B$18*SUM($D$17:BQ17)-SUM($D$18:BP18))</f>
        <v>2788734.5940619409</v>
      </c>
      <c r="BR18" s="13">
        <f>MAX(0,$B$18*SUM($D$17:BR17)-SUM($D$18:BQ18))</f>
        <v>2831408.0996880829</v>
      </c>
      <c r="BS18" s="13">
        <f>MAX(0,$B$18*SUM($D$17:BS17)-SUM($D$18:BR18))</f>
        <v>2835537.9211570323</v>
      </c>
      <c r="BT18" s="13">
        <f>MAX(0,$B$18*SUM($D$17:BT17)-SUM($D$18:BS18))</f>
        <v>2790029.4908133447</v>
      </c>
      <c r="BU18" s="13">
        <f>MAX(0,$B$18*SUM($D$17:BU17)-SUM($D$18:BT18))</f>
        <v>2705560.2759592533</v>
      </c>
      <c r="BV18" s="13">
        <f>MAX(0,$B$18*SUM($D$17:BV17)-SUM($D$18:BU18))</f>
        <v>2835215.5211570263</v>
      </c>
      <c r="BW18" s="13">
        <f>MAX(0,$B$18*SUM($D$17:BW17)-SUM($D$18:BV18))</f>
        <v>2791324.3875647485</v>
      </c>
      <c r="BX18" s="13">
        <f>MAX(0,$B$18*SUM($D$17:BX17)-SUM($D$18:BW18))</f>
        <v>2990568.8936367035</v>
      </c>
      <c r="BY18" s="13">
        <f>MAX(0,$B$18*SUM($D$17:BY17)-SUM($D$18:BX18))</f>
        <v>2994698.715105623</v>
      </c>
      <c r="BZ18" s="13">
        <f>MAX(0,$B$18*SUM($D$17:BZ17)-SUM($D$18:BY18))</f>
        <v>2952424.8782647848</v>
      </c>
      <c r="CA18" s="13">
        <f>MAX(0,$B$18*SUM($D$17:CA17)-SUM($D$18:BZ18))</f>
        <v>2990246.4936366975</v>
      </c>
      <c r="CB18" s="13">
        <f>MAX(0,$B$18*SUM($D$17:CB17)-SUM($D$18:CA18))</f>
        <v>2994376.3151056468</v>
      </c>
      <c r="CC18" s="13">
        <f>MAX(0,$B$18*SUM($D$17:CC17)-SUM($D$18:CB18))</f>
        <v>2953719.7750161886</v>
      </c>
      <c r="CD18" s="13">
        <f>MAX(0,$B$18*SUM($D$17:CD17)-SUM($D$18:CC18))</f>
        <v>2989924.0936366916</v>
      </c>
      <c r="CE18" s="13">
        <f>MAX(0,$B$18*SUM($D$17:CE17)-SUM($D$18:CD18))</f>
        <v>2994053.9151056409</v>
      </c>
      <c r="CF18" s="13">
        <f>MAX(0,$B$18*SUM($D$17:CF17)-SUM($D$18:CE18))</f>
        <v>2955014.6717675924</v>
      </c>
      <c r="CG18" s="13">
        <f>MAX(0,$B$18*SUM($D$17:CG17)-SUM($D$18:CF18))</f>
        <v>2864076.2699078918</v>
      </c>
      <c r="CH18" s="13">
        <f>MAX(0,$B$18*SUM($D$17:CH17)-SUM($D$18:CG18))</f>
        <v>2993731.5151056349</v>
      </c>
      <c r="CI18" s="13">
        <f>MAX(0,$B$18*SUM($D$17:CI17)-SUM($D$18:CH18))</f>
        <v>2956309.568519026</v>
      </c>
      <c r="CJ18" s="13">
        <f>MAX(0,$B$18*SUM($D$17:CJ17)-SUM($D$18:CI18))</f>
        <v>3157075.1672827601</v>
      </c>
      <c r="CK18" s="13">
        <f>MAX(0,$B$18*SUM($D$17:CK17)-SUM($D$18:CJ18))</f>
        <v>3161204.9887517095</v>
      </c>
      <c r="CL18" s="13">
        <f>MAX(0,$B$18*SUM($D$17:CL17)-SUM($D$18:CK18))</f>
        <v>3125400.3389164507</v>
      </c>
      <c r="CM18" s="13">
        <f>MAX(0,$B$18*SUM($D$17:CM17)-SUM($D$18:CL18))</f>
        <v>3156752.767282784</v>
      </c>
      <c r="CN18" s="13">
        <f>MAX(0,$B$18*SUM($D$17:CN17)-SUM($D$18:CM18))</f>
        <v>3160882.5887517035</v>
      </c>
      <c r="CO18" s="13">
        <f>MAX(0,$B$18*SUM($D$17:CO17)-SUM($D$18:CN18))</f>
        <v>3126695.2356678843</v>
      </c>
      <c r="CP18" s="13">
        <f>MAX(0,$B$18*SUM($D$17:CP17)-SUM($D$18:CO18))</f>
        <v>3156430.367282778</v>
      </c>
      <c r="CQ18" s="13">
        <f>MAX(0,$B$18*SUM($D$17:CQ17)-SUM($D$18:CP18))</f>
        <v>3160560.1887516677</v>
      </c>
      <c r="CR18" s="13">
        <f>MAX(0,$B$18*SUM($D$17:CR17)-SUM($D$18:CQ18))</f>
        <v>3127990.132419318</v>
      </c>
      <c r="CS18" s="13">
        <f>MAX(0,$B$18*SUM($D$17:CS17)-SUM($D$18:CR18))</f>
        <v>3030582.5435539484</v>
      </c>
      <c r="CT18" s="13">
        <f>MAX(0,$B$18*SUM($D$17:CT17)-SUM($D$18:CS18))</f>
        <v>3160237.7887517214</v>
      </c>
      <c r="CU18" s="13">
        <f>MAX(0,$B$18*SUM($D$17:CU17)-SUM($D$18:CT18))</f>
        <v>3129285.029170692</v>
      </c>
      <c r="CV18" s="13">
        <f>MAX(0,$B$18*SUM($D$17:CV17)-SUM($D$18:CU18))</f>
        <v>3331971.2346111238</v>
      </c>
      <c r="CW18" s="13">
        <f>MAX(0,$B$18*SUM($D$17:CW17)-SUM($D$18:CV18))</f>
        <v>3336101.0560800731</v>
      </c>
      <c r="CX18" s="13">
        <f>MAX(0,$B$18*SUM($D$17:CX17)-SUM($D$18:CW18))</f>
        <v>3306765.5932504535</v>
      </c>
      <c r="CY18" s="13">
        <f>MAX(0,$B$18*SUM($D$17:CY17)-SUM($D$18:CX18))</f>
        <v>3331648.8346111178</v>
      </c>
      <c r="CZ18" s="13">
        <f>MAX(0,$B$18*SUM($D$17:CZ17)-SUM($D$18:CY18))</f>
        <v>3335778.6560800672</v>
      </c>
      <c r="DA18" s="13">
        <f>MAX(0,$B$18*SUM($D$17:DA17)-SUM($D$18:CZ18))</f>
        <v>3308060.4900019169</v>
      </c>
      <c r="DB18" s="13">
        <f>MAX(0,$B$18*SUM($D$17:DB17)-SUM($D$18:DA18))</f>
        <v>3331326.4346111417</v>
      </c>
      <c r="DC18" s="13">
        <f>MAX(0,$B$18*SUM($D$17:DC17)-SUM($D$18:DB18))</f>
        <v>3335456.2560800314</v>
      </c>
      <c r="DD18" s="13">
        <f>MAX(0,$B$18*SUM($D$17:DD17)-SUM($D$18:DC18))</f>
        <v>3309355.3867533207</v>
      </c>
      <c r="DE18" s="13">
        <f>MAX(0,$B$18*SUM($D$17:DE17)-SUM($D$18:DD18))</f>
        <v>3205478.6108823419</v>
      </c>
      <c r="DF18" s="13">
        <f>MAX(0,$B$18*SUM($D$17:DF17)-SUM($D$18:DE18))</f>
        <v>3335133.8560800552</v>
      </c>
      <c r="DG18" s="13">
        <f>MAX(0,$B$18*SUM($D$17:DG17)-SUM($D$18:DF18))</f>
        <v>3310650.2835047245</v>
      </c>
      <c r="DH18" s="13">
        <f>MAX(0,$B$18*SUM($D$17:DH17)-SUM($D$18:DG18))</f>
        <v>3515676.5853058696</v>
      </c>
      <c r="DI18" s="13">
        <f>MAX(0,$B$18*SUM($D$17:DI17)-SUM($D$18:DH18))</f>
        <v>3519806.4067748189</v>
      </c>
      <c r="DJ18" s="13">
        <f>MAX(0,$B$18*SUM($D$17:DJ17)-SUM($D$18:DI18))</f>
        <v>3496940.1309509277</v>
      </c>
      <c r="DK18" s="13">
        <f>MAX(0,$B$18*SUM($D$17:DK17)-SUM($D$18:DJ18))</f>
        <v>3515354.1853058934</v>
      </c>
      <c r="DL18" s="13">
        <f>MAX(0,$B$18*SUM($D$17:DL17)-SUM($D$18:DK18))</f>
        <v>3519484.0067747831</v>
      </c>
      <c r="DM18" s="13">
        <f>MAX(0,$B$18*SUM($D$17:DM17)-SUM($D$18:DL18))</f>
        <v>3498235.0277023315</v>
      </c>
      <c r="DN18" s="13">
        <f>MAX(0,$B$18*SUM($D$17:DN17)-SUM($D$18:DM18))</f>
        <v>3515031.7853059173</v>
      </c>
      <c r="DO18" s="13">
        <f>MAX(0,$B$18*SUM($D$17:DO17)-SUM($D$18:DN18))</f>
        <v>3519161.606774807</v>
      </c>
      <c r="DP18" s="13">
        <f>MAX(0,$B$18*SUM($D$17:DP17)-SUM($D$18:DO18))</f>
        <v>3499529.9244537354</v>
      </c>
      <c r="DQ18" s="13">
        <f>MAX(0,$B$18*SUM($D$17:DQ17)-SUM($D$18:DP18))</f>
        <v>3389183.9615770578</v>
      </c>
      <c r="DR18" s="13">
        <f>MAX(0,$B$18*SUM($D$17:DR17)-SUM($D$18:DQ18))</f>
        <v>3518839.2067748308</v>
      </c>
      <c r="DS18" s="13">
        <f>MAX(0,$B$18*SUM($D$17:DS17)-SUM($D$18:DR18))</f>
        <v>3500824.8212051392</v>
      </c>
      <c r="DT18" s="13">
        <f>MAX(0,$B$18*SUM($D$17:DT17)-SUM($D$18:DS18))</f>
        <v>3708631.6835353971</v>
      </c>
      <c r="DU18" s="13">
        <f>MAX(0,$B$18*SUM($D$17:DU17)-SUM($D$18:DT18))</f>
        <v>3712761.5050043464</v>
      </c>
    </row>
    <row r="19" spans="1:125" x14ac:dyDescent="0.3">
      <c r="A19" s="61" t="s">
        <v>46</v>
      </c>
      <c r="B19" s="21"/>
      <c r="C19" s="19">
        <f t="shared" si="116"/>
        <v>1271809097.192518</v>
      </c>
      <c r="D19" s="19">
        <f t="shared" ref="D19:AI19" si="232">D15-D16-D18</f>
        <v>-84559.322033898308</v>
      </c>
      <c r="E19" s="19">
        <f t="shared" si="232"/>
        <v>0</v>
      </c>
      <c r="F19" s="19">
        <f t="shared" si="232"/>
        <v>0</v>
      </c>
      <c r="G19" s="19">
        <f t="shared" si="232"/>
        <v>0</v>
      </c>
      <c r="H19" s="19">
        <f t="shared" si="232"/>
        <v>0</v>
      </c>
      <c r="I19" s="19">
        <f t="shared" si="232"/>
        <v>-28166.666666666672</v>
      </c>
      <c r="J19" s="19">
        <f t="shared" si="232"/>
        <v>-28166.666666666672</v>
      </c>
      <c r="K19" s="19">
        <f t="shared" si="232"/>
        <v>-28166.666666666672</v>
      </c>
      <c r="L19" s="19">
        <f t="shared" si="232"/>
        <v>-46491.198446327689</v>
      </c>
      <c r="M19" s="19">
        <f t="shared" si="232"/>
        <v>8123644.8445856851</v>
      </c>
      <c r="N19" s="19">
        <f t="shared" si="232"/>
        <v>8599155.7212806009</v>
      </c>
      <c r="O19" s="19">
        <f t="shared" si="232"/>
        <v>8437864.714924667</v>
      </c>
      <c r="P19" s="19">
        <f t="shared" si="232"/>
        <v>3792860.9596986808</v>
      </c>
      <c r="Q19" s="19">
        <f t="shared" si="232"/>
        <v>8600999.2931934372</v>
      </c>
      <c r="R19" s="19">
        <f t="shared" si="232"/>
        <v>8374865.9893674571</v>
      </c>
      <c r="S19" s="19">
        <f t="shared" si="232"/>
        <v>8749095.1692224909</v>
      </c>
      <c r="T19" s="19">
        <f t="shared" si="232"/>
        <v>8848566.8360505775</v>
      </c>
      <c r="U19" s="19">
        <f t="shared" si="232"/>
        <v>8639509.3165321499</v>
      </c>
      <c r="V19" s="19">
        <f t="shared" si="232"/>
        <v>8996662.7120796349</v>
      </c>
      <c r="W19" s="19">
        <f t="shared" si="232"/>
        <v>9096134.3789077196</v>
      </c>
      <c r="X19" s="19">
        <f t="shared" si="232"/>
        <v>8810593.6654425617</v>
      </c>
      <c r="Y19" s="19">
        <f t="shared" si="232"/>
        <v>8576223.7981167566</v>
      </c>
      <c r="Z19" s="19">
        <f t="shared" si="232"/>
        <v>9094844.7789077181</v>
      </c>
      <c r="AA19" s="19">
        <f t="shared" si="232"/>
        <v>8815773.2524482124</v>
      </c>
      <c r="AB19" s="19">
        <f t="shared" si="232"/>
        <v>9602925.7235404886</v>
      </c>
      <c r="AC19" s="19">
        <f t="shared" si="232"/>
        <v>9619445.0094161946</v>
      </c>
      <c r="AD19" s="19">
        <f t="shared" si="232"/>
        <v>9346842.6699623298</v>
      </c>
      <c r="AE19" s="19">
        <f t="shared" si="232"/>
        <v>9601636.1235404871</v>
      </c>
      <c r="AF19" s="19">
        <f t="shared" si="232"/>
        <v>9618155.4094161931</v>
      </c>
      <c r="AG19" s="19">
        <f t="shared" si="232"/>
        <v>9352022.2569679804</v>
      </c>
      <c r="AH19" s="19">
        <f t="shared" si="232"/>
        <v>9600346.5235404857</v>
      </c>
      <c r="AI19" s="19">
        <f t="shared" si="232"/>
        <v>9616865.8094161917</v>
      </c>
      <c r="AJ19" s="19">
        <f t="shared" ref="AJ19:BO19" si="233">AJ15-AJ16-AJ18</f>
        <v>9357201.843973631</v>
      </c>
      <c r="AK19" s="19">
        <f t="shared" si="233"/>
        <v>9096955.2286252398</v>
      </c>
      <c r="AL19" s="19">
        <f t="shared" si="233"/>
        <v>9615576.2094161902</v>
      </c>
      <c r="AM19" s="19">
        <f t="shared" si="233"/>
        <v>9362381.4309792817</v>
      </c>
      <c r="AN19" s="19">
        <f t="shared" si="233"/>
        <v>10149951.645574387</v>
      </c>
      <c r="AO19" s="19">
        <f t="shared" si="233"/>
        <v>10166470.931450101</v>
      </c>
      <c r="AP19" s="19">
        <f t="shared" si="233"/>
        <v>9919745.3400188237</v>
      </c>
      <c r="AQ19" s="19">
        <f t="shared" si="233"/>
        <v>10148662.045574393</v>
      </c>
      <c r="AR19" s="19">
        <f t="shared" si="233"/>
        <v>10165181.331450092</v>
      </c>
      <c r="AS19" s="19">
        <f t="shared" si="233"/>
        <v>9924924.9270244967</v>
      </c>
      <c r="AT19" s="19">
        <f t="shared" si="233"/>
        <v>10147372.445574384</v>
      </c>
      <c r="AU19" s="19">
        <f t="shared" si="233"/>
        <v>10163891.731450098</v>
      </c>
      <c r="AV19" s="19">
        <f t="shared" si="233"/>
        <v>9930104.5140301399</v>
      </c>
      <c r="AW19" s="19">
        <f t="shared" si="233"/>
        <v>9643981.1506591309</v>
      </c>
      <c r="AX19" s="19">
        <f t="shared" si="233"/>
        <v>10162602.131450089</v>
      </c>
      <c r="AY19" s="19">
        <f t="shared" si="233"/>
        <v>9935284.1010357831</v>
      </c>
      <c r="AZ19" s="19">
        <f t="shared" si="233"/>
        <v>10724586.783709984</v>
      </c>
      <c r="BA19" s="19">
        <f t="shared" si="233"/>
        <v>10741106.069585698</v>
      </c>
      <c r="BB19" s="19">
        <f t="shared" si="233"/>
        <v>10520257.226177029</v>
      </c>
      <c r="BC19" s="19">
        <f t="shared" si="233"/>
        <v>10723297.18370999</v>
      </c>
      <c r="BD19" s="19">
        <f t="shared" si="233"/>
        <v>10739816.469585689</v>
      </c>
      <c r="BE19" s="19">
        <f t="shared" si="233"/>
        <v>10525436.813182672</v>
      </c>
      <c r="BF19" s="19">
        <f t="shared" si="233"/>
        <v>10722007.583709981</v>
      </c>
      <c r="BG19" s="19">
        <f t="shared" si="233"/>
        <v>10738526.869585695</v>
      </c>
      <c r="BH19" s="19">
        <f t="shared" si="233"/>
        <v>10530616.400188331</v>
      </c>
      <c r="BI19" s="19">
        <f t="shared" si="233"/>
        <v>10218616.288794743</v>
      </c>
      <c r="BJ19" s="19">
        <f t="shared" si="233"/>
        <v>10737237.269585686</v>
      </c>
      <c r="BK19" s="19">
        <f t="shared" si="233"/>
        <v>10535795.987193989</v>
      </c>
      <c r="BL19" s="19">
        <f t="shared" si="233"/>
        <v>11328211.598752338</v>
      </c>
      <c r="BM19" s="19">
        <f t="shared" si="233"/>
        <v>11344730.884628052</v>
      </c>
      <c r="BN19" s="19">
        <f t="shared" si="233"/>
        <v>11149758.789242009</v>
      </c>
      <c r="BO19" s="19">
        <f t="shared" si="233"/>
        <v>11326921.998752344</v>
      </c>
      <c r="BP19" s="19">
        <f t="shared" ref="BP19:CU19" si="234">BP15-BP16-BP18</f>
        <v>11343441.284628073</v>
      </c>
      <c r="BQ19" s="19">
        <f t="shared" si="234"/>
        <v>11154938.376247622</v>
      </c>
      <c r="BR19" s="19">
        <f t="shared" si="234"/>
        <v>11325632.398752365</v>
      </c>
      <c r="BS19" s="19">
        <f t="shared" si="234"/>
        <v>11342151.684628049</v>
      </c>
      <c r="BT19" s="19">
        <f t="shared" si="234"/>
        <v>11160117.96325328</v>
      </c>
      <c r="BU19" s="19">
        <f t="shared" si="234"/>
        <v>10822241.103837127</v>
      </c>
      <c r="BV19" s="19">
        <f t="shared" si="234"/>
        <v>11340862.084628055</v>
      </c>
      <c r="BW19" s="19">
        <f t="shared" si="234"/>
        <v>11165297.550258938</v>
      </c>
      <c r="BX19" s="19">
        <f t="shared" si="234"/>
        <v>11962275.574546866</v>
      </c>
      <c r="BY19" s="19">
        <f t="shared" si="234"/>
        <v>11978794.86042258</v>
      </c>
      <c r="BZ19" s="19">
        <f t="shared" si="234"/>
        <v>11809699.513059085</v>
      </c>
      <c r="CA19" s="19">
        <f t="shared" si="234"/>
        <v>11960985.974546872</v>
      </c>
      <c r="CB19" s="19">
        <f t="shared" si="234"/>
        <v>11977505.260422556</v>
      </c>
      <c r="CC19" s="19">
        <f t="shared" si="234"/>
        <v>11814879.100064743</v>
      </c>
      <c r="CD19" s="19">
        <f t="shared" si="234"/>
        <v>11959696.374546878</v>
      </c>
      <c r="CE19" s="19">
        <f t="shared" si="234"/>
        <v>11976215.660422562</v>
      </c>
      <c r="CF19" s="19">
        <f t="shared" si="234"/>
        <v>11820058.687070401</v>
      </c>
      <c r="CG19" s="19">
        <f t="shared" si="234"/>
        <v>11456305.07963161</v>
      </c>
      <c r="CH19" s="19">
        <f t="shared" si="234"/>
        <v>11974926.060422568</v>
      </c>
      <c r="CI19" s="19">
        <f t="shared" si="234"/>
        <v>11825238.274076032</v>
      </c>
      <c r="CJ19" s="19">
        <f t="shared" si="234"/>
        <v>12628300.66913107</v>
      </c>
      <c r="CK19" s="19">
        <f t="shared" si="234"/>
        <v>12644819.955006754</v>
      </c>
      <c r="CL19" s="19">
        <f t="shared" si="234"/>
        <v>12501601.35566593</v>
      </c>
      <c r="CM19" s="19">
        <f t="shared" si="234"/>
        <v>12627011.069131047</v>
      </c>
      <c r="CN19" s="19">
        <f t="shared" si="234"/>
        <v>12643530.35500676</v>
      </c>
      <c r="CO19" s="19">
        <f t="shared" si="234"/>
        <v>12506780.942671558</v>
      </c>
      <c r="CP19" s="19">
        <f t="shared" si="234"/>
        <v>12625721.469131052</v>
      </c>
      <c r="CQ19" s="19">
        <f t="shared" si="234"/>
        <v>12642240.755006796</v>
      </c>
      <c r="CR19" s="19">
        <f t="shared" si="234"/>
        <v>12511960.529677186</v>
      </c>
      <c r="CS19" s="19">
        <f t="shared" si="234"/>
        <v>12122330.174215814</v>
      </c>
      <c r="CT19" s="19">
        <f t="shared" si="234"/>
        <v>12640951.155006742</v>
      </c>
      <c r="CU19" s="19">
        <f t="shared" si="234"/>
        <v>12517140.116682874</v>
      </c>
      <c r="CV19" s="19">
        <f t="shared" ref="CV19:DU19" si="235">CV15-CV16-CV18</f>
        <v>13327884.938444501</v>
      </c>
      <c r="CW19" s="19">
        <f t="shared" si="235"/>
        <v>13344404.224320186</v>
      </c>
      <c r="CX19" s="19">
        <f t="shared" si="235"/>
        <v>13227062.373001972</v>
      </c>
      <c r="CY19" s="19">
        <f t="shared" si="235"/>
        <v>13326595.338444507</v>
      </c>
      <c r="CZ19" s="19">
        <f t="shared" si="235"/>
        <v>13343114.624320192</v>
      </c>
      <c r="DA19" s="19">
        <f t="shared" si="235"/>
        <v>13232241.960007569</v>
      </c>
      <c r="DB19" s="19">
        <f t="shared" si="235"/>
        <v>13325305.738444483</v>
      </c>
      <c r="DC19" s="19">
        <f t="shared" si="235"/>
        <v>13341825.024320228</v>
      </c>
      <c r="DD19" s="19">
        <f t="shared" si="235"/>
        <v>13237421.547013229</v>
      </c>
      <c r="DE19" s="19">
        <f t="shared" si="235"/>
        <v>12821914.443529217</v>
      </c>
      <c r="DF19" s="19">
        <f t="shared" si="235"/>
        <v>13340535.424320204</v>
      </c>
      <c r="DG19" s="19">
        <f t="shared" si="235"/>
        <v>13242601.134018885</v>
      </c>
      <c r="DH19" s="19">
        <f t="shared" si="235"/>
        <v>14062706.341223627</v>
      </c>
      <c r="DI19" s="19">
        <f t="shared" si="235"/>
        <v>14079225.627099313</v>
      </c>
      <c r="DJ19" s="19">
        <f t="shared" si="235"/>
        <v>13987760.523803618</v>
      </c>
      <c r="DK19" s="19">
        <f t="shared" si="235"/>
        <v>14061416.741223603</v>
      </c>
      <c r="DL19" s="19">
        <f t="shared" si="235"/>
        <v>14077936.027099349</v>
      </c>
      <c r="DM19" s="19">
        <f t="shared" si="235"/>
        <v>13992940.110809278</v>
      </c>
      <c r="DN19" s="19">
        <f t="shared" si="235"/>
        <v>14060127.14122358</v>
      </c>
      <c r="DO19" s="19">
        <f t="shared" si="235"/>
        <v>14076646.427099325</v>
      </c>
      <c r="DP19" s="19">
        <f t="shared" si="235"/>
        <v>13998119.697814934</v>
      </c>
      <c r="DQ19" s="19">
        <f t="shared" si="235"/>
        <v>13556735.846308373</v>
      </c>
      <c r="DR19" s="19">
        <f t="shared" si="235"/>
        <v>14075356.827099301</v>
      </c>
      <c r="DS19" s="19">
        <f t="shared" si="235"/>
        <v>14003299.284820594</v>
      </c>
      <c r="DT19" s="19">
        <f t="shared" si="235"/>
        <v>14834526.734141663</v>
      </c>
      <c r="DU19" s="19">
        <f t="shared" si="235"/>
        <v>14851046.020017348</v>
      </c>
    </row>
    <row r="20" spans="1:125" x14ac:dyDescent="0.3"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</row>
    <row r="21" spans="1:125" x14ac:dyDescent="0.3"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</row>
    <row r="22" spans="1:125" x14ac:dyDescent="0.3">
      <c r="A22" s="73" t="s">
        <v>177</v>
      </c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</row>
    <row r="23" spans="1:125" x14ac:dyDescent="0.3">
      <c r="A23" s="129" t="s">
        <v>39</v>
      </c>
      <c r="B23" s="166"/>
      <c r="C23" s="167" t="s">
        <v>1</v>
      </c>
      <c r="D23" s="167">
        <v>2014</v>
      </c>
      <c r="E23" s="167">
        <v>2015</v>
      </c>
      <c r="F23" s="167">
        <v>2016</v>
      </c>
      <c r="G23" s="167">
        <v>2017</v>
      </c>
      <c r="H23" s="167">
        <v>2018</v>
      </c>
      <c r="I23" s="167">
        <v>2019</v>
      </c>
      <c r="J23" s="167">
        <v>2020</v>
      </c>
      <c r="K23" s="167">
        <v>2021</v>
      </c>
      <c r="L23" s="167">
        <v>2022</v>
      </c>
      <c r="M23" s="167">
        <v>2023</v>
      </c>
      <c r="N23" s="168">
        <v>2024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</row>
    <row r="24" spans="1:125" x14ac:dyDescent="0.3">
      <c r="A24" s="11" t="s">
        <v>40</v>
      </c>
      <c r="C24" s="106">
        <f>SUM(D24:DU24)</f>
        <v>5509.3170959138197</v>
      </c>
      <c r="D24" s="96">
        <f>SUMIF($D$2:$DU$2,"="&amp;D$23,$D4:$DU4)/1000000</f>
        <v>0</v>
      </c>
      <c r="E24" s="96">
        <f t="shared" ref="E24:N25" si="236">SUMIF($D$2:$DU$2,"="&amp;E$23,$D4:$DU4)/1000000</f>
        <v>193.51906779661016</v>
      </c>
      <c r="F24" s="96">
        <f t="shared" si="236"/>
        <v>482.09014830508477</v>
      </c>
      <c r="G24" s="96">
        <f t="shared" si="236"/>
        <v>506.19465572033891</v>
      </c>
      <c r="H24" s="96">
        <f t="shared" si="236"/>
        <v>531.50438850635601</v>
      </c>
      <c r="I24" s="96">
        <f t="shared" si="236"/>
        <v>558.07960793167388</v>
      </c>
      <c r="J24" s="96">
        <f t="shared" si="236"/>
        <v>585.98358832825761</v>
      </c>
      <c r="K24" s="96">
        <f t="shared" si="236"/>
        <v>615.28276774467065</v>
      </c>
      <c r="L24" s="96">
        <f t="shared" si="236"/>
        <v>646.04690613190405</v>
      </c>
      <c r="M24" s="96">
        <f t="shared" si="236"/>
        <v>678.3492514384991</v>
      </c>
      <c r="N24" s="96">
        <f t="shared" si="236"/>
        <v>712.26671401042438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</row>
    <row r="25" spans="1:125" x14ac:dyDescent="0.3">
      <c r="A25" s="11" t="s">
        <v>129</v>
      </c>
      <c r="C25" s="106">
        <f t="shared" ref="C25:C39" si="237">SUM(D25:DU25)</f>
        <v>3767.9449071222252</v>
      </c>
      <c r="D25" s="96">
        <f>SUMIF($D$2:$DU$2,"="&amp;D$23,$D5:$DU5)/1000000</f>
        <v>0</v>
      </c>
      <c r="E25" s="96">
        <f t="shared" si="236"/>
        <v>133.05084745762713</v>
      </c>
      <c r="F25" s="96">
        <f t="shared" si="236"/>
        <v>331.14406779661016</v>
      </c>
      <c r="G25" s="96">
        <f t="shared" si="236"/>
        <v>347.29449152542372</v>
      </c>
      <c r="H25" s="96">
        <f t="shared" si="236"/>
        <v>364.25243644067797</v>
      </c>
      <c r="I25" s="96">
        <f t="shared" si="236"/>
        <v>382.05827860169501</v>
      </c>
      <c r="J25" s="96">
        <f t="shared" si="236"/>
        <v>400.75441287076285</v>
      </c>
      <c r="K25" s="96">
        <f t="shared" si="236"/>
        <v>420.38535385328402</v>
      </c>
      <c r="L25" s="96">
        <f t="shared" si="236"/>
        <v>440.99784188493123</v>
      </c>
      <c r="M25" s="96">
        <f t="shared" si="236"/>
        <v>462.64095431816088</v>
      </c>
      <c r="N25" s="96">
        <f t="shared" si="236"/>
        <v>485.36622237305198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</row>
    <row r="26" spans="1:125" x14ac:dyDescent="0.3">
      <c r="A26" s="20" t="s">
        <v>130</v>
      </c>
      <c r="B26" s="36"/>
      <c r="C26" s="162">
        <f t="shared" si="237"/>
        <v>1741.3721887915949</v>
      </c>
      <c r="D26" s="162">
        <f>D24-D25</f>
        <v>0</v>
      </c>
      <c r="E26" s="162">
        <f>E24-E25</f>
        <v>60.468220338983031</v>
      </c>
      <c r="F26" s="162">
        <f t="shared" ref="F26:N26" si="238">F24-F25</f>
        <v>150.94608050847461</v>
      </c>
      <c r="G26" s="162">
        <f t="shared" si="238"/>
        <v>158.90016419491519</v>
      </c>
      <c r="H26" s="162">
        <f t="shared" si="238"/>
        <v>167.25195206567804</v>
      </c>
      <c r="I26" s="162">
        <f t="shared" si="238"/>
        <v>176.02132932997887</v>
      </c>
      <c r="J26" s="162">
        <f t="shared" si="238"/>
        <v>185.22917545749476</v>
      </c>
      <c r="K26" s="162">
        <f t="shared" si="238"/>
        <v>194.89741389138663</v>
      </c>
      <c r="L26" s="162">
        <f t="shared" si="238"/>
        <v>205.04906424697282</v>
      </c>
      <c r="M26" s="162">
        <f t="shared" si="238"/>
        <v>215.70829712033822</v>
      </c>
      <c r="N26" s="162">
        <f t="shared" si="238"/>
        <v>226.9004916373724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</row>
    <row r="27" spans="1:125" x14ac:dyDescent="0.3">
      <c r="A27" s="11" t="s">
        <v>2</v>
      </c>
      <c r="C27" s="106">
        <f t="shared" si="237"/>
        <v>40.377913333333332</v>
      </c>
      <c r="D27" s="96">
        <f>SUMIF($D$2:$DU$2,"="&amp;D$23,$D7:$DU7)/1000000</f>
        <v>0</v>
      </c>
      <c r="E27" s="96">
        <f t="shared" ref="E27:N27" si="239">SUMIF($D$2:$DU$2,"="&amp;E$23,$D7:$DU7)/1000000</f>
        <v>1.6415533333333334</v>
      </c>
      <c r="F27" s="96">
        <f t="shared" si="239"/>
        <v>3.9945360000000001</v>
      </c>
      <c r="G27" s="96">
        <f t="shared" si="239"/>
        <v>4.0719120000000002</v>
      </c>
      <c r="H27" s="96">
        <f t="shared" si="239"/>
        <v>4.1492880000000003</v>
      </c>
      <c r="I27" s="96">
        <f t="shared" si="239"/>
        <v>4.2266640000000004</v>
      </c>
      <c r="J27" s="96">
        <f t="shared" si="239"/>
        <v>4.3040399999999996</v>
      </c>
      <c r="K27" s="96">
        <f t="shared" si="239"/>
        <v>4.3814159999999998</v>
      </c>
      <c r="L27" s="96">
        <f t="shared" si="239"/>
        <v>4.4587919999999999</v>
      </c>
      <c r="M27" s="96">
        <f t="shared" si="239"/>
        <v>4.536168</v>
      </c>
      <c r="N27" s="96">
        <f t="shared" si="239"/>
        <v>4.6135439999999992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</row>
    <row r="28" spans="1:125" x14ac:dyDescent="0.3">
      <c r="A28" s="11" t="s">
        <v>124</v>
      </c>
      <c r="C28" s="106">
        <f t="shared" si="237"/>
        <v>38.315960451977411</v>
      </c>
      <c r="D28" s="96">
        <f>SUMIF($D$2:$DU$2,"="&amp;D$23,$D8:$DU8)/1000000</f>
        <v>0</v>
      </c>
      <c r="E28" s="96">
        <f t="shared" ref="E28:N34" si="240">SUMIF($D$2:$DU$2,"="&amp;E$23,$D8:$DU8)/1000000</f>
        <v>2.0520621468926556</v>
      </c>
      <c r="F28" s="96">
        <f t="shared" si="240"/>
        <v>4.029322033898306</v>
      </c>
      <c r="G28" s="96">
        <f t="shared" si="240"/>
        <v>4.029322033898306</v>
      </c>
      <c r="H28" s="96">
        <f t="shared" si="240"/>
        <v>4.029322033898306</v>
      </c>
      <c r="I28" s="96">
        <f t="shared" si="240"/>
        <v>4.029322033898306</v>
      </c>
      <c r="J28" s="96">
        <f t="shared" si="240"/>
        <v>4.029322033898306</v>
      </c>
      <c r="K28" s="96">
        <f t="shared" si="240"/>
        <v>4.029322033898306</v>
      </c>
      <c r="L28" s="96">
        <f t="shared" si="240"/>
        <v>4.029322033898306</v>
      </c>
      <c r="M28" s="96">
        <f t="shared" si="240"/>
        <v>4.029322033898306</v>
      </c>
      <c r="N28" s="96">
        <f t="shared" si="240"/>
        <v>4.029322033898306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</row>
    <row r="29" spans="1:125" x14ac:dyDescent="0.3">
      <c r="A29" s="11" t="s">
        <v>11</v>
      </c>
      <c r="C29" s="106">
        <f t="shared" si="237"/>
        <v>8.5503893725101427</v>
      </c>
      <c r="D29" s="96">
        <f>SUMIF($D$2:$DU$2,"="&amp;D$23,$D9:$DU9)/1000000</f>
        <v>0</v>
      </c>
      <c r="E29" s="96">
        <f t="shared" si="240"/>
        <v>0.21940095639124296</v>
      </c>
      <c r="F29" s="96">
        <f t="shared" si="240"/>
        <v>1.4549854481339637</v>
      </c>
      <c r="G29" s="96">
        <f t="shared" si="240"/>
        <v>1.3123434613935974</v>
      </c>
      <c r="H29" s="96">
        <f t="shared" si="240"/>
        <v>1.1829597212806027</v>
      </c>
      <c r="I29" s="96">
        <f t="shared" si="240"/>
        <v>1.0535759811676086</v>
      </c>
      <c r="J29" s="96">
        <f t="shared" si="240"/>
        <v>0.92419224105461451</v>
      </c>
      <c r="K29" s="96">
        <f t="shared" si="240"/>
        <v>0.7948085009416207</v>
      </c>
      <c r="L29" s="96">
        <f t="shared" si="240"/>
        <v>0.66542476082862589</v>
      </c>
      <c r="M29" s="96">
        <f t="shared" si="240"/>
        <v>0.53604102071563109</v>
      </c>
      <c r="N29" s="96">
        <f t="shared" si="240"/>
        <v>0.40665728060263601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</row>
    <row r="30" spans="1:125" x14ac:dyDescent="0.3">
      <c r="A30" s="20" t="s">
        <v>41</v>
      </c>
      <c r="B30" s="21"/>
      <c r="C30" s="162">
        <f t="shared" si="237"/>
        <v>1654.1279256337739</v>
      </c>
      <c r="D30" s="162">
        <f>D26-SUM(D27:D29)</f>
        <v>0</v>
      </c>
      <c r="E30" s="162">
        <f t="shared" ref="E30:N30" si="241">E26-SUM(E27:E29)</f>
        <v>56.555203902365797</v>
      </c>
      <c r="F30" s="162">
        <f t="shared" si="241"/>
        <v>141.46723702644235</v>
      </c>
      <c r="G30" s="162">
        <f t="shared" si="241"/>
        <v>149.48658669962327</v>
      </c>
      <c r="H30" s="162">
        <f t="shared" si="241"/>
        <v>157.89038231049912</v>
      </c>
      <c r="I30" s="162">
        <f t="shared" si="241"/>
        <v>166.71176731491295</v>
      </c>
      <c r="J30" s="162">
        <f t="shared" si="241"/>
        <v>175.97162118254184</v>
      </c>
      <c r="K30" s="162">
        <f t="shared" si="241"/>
        <v>185.69186735654671</v>
      </c>
      <c r="L30" s="162">
        <f t="shared" si="241"/>
        <v>195.89552545224589</v>
      </c>
      <c r="M30" s="162">
        <f t="shared" si="241"/>
        <v>206.60676606572429</v>
      </c>
      <c r="N30" s="162">
        <f t="shared" si="241"/>
        <v>217.85096832287147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</row>
    <row r="31" spans="1:125" x14ac:dyDescent="0.3">
      <c r="A31" s="11" t="s">
        <v>42</v>
      </c>
      <c r="C31" s="106">
        <f t="shared" si="237"/>
        <v>0</v>
      </c>
      <c r="D31" s="96">
        <f>SUMIF($D$2:$DU$2,"="&amp;D$23,$D11:$DU11)/1000000</f>
        <v>0</v>
      </c>
      <c r="E31" s="96">
        <f t="shared" si="240"/>
        <v>0</v>
      </c>
      <c r="F31" s="96">
        <f t="shared" si="240"/>
        <v>0</v>
      </c>
      <c r="G31" s="96">
        <f t="shared" si="240"/>
        <v>0</v>
      </c>
      <c r="H31" s="96">
        <f t="shared" si="240"/>
        <v>0</v>
      </c>
      <c r="I31" s="96">
        <f t="shared" si="240"/>
        <v>0</v>
      </c>
      <c r="J31" s="96">
        <f t="shared" si="240"/>
        <v>0</v>
      </c>
      <c r="K31" s="96">
        <f t="shared" si="240"/>
        <v>0</v>
      </c>
      <c r="L31" s="96">
        <f t="shared" si="240"/>
        <v>0</v>
      </c>
      <c r="M31" s="96">
        <f t="shared" si="240"/>
        <v>0</v>
      </c>
      <c r="N31" s="96">
        <f t="shared" si="240"/>
        <v>0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</row>
    <row r="32" spans="1:125" x14ac:dyDescent="0.3">
      <c r="A32" s="11" t="s">
        <v>47</v>
      </c>
      <c r="C32" s="106">
        <f t="shared" si="237"/>
        <v>8.4559322033898307E-2</v>
      </c>
      <c r="D32" s="96">
        <f>SUMIF($D$2:$DU$2,"="&amp;D$23,$D12:$DU12)/1000000</f>
        <v>8.4559322033898307E-2</v>
      </c>
      <c r="E32" s="96">
        <f t="shared" si="240"/>
        <v>0</v>
      </c>
      <c r="F32" s="96">
        <f t="shared" si="240"/>
        <v>0</v>
      </c>
      <c r="G32" s="96">
        <f t="shared" si="240"/>
        <v>0</v>
      </c>
      <c r="H32" s="96">
        <f t="shared" si="240"/>
        <v>0</v>
      </c>
      <c r="I32" s="96">
        <f t="shared" si="240"/>
        <v>0</v>
      </c>
      <c r="J32" s="96">
        <f t="shared" si="240"/>
        <v>0</v>
      </c>
      <c r="K32" s="96">
        <f t="shared" si="240"/>
        <v>0</v>
      </c>
      <c r="L32" s="96">
        <f t="shared" si="240"/>
        <v>0</v>
      </c>
      <c r="M32" s="96">
        <f t="shared" si="240"/>
        <v>0</v>
      </c>
      <c r="N32" s="96">
        <f t="shared" si="240"/>
        <v>0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</row>
    <row r="33" spans="1:63" x14ac:dyDescent="0.3">
      <c r="A33" s="61" t="s">
        <v>43</v>
      </c>
      <c r="B33" s="21"/>
      <c r="C33" s="162">
        <f t="shared" si="237"/>
        <v>1654.0433663117399</v>
      </c>
      <c r="D33" s="162">
        <f t="shared" ref="D33:N33" si="242">D30+D31-D32</f>
        <v>-8.4559322033898307E-2</v>
      </c>
      <c r="E33" s="162">
        <f t="shared" si="242"/>
        <v>56.555203902365797</v>
      </c>
      <c r="F33" s="162">
        <f t="shared" si="242"/>
        <v>141.46723702644235</v>
      </c>
      <c r="G33" s="162">
        <f t="shared" si="242"/>
        <v>149.48658669962327</v>
      </c>
      <c r="H33" s="162">
        <f t="shared" si="242"/>
        <v>157.89038231049912</v>
      </c>
      <c r="I33" s="162">
        <f t="shared" si="242"/>
        <v>166.71176731491295</v>
      </c>
      <c r="J33" s="162">
        <f t="shared" si="242"/>
        <v>175.97162118254184</v>
      </c>
      <c r="K33" s="162">
        <f t="shared" si="242"/>
        <v>185.69186735654671</v>
      </c>
      <c r="L33" s="162">
        <f t="shared" si="242"/>
        <v>195.89552545224589</v>
      </c>
      <c r="M33" s="162">
        <f t="shared" si="242"/>
        <v>206.60676606572429</v>
      </c>
      <c r="N33" s="162">
        <f t="shared" si="242"/>
        <v>217.85096832287147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</row>
    <row r="34" spans="1:63" x14ac:dyDescent="0.3">
      <c r="A34" t="s">
        <v>3</v>
      </c>
      <c r="C34" s="106">
        <f t="shared" si="237"/>
        <v>55.492828154425609</v>
      </c>
      <c r="D34" s="96">
        <f>SUMIF($D$2:$DU$2,"="&amp;D$23,$D14:$DU14)/1000000</f>
        <v>0</v>
      </c>
      <c r="E34" s="96">
        <f t="shared" si="240"/>
        <v>2.5631162900188325</v>
      </c>
      <c r="F34" s="96">
        <f t="shared" si="240"/>
        <v>5.8810790960451964</v>
      </c>
      <c r="G34" s="96">
        <f t="shared" si="240"/>
        <v>5.8810790960451964</v>
      </c>
      <c r="H34" s="96">
        <f t="shared" si="240"/>
        <v>5.8810790960451964</v>
      </c>
      <c r="I34" s="96">
        <f t="shared" si="240"/>
        <v>5.8810790960451964</v>
      </c>
      <c r="J34" s="96">
        <f t="shared" si="240"/>
        <v>5.8810790960451964</v>
      </c>
      <c r="K34" s="96">
        <f t="shared" si="240"/>
        <v>5.8810790960451964</v>
      </c>
      <c r="L34" s="96">
        <f t="shared" si="240"/>
        <v>5.8810790960451964</v>
      </c>
      <c r="M34" s="96">
        <f t="shared" si="240"/>
        <v>5.8810790960451964</v>
      </c>
      <c r="N34" s="96">
        <f t="shared" si="240"/>
        <v>5.8810790960451964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</row>
    <row r="35" spans="1:63" x14ac:dyDescent="0.3">
      <c r="A35" s="61" t="s">
        <v>44</v>
      </c>
      <c r="B35" s="21"/>
      <c r="C35" s="162">
        <f t="shared" si="237"/>
        <v>1598.5505381573143</v>
      </c>
      <c r="D35" s="162">
        <f t="shared" ref="D35:N35" si="243">D33-D34</f>
        <v>-8.4559322033898307E-2</v>
      </c>
      <c r="E35" s="162">
        <f t="shared" si="243"/>
        <v>53.992087612346964</v>
      </c>
      <c r="F35" s="162">
        <f t="shared" si="243"/>
        <v>135.58615793039715</v>
      </c>
      <c r="G35" s="162">
        <f t="shared" si="243"/>
        <v>143.60550760357808</v>
      </c>
      <c r="H35" s="162">
        <f t="shared" si="243"/>
        <v>152.00930321445392</v>
      </c>
      <c r="I35" s="162">
        <f t="shared" si="243"/>
        <v>160.83068821886775</v>
      </c>
      <c r="J35" s="162">
        <f t="shared" si="243"/>
        <v>170.09054208649664</v>
      </c>
      <c r="K35" s="162">
        <f t="shared" si="243"/>
        <v>179.81078826050151</v>
      </c>
      <c r="L35" s="162">
        <f t="shared" si="243"/>
        <v>190.01444635620069</v>
      </c>
      <c r="M35" s="162">
        <f t="shared" si="243"/>
        <v>200.72568696967909</v>
      </c>
      <c r="N35" s="162">
        <f t="shared" si="243"/>
        <v>211.96988922682627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</row>
    <row r="36" spans="1:63" x14ac:dyDescent="0.3">
      <c r="A36" t="s">
        <v>45</v>
      </c>
      <c r="C36" s="106">
        <f t="shared" si="237"/>
        <v>8.7891666666666666</v>
      </c>
      <c r="D36" s="96">
        <f t="shared" ref="D36:N36" si="244">SUMIF($D$2:$DU$2,"="&amp;D$23,$D16:$DU16)/1000000</f>
        <v>0</v>
      </c>
      <c r="E36" s="96">
        <f t="shared" si="244"/>
        <v>7.2338095238095237</v>
      </c>
      <c r="F36" s="96">
        <f t="shared" si="244"/>
        <v>1.5553571428571429</v>
      </c>
      <c r="G36" s="96">
        <f t="shared" si="244"/>
        <v>0</v>
      </c>
      <c r="H36" s="96">
        <f t="shared" si="244"/>
        <v>0</v>
      </c>
      <c r="I36" s="96">
        <f t="shared" si="244"/>
        <v>0</v>
      </c>
      <c r="J36" s="96">
        <f t="shared" si="244"/>
        <v>0</v>
      </c>
      <c r="K36" s="96">
        <f t="shared" si="244"/>
        <v>0</v>
      </c>
      <c r="L36" s="96">
        <f t="shared" si="244"/>
        <v>0</v>
      </c>
      <c r="M36" s="96">
        <f t="shared" si="244"/>
        <v>0</v>
      </c>
      <c r="N36" s="96">
        <f t="shared" si="244"/>
        <v>0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</row>
    <row r="37" spans="1:63" x14ac:dyDescent="0.3">
      <c r="A37" t="s">
        <v>131</v>
      </c>
      <c r="C37" s="106">
        <f t="shared" si="237"/>
        <v>1589.7613714906474</v>
      </c>
      <c r="D37" s="96">
        <f t="shared" ref="D37:N37" si="245">SUMIF($D$2:$DU$2,"="&amp;D$23,$D17:$DU17)/1000000</f>
        <v>-8.4559322033898307E-2</v>
      </c>
      <c r="E37" s="96">
        <f t="shared" si="245"/>
        <v>46.758278088537452</v>
      </c>
      <c r="F37" s="96">
        <f t="shared" si="245"/>
        <v>134.03080078753993</v>
      </c>
      <c r="G37" s="96">
        <f t="shared" si="245"/>
        <v>143.60550760357816</v>
      </c>
      <c r="H37" s="96">
        <f t="shared" si="245"/>
        <v>152.00930321445389</v>
      </c>
      <c r="I37" s="96">
        <f t="shared" si="245"/>
        <v>160.83068821886778</v>
      </c>
      <c r="J37" s="96">
        <f t="shared" si="245"/>
        <v>170.09054208649667</v>
      </c>
      <c r="K37" s="96">
        <f t="shared" si="245"/>
        <v>179.8107882605014</v>
      </c>
      <c r="L37" s="96">
        <f t="shared" si="245"/>
        <v>190.01444635620058</v>
      </c>
      <c r="M37" s="96">
        <f t="shared" si="245"/>
        <v>200.72568696967929</v>
      </c>
      <c r="N37" s="96">
        <f t="shared" si="245"/>
        <v>211.96988922682615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</row>
    <row r="38" spans="1:63" x14ac:dyDescent="0.3">
      <c r="A38" t="s">
        <v>12</v>
      </c>
      <c r="B38" s="62">
        <f>profittax</f>
        <v>0.2</v>
      </c>
      <c r="C38" s="106">
        <f t="shared" si="237"/>
        <v>317.95227429812951</v>
      </c>
      <c r="D38" s="96">
        <f t="shared" ref="D38:N38" si="246">SUMIF($D$2:$DU$2,"="&amp;D$23,$D18:$DU18)/1000000</f>
        <v>0</v>
      </c>
      <c r="E38" s="96">
        <f t="shared" si="246"/>
        <v>9.334743753300712</v>
      </c>
      <c r="F38" s="96">
        <f t="shared" si="246"/>
        <v>26.806160157507993</v>
      </c>
      <c r="G38" s="96">
        <f t="shared" si="246"/>
        <v>28.721101520715631</v>
      </c>
      <c r="H38" s="96">
        <f t="shared" si="246"/>
        <v>30.401860642890767</v>
      </c>
      <c r="I38" s="96">
        <f t="shared" si="246"/>
        <v>32.166137643773602</v>
      </c>
      <c r="J38" s="96">
        <f t="shared" si="246"/>
        <v>34.018108417299359</v>
      </c>
      <c r="K38" s="96">
        <f t="shared" si="246"/>
        <v>35.962157652100267</v>
      </c>
      <c r="L38" s="96">
        <f t="shared" si="246"/>
        <v>38.002889271240143</v>
      </c>
      <c r="M38" s="96">
        <f t="shared" si="246"/>
        <v>40.145137393935862</v>
      </c>
      <c r="N38" s="96">
        <f t="shared" si="246"/>
        <v>42.393977845365164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</row>
    <row r="39" spans="1:63" x14ac:dyDescent="0.3">
      <c r="A39" s="61" t="s">
        <v>46</v>
      </c>
      <c r="B39" s="21"/>
      <c r="C39" s="162">
        <f t="shared" si="237"/>
        <v>1271.8090971925178</v>
      </c>
      <c r="D39" s="162">
        <f t="shared" ref="D39" si="247">D35-D36-D38</f>
        <v>-8.4559322033898307E-2</v>
      </c>
      <c r="E39" s="162">
        <f t="shared" ref="E39" si="248">E35-E36-E38</f>
        <v>37.423534335236724</v>
      </c>
      <c r="F39" s="162">
        <f t="shared" ref="F39" si="249">F35-F36-F38</f>
        <v>107.22464063003203</v>
      </c>
      <c r="G39" s="162">
        <f t="shared" ref="G39" si="250">G35-G36-G38</f>
        <v>114.88440608286244</v>
      </c>
      <c r="H39" s="162">
        <f t="shared" ref="H39" si="251">H35-H36-H38</f>
        <v>121.60744257156315</v>
      </c>
      <c r="I39" s="162">
        <f t="shared" ref="I39" si="252">I35-I36-I38</f>
        <v>128.66455057509415</v>
      </c>
      <c r="J39" s="162">
        <f t="shared" ref="J39" si="253">J35-J36-J38</f>
        <v>136.07243366919727</v>
      </c>
      <c r="K39" s="162">
        <f t="shared" ref="K39" si="254">K35-K36-K38</f>
        <v>143.84863060840124</v>
      </c>
      <c r="L39" s="162">
        <f t="shared" ref="L39" si="255">L35-L36-L38</f>
        <v>152.01155708496054</v>
      </c>
      <c r="M39" s="162">
        <f t="shared" ref="M39" si="256">M35-M36-M38</f>
        <v>160.58054957574322</v>
      </c>
      <c r="N39" s="162">
        <f t="shared" ref="N39" si="257">N35-N36-N38</f>
        <v>169.57591138146111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</row>
    <row r="40" spans="1:63" x14ac:dyDescent="0.3">
      <c r="C40" s="1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</row>
    <row r="41" spans="1:63" x14ac:dyDescent="0.3"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</row>
    <row r="42" spans="1:63" x14ac:dyDescent="0.3">
      <c r="C42" s="12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</row>
    <row r="43" spans="1:63" x14ac:dyDescent="0.3"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</row>
    <row r="44" spans="1:63" x14ac:dyDescent="0.3"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</row>
    <row r="45" spans="1:63" x14ac:dyDescent="0.3"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</row>
    <row r="46" spans="1:63" x14ac:dyDescent="0.3">
      <c r="C46" s="1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</row>
    <row r="47" spans="1:63" x14ac:dyDescent="0.3"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</row>
    <row r="48" spans="1:63" x14ac:dyDescent="0.3">
      <c r="C48" s="12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</row>
    <row r="49" spans="3:63" x14ac:dyDescent="0.3"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</row>
    <row r="50" spans="3:63" x14ac:dyDescent="0.3"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</row>
    <row r="51" spans="3:63" x14ac:dyDescent="0.3"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</row>
    <row r="52" spans="3:63" x14ac:dyDescent="0.3"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</row>
    <row r="53" spans="3:63" x14ac:dyDescent="0.3"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</row>
    <row r="54" spans="3:63" x14ac:dyDescent="0.3"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</row>
    <row r="55" spans="3:63" x14ac:dyDescent="0.3"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</row>
    <row r="56" spans="3:63" x14ac:dyDescent="0.3">
      <c r="C56" s="1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</row>
    <row r="57" spans="3:63" x14ac:dyDescent="0.3">
      <c r="C57" s="1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</row>
    <row r="58" spans="3:63" x14ac:dyDescent="0.3"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</row>
    <row r="59" spans="3:63" x14ac:dyDescent="0.3">
      <c r="C59" s="12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</row>
    <row r="60" spans="3:63" x14ac:dyDescent="0.3">
      <c r="C60" s="12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</row>
    <row r="61" spans="3:63" x14ac:dyDescent="0.3">
      <c r="C61" s="12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</row>
    <row r="62" spans="3:63" x14ac:dyDescent="0.3">
      <c r="C62" s="12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</row>
    <row r="63" spans="3:63" x14ac:dyDescent="0.3"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</row>
    <row r="64" spans="3:63" x14ac:dyDescent="0.3">
      <c r="C64" s="12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</row>
    <row r="65" spans="3:63" x14ac:dyDescent="0.3">
      <c r="C65" s="12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</row>
    <row r="66" spans="3:63" x14ac:dyDescent="0.3"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</row>
    <row r="67" spans="3:63" x14ac:dyDescent="0.3">
      <c r="C67" s="1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</row>
    <row r="68" spans="3:63" x14ac:dyDescent="0.3">
      <c r="C68" s="12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</row>
    <row r="69" spans="3:63" x14ac:dyDescent="0.3">
      <c r="C69" s="12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</row>
    <row r="70" spans="3:63" x14ac:dyDescent="0.3">
      <c r="C70" s="12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</row>
    <row r="71" spans="3:63" x14ac:dyDescent="0.3">
      <c r="C71" s="12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</row>
    <row r="72" spans="3:63" x14ac:dyDescent="0.3">
      <c r="C72" s="1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</row>
    <row r="73" spans="3:63" x14ac:dyDescent="0.3">
      <c r="C73" s="12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</row>
    <row r="74" spans="3:63" x14ac:dyDescent="0.3">
      <c r="C74" s="12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</row>
    <row r="75" spans="3:63" x14ac:dyDescent="0.3">
      <c r="C75" s="12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</row>
    <row r="76" spans="3:63" x14ac:dyDescent="0.3">
      <c r="C76" s="12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</row>
    <row r="77" spans="3:63" x14ac:dyDescent="0.3">
      <c r="C77" s="12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</row>
    <row r="78" spans="3:63" x14ac:dyDescent="0.3">
      <c r="C78" s="12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</row>
    <row r="79" spans="3:63" x14ac:dyDescent="0.3">
      <c r="C79" s="12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</row>
    <row r="80" spans="3:63" x14ac:dyDescent="0.3">
      <c r="C80" s="12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</row>
    <row r="81" spans="3:63" x14ac:dyDescent="0.3">
      <c r="C81" s="12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</row>
    <row r="82" spans="3:63" x14ac:dyDescent="0.3">
      <c r="C82" s="12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</row>
    <row r="83" spans="3:63" x14ac:dyDescent="0.3">
      <c r="C83" s="12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</row>
    <row r="84" spans="3:63" x14ac:dyDescent="0.3">
      <c r="C84" s="12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</row>
    <row r="85" spans="3:63" x14ac:dyDescent="0.3">
      <c r="C85" s="12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</row>
    <row r="86" spans="3:63" x14ac:dyDescent="0.3">
      <c r="C86" s="12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</row>
    <row r="87" spans="3:63" x14ac:dyDescent="0.3">
      <c r="C87" s="1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</row>
    <row r="88" spans="3:63" x14ac:dyDescent="0.3">
      <c r="C88" s="1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</row>
    <row r="89" spans="3:63" x14ac:dyDescent="0.3">
      <c r="C89" s="1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</row>
    <row r="90" spans="3:63" x14ac:dyDescent="0.3">
      <c r="C90" s="1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</row>
    <row r="91" spans="3:63" x14ac:dyDescent="0.3">
      <c r="C91" s="12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</row>
    <row r="92" spans="3:63" x14ac:dyDescent="0.3">
      <c r="C92" s="12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</row>
    <row r="93" spans="3:63" x14ac:dyDescent="0.3">
      <c r="C93" s="12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</row>
    <row r="94" spans="3:63" x14ac:dyDescent="0.3">
      <c r="C94" s="12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</row>
    <row r="95" spans="3:63" x14ac:dyDescent="0.3">
      <c r="C95" s="12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</row>
    <row r="96" spans="3:63" x14ac:dyDescent="0.3">
      <c r="C96" s="12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</row>
    <row r="97" spans="3:63" x14ac:dyDescent="0.3">
      <c r="C97" s="12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</row>
    <row r="98" spans="3:63" x14ac:dyDescent="0.3">
      <c r="C98" s="12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</row>
    <row r="99" spans="3:63" x14ac:dyDescent="0.3">
      <c r="C99" s="12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</row>
    <row r="100" spans="3:63" x14ac:dyDescent="0.3">
      <c r="C100" s="12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</row>
    <row r="101" spans="3:63" x14ac:dyDescent="0.3">
      <c r="C101" s="12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</row>
    <row r="102" spans="3:63" x14ac:dyDescent="0.3">
      <c r="C102" s="12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</row>
    <row r="103" spans="3:63" x14ac:dyDescent="0.3">
      <c r="C103" s="12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</row>
    <row r="104" spans="3:63" x14ac:dyDescent="0.3">
      <c r="C104" s="12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</row>
    <row r="105" spans="3:63" x14ac:dyDescent="0.3">
      <c r="C105" s="12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</row>
    <row r="106" spans="3:63" x14ac:dyDescent="0.3">
      <c r="C106" s="12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</row>
    <row r="107" spans="3:63" x14ac:dyDescent="0.3">
      <c r="C107" s="12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</row>
    <row r="108" spans="3:63" x14ac:dyDescent="0.3">
      <c r="C108" s="12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</row>
    <row r="109" spans="3:63" x14ac:dyDescent="0.3">
      <c r="C109" s="12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</row>
    <row r="110" spans="3:63" x14ac:dyDescent="0.3">
      <c r="C110" s="12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</row>
    <row r="111" spans="3:63" x14ac:dyDescent="0.3">
      <c r="C111" s="12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</row>
    <row r="112" spans="3:63" x14ac:dyDescent="0.3">
      <c r="C112" s="12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</row>
    <row r="113" spans="3:63" x14ac:dyDescent="0.3">
      <c r="C113" s="12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</row>
    <row r="114" spans="3:63" x14ac:dyDescent="0.3">
      <c r="C114" s="12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</row>
    <row r="115" spans="3:63" x14ac:dyDescent="0.3">
      <c r="C115" s="12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</row>
    <row r="116" spans="3:63" x14ac:dyDescent="0.3">
      <c r="C116" s="12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</row>
    <row r="117" spans="3:63" x14ac:dyDescent="0.3">
      <c r="C117" s="12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</row>
    <row r="118" spans="3:63" x14ac:dyDescent="0.3">
      <c r="C118" s="12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</row>
    <row r="119" spans="3:63" x14ac:dyDescent="0.3">
      <c r="C119" s="12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</row>
    <row r="120" spans="3:63" x14ac:dyDescent="0.3">
      <c r="C120" s="12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</row>
    <row r="121" spans="3:63" x14ac:dyDescent="0.3">
      <c r="C121" s="12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</row>
    <row r="122" spans="3:63" x14ac:dyDescent="0.3">
      <c r="C122" s="12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</row>
    <row r="123" spans="3:63" x14ac:dyDescent="0.3">
      <c r="C123" s="12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</row>
    <row r="124" spans="3:63" x14ac:dyDescent="0.3">
      <c r="C124" s="12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</row>
    <row r="125" spans="3:63" x14ac:dyDescent="0.3">
      <c r="C125" s="12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</row>
    <row r="126" spans="3:63" x14ac:dyDescent="0.3">
      <c r="C126" s="12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</row>
    <row r="127" spans="3:63" x14ac:dyDescent="0.3">
      <c r="C127" s="12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</row>
    <row r="128" spans="3:63" x14ac:dyDescent="0.3">
      <c r="C128" s="12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</row>
    <row r="129" spans="3:63" x14ac:dyDescent="0.3">
      <c r="C129" s="12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</row>
    <row r="130" spans="3:63" x14ac:dyDescent="0.3">
      <c r="C130" s="12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</row>
    <row r="131" spans="3:63" x14ac:dyDescent="0.3">
      <c r="C131" s="12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</row>
    <row r="132" spans="3:63" x14ac:dyDescent="0.3">
      <c r="C132" s="12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</row>
    <row r="133" spans="3:63" x14ac:dyDescent="0.3">
      <c r="C133" s="12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</row>
    <row r="134" spans="3:63" x14ac:dyDescent="0.3">
      <c r="C134" s="12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</row>
    <row r="135" spans="3:63" x14ac:dyDescent="0.3">
      <c r="C135" s="12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</row>
    <row r="136" spans="3:63" x14ac:dyDescent="0.3">
      <c r="C136" s="12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</row>
    <row r="137" spans="3:63" x14ac:dyDescent="0.3">
      <c r="C137" s="12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</row>
    <row r="138" spans="3:63" x14ac:dyDescent="0.3">
      <c r="C138" s="12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</row>
    <row r="139" spans="3:63" x14ac:dyDescent="0.3">
      <c r="C139" s="12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</row>
    <row r="140" spans="3:63" x14ac:dyDescent="0.3">
      <c r="C140" s="12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</row>
    <row r="141" spans="3:63" x14ac:dyDescent="0.3">
      <c r="C141" s="12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</row>
    <row r="142" spans="3:63" x14ac:dyDescent="0.3">
      <c r="C142" s="12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</row>
    <row r="143" spans="3:63" x14ac:dyDescent="0.3">
      <c r="C143" s="12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</row>
    <row r="144" spans="3:63" x14ac:dyDescent="0.3">
      <c r="C144" s="12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</row>
    <row r="145" spans="3:63" x14ac:dyDescent="0.3">
      <c r="C145" s="12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</row>
    <row r="146" spans="3:63" x14ac:dyDescent="0.3">
      <c r="C146" s="12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</row>
    <row r="147" spans="3:63" x14ac:dyDescent="0.3">
      <c r="C147" s="12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</row>
    <row r="148" spans="3:63" x14ac:dyDescent="0.3">
      <c r="C148" s="12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</row>
    <row r="149" spans="3:63" x14ac:dyDescent="0.3">
      <c r="C149" s="12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</row>
    <row r="150" spans="3:63" x14ac:dyDescent="0.3">
      <c r="C150" s="12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</row>
    <row r="151" spans="3:63" x14ac:dyDescent="0.3">
      <c r="C151" s="12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</row>
    <row r="152" spans="3:63" x14ac:dyDescent="0.3">
      <c r="C152" s="12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</row>
    <row r="153" spans="3:63" x14ac:dyDescent="0.3">
      <c r="C153" s="12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</row>
    <row r="154" spans="3:63" x14ac:dyDescent="0.3">
      <c r="C154" s="12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</row>
    <row r="155" spans="3:63" x14ac:dyDescent="0.3">
      <c r="C155" s="12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</row>
    <row r="156" spans="3:63" x14ac:dyDescent="0.3">
      <c r="C156" s="12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</row>
    <row r="157" spans="3:63" x14ac:dyDescent="0.3">
      <c r="C157" s="1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</row>
    <row r="158" spans="3:63" x14ac:dyDescent="0.3">
      <c r="C158" s="12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</row>
    <row r="159" spans="3:63" x14ac:dyDescent="0.3">
      <c r="C159" s="12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</row>
    <row r="160" spans="3:63" x14ac:dyDescent="0.3">
      <c r="C160" s="12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</row>
    <row r="161" spans="3:63" x14ac:dyDescent="0.3">
      <c r="C161" s="12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</row>
    <row r="162" spans="3:63" x14ac:dyDescent="0.3">
      <c r="C162" s="12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</row>
    <row r="163" spans="3:63" x14ac:dyDescent="0.3">
      <c r="C163" s="12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</row>
    <row r="164" spans="3:63" x14ac:dyDescent="0.3">
      <c r="C164" s="12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</row>
    <row r="165" spans="3:63" x14ac:dyDescent="0.3">
      <c r="C165" s="12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</row>
    <row r="166" spans="3:63" x14ac:dyDescent="0.3">
      <c r="C166" s="12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</row>
    <row r="167" spans="3:63" x14ac:dyDescent="0.3">
      <c r="C167" s="12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</row>
    <row r="168" spans="3:63" x14ac:dyDescent="0.3">
      <c r="C168" s="12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</row>
    <row r="169" spans="3:63" x14ac:dyDescent="0.3">
      <c r="C169" s="12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</row>
    <row r="170" spans="3:63" x14ac:dyDescent="0.3">
      <c r="C170" s="12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</row>
    <row r="171" spans="3:63" x14ac:dyDescent="0.3">
      <c r="C171" s="12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</row>
    <row r="172" spans="3:63" x14ac:dyDescent="0.3">
      <c r="C172" s="12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</row>
    <row r="173" spans="3:63" x14ac:dyDescent="0.3">
      <c r="C173" s="12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</row>
    <row r="174" spans="3:63" x14ac:dyDescent="0.3">
      <c r="C174" s="12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</row>
    <row r="175" spans="3:63" x14ac:dyDescent="0.3">
      <c r="C175" s="12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</row>
    <row r="176" spans="3:63" x14ac:dyDescent="0.3">
      <c r="C176" s="12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</row>
    <row r="177" spans="3:63" x14ac:dyDescent="0.3">
      <c r="C177" s="12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</row>
    <row r="178" spans="3:63" x14ac:dyDescent="0.3">
      <c r="C178" s="12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</row>
    <row r="179" spans="3:63" x14ac:dyDescent="0.3">
      <c r="C179" s="12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</row>
    <row r="180" spans="3:63" x14ac:dyDescent="0.3">
      <c r="C180" s="12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</row>
    <row r="181" spans="3:63" x14ac:dyDescent="0.3">
      <c r="C181" s="12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</row>
    <row r="182" spans="3:63" x14ac:dyDescent="0.3">
      <c r="C182" s="12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</row>
    <row r="183" spans="3:63" x14ac:dyDescent="0.3">
      <c r="C183" s="12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</row>
    <row r="184" spans="3:63" x14ac:dyDescent="0.3">
      <c r="C184" s="12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</row>
    <row r="185" spans="3:63" x14ac:dyDescent="0.3">
      <c r="C185" s="12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</row>
    <row r="186" spans="3:63" x14ac:dyDescent="0.3">
      <c r="C186" s="12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</row>
    <row r="187" spans="3:63" x14ac:dyDescent="0.3">
      <c r="C187" s="12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</row>
    <row r="188" spans="3:63" x14ac:dyDescent="0.3">
      <c r="C188" s="12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</row>
    <row r="189" spans="3:63" x14ac:dyDescent="0.3">
      <c r="C189" s="12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</row>
    <row r="190" spans="3:63" x14ac:dyDescent="0.3">
      <c r="C190" s="12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</row>
    <row r="191" spans="3:63" x14ac:dyDescent="0.3">
      <c r="C191" s="12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</row>
    <row r="192" spans="3:63" x14ac:dyDescent="0.3">
      <c r="C192" s="12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</row>
    <row r="193" spans="3:63" x14ac:dyDescent="0.3">
      <c r="C193" s="12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</row>
    <row r="194" spans="3:63" x14ac:dyDescent="0.3">
      <c r="C194" s="12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</row>
    <row r="195" spans="3:63" x14ac:dyDescent="0.3">
      <c r="C195" s="12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</row>
    <row r="196" spans="3:63" x14ac:dyDescent="0.3">
      <c r="C196" s="12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</row>
    <row r="197" spans="3:63" x14ac:dyDescent="0.3">
      <c r="C197" s="12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</row>
    <row r="198" spans="3:63" x14ac:dyDescent="0.3">
      <c r="C198" s="12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</row>
    <row r="199" spans="3:63" x14ac:dyDescent="0.3">
      <c r="C199" s="12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</row>
    <row r="200" spans="3:63" x14ac:dyDescent="0.3">
      <c r="C200" s="12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</row>
    <row r="201" spans="3:63" x14ac:dyDescent="0.3">
      <c r="C201" s="12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</row>
    <row r="202" spans="3:63" x14ac:dyDescent="0.3">
      <c r="C202" s="12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</row>
    <row r="203" spans="3:63" x14ac:dyDescent="0.3">
      <c r="C203" s="12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</row>
    <row r="204" spans="3:63" x14ac:dyDescent="0.3">
      <c r="C204" s="12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</row>
    <row r="205" spans="3:63" x14ac:dyDescent="0.3">
      <c r="C205" s="12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</row>
    <row r="206" spans="3:63" x14ac:dyDescent="0.3">
      <c r="C206" s="12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</row>
    <row r="207" spans="3:63" x14ac:dyDescent="0.3">
      <c r="C207" s="12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</row>
    <row r="208" spans="3:63" x14ac:dyDescent="0.3">
      <c r="C208" s="12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</row>
    <row r="209" spans="3:63" x14ac:dyDescent="0.3">
      <c r="C209" s="12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</row>
    <row r="210" spans="3:63" x14ac:dyDescent="0.3">
      <c r="C210" s="12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</row>
    <row r="211" spans="3:63" x14ac:dyDescent="0.3">
      <c r="C211" s="12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</row>
    <row r="212" spans="3:63" x14ac:dyDescent="0.3">
      <c r="C212" s="12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</row>
    <row r="213" spans="3:63" x14ac:dyDescent="0.3">
      <c r="C213" s="12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</row>
    <row r="214" spans="3:63" x14ac:dyDescent="0.3">
      <c r="C214" s="12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</row>
    <row r="215" spans="3:63" x14ac:dyDescent="0.3">
      <c r="C215" s="12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</row>
    <row r="216" spans="3:63" x14ac:dyDescent="0.3">
      <c r="C216" s="12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</row>
    <row r="217" spans="3:63" x14ac:dyDescent="0.3">
      <c r="C217" s="12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</row>
    <row r="218" spans="3:63" x14ac:dyDescent="0.3">
      <c r="C218" s="12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</row>
    <row r="219" spans="3:63" x14ac:dyDescent="0.3">
      <c r="C219" s="12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</row>
    <row r="220" spans="3:63" x14ac:dyDescent="0.3">
      <c r="C220" s="12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</row>
    <row r="221" spans="3:63" x14ac:dyDescent="0.3">
      <c r="C221" s="12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</row>
    <row r="222" spans="3:63" x14ac:dyDescent="0.3">
      <c r="C222" s="12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</row>
    <row r="223" spans="3:63" x14ac:dyDescent="0.3">
      <c r="C223" s="12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</row>
    <row r="224" spans="3:63" x14ac:dyDescent="0.3">
      <c r="C224" s="12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</row>
    <row r="225" spans="3:63" x14ac:dyDescent="0.3">
      <c r="C225" s="12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</row>
    <row r="226" spans="3:63" x14ac:dyDescent="0.3">
      <c r="C226" s="12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</row>
    <row r="227" spans="3:63" x14ac:dyDescent="0.3">
      <c r="C227" s="12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</row>
    <row r="228" spans="3:63" x14ac:dyDescent="0.3">
      <c r="C228" s="12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</row>
    <row r="229" spans="3:63" x14ac:dyDescent="0.3">
      <c r="C229" s="12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</row>
    <row r="230" spans="3:63" x14ac:dyDescent="0.3">
      <c r="C230" s="12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</row>
    <row r="231" spans="3:63" x14ac:dyDescent="0.3">
      <c r="C231" s="12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</row>
    <row r="232" spans="3:63" x14ac:dyDescent="0.3">
      <c r="C232" s="12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</row>
    <row r="233" spans="3:63" x14ac:dyDescent="0.3">
      <c r="C233" s="12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</row>
    <row r="234" spans="3:63" x14ac:dyDescent="0.3">
      <c r="C234" s="12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</row>
    <row r="235" spans="3:63" x14ac:dyDescent="0.3">
      <c r="C235" s="12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</row>
    <row r="236" spans="3:63" x14ac:dyDescent="0.3">
      <c r="C236" s="12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</row>
    <row r="237" spans="3:63" x14ac:dyDescent="0.3">
      <c r="C237" s="12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</row>
    <row r="238" spans="3:63" x14ac:dyDescent="0.3">
      <c r="C238" s="12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</row>
    <row r="239" spans="3:63" x14ac:dyDescent="0.3">
      <c r="C239" s="12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</row>
    <row r="240" spans="3:63" x14ac:dyDescent="0.3">
      <c r="C240" s="12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</row>
    <row r="241" spans="3:63" x14ac:dyDescent="0.3">
      <c r="C241" s="12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</row>
    <row r="242" spans="3:63" x14ac:dyDescent="0.3">
      <c r="C242" s="12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</row>
    <row r="243" spans="3:63" x14ac:dyDescent="0.3">
      <c r="C243" s="12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</row>
    <row r="244" spans="3:63" x14ac:dyDescent="0.3">
      <c r="C244" s="12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</row>
    <row r="245" spans="3:63" x14ac:dyDescent="0.3">
      <c r="C245" s="12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</row>
    <row r="246" spans="3:63" x14ac:dyDescent="0.3">
      <c r="C246" s="12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</row>
    <row r="247" spans="3:63" x14ac:dyDescent="0.3">
      <c r="C247" s="12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</row>
    <row r="248" spans="3:63" x14ac:dyDescent="0.3">
      <c r="C248" s="12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</row>
    <row r="249" spans="3:63" x14ac:dyDescent="0.3">
      <c r="C249" s="12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</row>
    <row r="250" spans="3:63" x14ac:dyDescent="0.3">
      <c r="C250" s="12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</row>
    <row r="251" spans="3:63" x14ac:dyDescent="0.3">
      <c r="C251" s="12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</row>
    <row r="252" spans="3:63" x14ac:dyDescent="0.3">
      <c r="C252" s="12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</row>
    <row r="253" spans="3:63" x14ac:dyDescent="0.3">
      <c r="C253" s="12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</row>
    <row r="254" spans="3:63" x14ac:dyDescent="0.3">
      <c r="C254" s="12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</row>
    <row r="255" spans="3:63" x14ac:dyDescent="0.3">
      <c r="C255" s="12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</row>
    <row r="256" spans="3:63" x14ac:dyDescent="0.3">
      <c r="C256" s="12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</row>
    <row r="257" spans="3:63" x14ac:dyDescent="0.3">
      <c r="C257" s="12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</row>
    <row r="258" spans="3:63" x14ac:dyDescent="0.3">
      <c r="C258" s="12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</row>
    <row r="259" spans="3:63" x14ac:dyDescent="0.3">
      <c r="C259" s="12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</row>
    <row r="260" spans="3:63" x14ac:dyDescent="0.3">
      <c r="C260" s="12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</row>
    <row r="261" spans="3:63" x14ac:dyDescent="0.3">
      <c r="C261" s="12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</row>
    <row r="262" spans="3:63" x14ac:dyDescent="0.3">
      <c r="C262" s="12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</row>
    <row r="263" spans="3:63" x14ac:dyDescent="0.3">
      <c r="C263" s="12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</row>
    <row r="264" spans="3:63" x14ac:dyDescent="0.3">
      <c r="C264" s="12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</row>
    <row r="265" spans="3:63" x14ac:dyDescent="0.3">
      <c r="C265" s="12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</row>
    <row r="266" spans="3:63" x14ac:dyDescent="0.3">
      <c r="C266" s="12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</row>
    <row r="267" spans="3:63" x14ac:dyDescent="0.3">
      <c r="C267" s="12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</row>
    <row r="268" spans="3:63" x14ac:dyDescent="0.3">
      <c r="C268" s="12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</row>
    <row r="269" spans="3:63" x14ac:dyDescent="0.3">
      <c r="C269" s="12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</row>
    <row r="270" spans="3:63" x14ac:dyDescent="0.3">
      <c r="C270" s="12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</row>
    <row r="271" spans="3:63" x14ac:dyDescent="0.3">
      <c r="C271" s="12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</row>
    <row r="272" spans="3:63" x14ac:dyDescent="0.3">
      <c r="C272" s="12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</row>
    <row r="273" spans="3:63" x14ac:dyDescent="0.3">
      <c r="C273" s="12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</row>
    <row r="274" spans="3:63" x14ac:dyDescent="0.3">
      <c r="C274" s="12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</row>
    <row r="275" spans="3:63" x14ac:dyDescent="0.3">
      <c r="C275" s="12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</row>
    <row r="276" spans="3:63" x14ac:dyDescent="0.3">
      <c r="C276" s="12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</row>
    <row r="277" spans="3:63" x14ac:dyDescent="0.3">
      <c r="C277" s="12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</row>
    <row r="278" spans="3:63" x14ac:dyDescent="0.3">
      <c r="C278" s="12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</row>
    <row r="279" spans="3:63" x14ac:dyDescent="0.3">
      <c r="C279" s="12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</row>
    <row r="280" spans="3:63" x14ac:dyDescent="0.3">
      <c r="C280" s="12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</row>
    <row r="281" spans="3:63" x14ac:dyDescent="0.3">
      <c r="C281" s="12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</row>
    <row r="282" spans="3:63" x14ac:dyDescent="0.3">
      <c r="C282" s="12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</row>
    <row r="283" spans="3:63" x14ac:dyDescent="0.3">
      <c r="C283" s="12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</row>
    <row r="284" spans="3:63" x14ac:dyDescent="0.3">
      <c r="C284" s="12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</row>
    <row r="285" spans="3:63" x14ac:dyDescent="0.3">
      <c r="C285" s="12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</row>
    <row r="286" spans="3:63" x14ac:dyDescent="0.3">
      <c r="C286" s="12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</row>
    <row r="287" spans="3:63" x14ac:dyDescent="0.3">
      <c r="C287" s="12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</row>
    <row r="288" spans="3:63" x14ac:dyDescent="0.3">
      <c r="C288" s="12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</row>
    <row r="289" spans="3:63" x14ac:dyDescent="0.3">
      <c r="C289" s="12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</row>
    <row r="290" spans="3:63" x14ac:dyDescent="0.3">
      <c r="C290" s="12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</row>
    <row r="291" spans="3:63" x14ac:dyDescent="0.3">
      <c r="C291" s="12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</row>
    <row r="292" spans="3:63" x14ac:dyDescent="0.3">
      <c r="C292" s="12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</row>
    <row r="293" spans="3:63" x14ac:dyDescent="0.3">
      <c r="C293" s="12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</row>
    <row r="294" spans="3:63" x14ac:dyDescent="0.3">
      <c r="C294" s="12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</row>
    <row r="295" spans="3:63" x14ac:dyDescent="0.3">
      <c r="C295" s="12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</row>
    <row r="296" spans="3:63" x14ac:dyDescent="0.3">
      <c r="C296" s="12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</row>
    <row r="297" spans="3:63" x14ac:dyDescent="0.3">
      <c r="C297" s="12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</row>
    <row r="298" spans="3:63" x14ac:dyDescent="0.3">
      <c r="C298" s="12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</row>
    <row r="299" spans="3:63" x14ac:dyDescent="0.3">
      <c r="C299" s="12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</row>
    <row r="300" spans="3:63" x14ac:dyDescent="0.3">
      <c r="C300" s="12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</row>
    <row r="301" spans="3:63" x14ac:dyDescent="0.3">
      <c r="C301" s="12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</row>
    <row r="302" spans="3:63" x14ac:dyDescent="0.3">
      <c r="C302" s="12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</row>
    <row r="303" spans="3:63" x14ac:dyDescent="0.3">
      <c r="C303" s="12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</row>
    <row r="304" spans="3:63" x14ac:dyDescent="0.3">
      <c r="C304" s="12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</row>
    <row r="305" spans="3:63" x14ac:dyDescent="0.3">
      <c r="C305" s="12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</row>
    <row r="306" spans="3:63" x14ac:dyDescent="0.3">
      <c r="C306" s="12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</row>
    <row r="307" spans="3:63" x14ac:dyDescent="0.3">
      <c r="C307" s="12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</row>
    <row r="308" spans="3:63" x14ac:dyDescent="0.3">
      <c r="C308" s="12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</row>
    <row r="309" spans="3:63" x14ac:dyDescent="0.3">
      <c r="C309" s="12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</row>
    <row r="310" spans="3:63" x14ac:dyDescent="0.3">
      <c r="C310" s="12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</row>
    <row r="311" spans="3:63" x14ac:dyDescent="0.3">
      <c r="C311" s="12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</row>
    <row r="312" spans="3:63" x14ac:dyDescent="0.3">
      <c r="C312" s="12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</row>
    <row r="313" spans="3:63" x14ac:dyDescent="0.3">
      <c r="C313" s="12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</row>
    <row r="314" spans="3:63" x14ac:dyDescent="0.3">
      <c r="C314" s="12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</row>
    <row r="315" spans="3:63" x14ac:dyDescent="0.3">
      <c r="C315" s="12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</row>
    <row r="316" spans="3:63" x14ac:dyDescent="0.3">
      <c r="C316" s="12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</row>
    <row r="317" spans="3:63" x14ac:dyDescent="0.3">
      <c r="C317" s="12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</row>
    <row r="318" spans="3:63" x14ac:dyDescent="0.3">
      <c r="C318" s="12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</row>
    <row r="319" spans="3:63" x14ac:dyDescent="0.3">
      <c r="C319" s="12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</row>
    <row r="320" spans="3:63" x14ac:dyDescent="0.3">
      <c r="C320" s="12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</row>
    <row r="321" spans="3:63" x14ac:dyDescent="0.3">
      <c r="C321" s="12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</row>
    <row r="322" spans="3:63" x14ac:dyDescent="0.3">
      <c r="C322" s="12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</row>
    <row r="323" spans="3:63" x14ac:dyDescent="0.3">
      <c r="C323" s="12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</row>
    <row r="324" spans="3:63" x14ac:dyDescent="0.3">
      <c r="C324" s="12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</row>
    <row r="325" spans="3:63" x14ac:dyDescent="0.3">
      <c r="C325" s="12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</row>
    <row r="326" spans="3:63" x14ac:dyDescent="0.3">
      <c r="C326" s="12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</row>
    <row r="327" spans="3:63" x14ac:dyDescent="0.3">
      <c r="C327" s="12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</row>
    <row r="328" spans="3:63" x14ac:dyDescent="0.3">
      <c r="C328" s="12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</row>
    <row r="329" spans="3:63" x14ac:dyDescent="0.3">
      <c r="C329" s="12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</row>
    <row r="330" spans="3:63" x14ac:dyDescent="0.3">
      <c r="C330" s="12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</row>
    <row r="331" spans="3:63" x14ac:dyDescent="0.3">
      <c r="C331" s="12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</row>
    <row r="332" spans="3:63" x14ac:dyDescent="0.3">
      <c r="C332" s="12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</row>
    <row r="333" spans="3:63" x14ac:dyDescent="0.3">
      <c r="C333" s="12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</row>
    <row r="334" spans="3:63" x14ac:dyDescent="0.3">
      <c r="C334" s="12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</row>
    <row r="335" spans="3:63" x14ac:dyDescent="0.3">
      <c r="C335" s="12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</row>
    <row r="336" spans="3:63" x14ac:dyDescent="0.3">
      <c r="C336" s="12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</row>
    <row r="337" spans="3:63" x14ac:dyDescent="0.3">
      <c r="C337" s="12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</row>
    <row r="338" spans="3:63" x14ac:dyDescent="0.3">
      <c r="C338" s="12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</row>
    <row r="339" spans="3:63" x14ac:dyDescent="0.3">
      <c r="C339" s="12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</row>
    <row r="340" spans="3:63" x14ac:dyDescent="0.3">
      <c r="C340" s="12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</row>
    <row r="341" spans="3:63" x14ac:dyDescent="0.3">
      <c r="C341" s="12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</row>
    <row r="342" spans="3:63" x14ac:dyDescent="0.3">
      <c r="C342" s="12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</row>
    <row r="343" spans="3:63" x14ac:dyDescent="0.3">
      <c r="C343" s="12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</row>
    <row r="344" spans="3:63" x14ac:dyDescent="0.3">
      <c r="C344" s="12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</row>
    <row r="345" spans="3:63" x14ac:dyDescent="0.3">
      <c r="C345" s="12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</row>
    <row r="346" spans="3:63" x14ac:dyDescent="0.3">
      <c r="C346" s="12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</row>
    <row r="347" spans="3:63" x14ac:dyDescent="0.3">
      <c r="C347" s="12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</row>
    <row r="348" spans="3:63" x14ac:dyDescent="0.3">
      <c r="C348" s="12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</row>
    <row r="349" spans="3:63" x14ac:dyDescent="0.3">
      <c r="C349" s="12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</row>
    <row r="350" spans="3:63" x14ac:dyDescent="0.3">
      <c r="C350" s="12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</row>
    <row r="351" spans="3:63" x14ac:dyDescent="0.3">
      <c r="C351" s="12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</row>
    <row r="352" spans="3:63" x14ac:dyDescent="0.3">
      <c r="C352" s="12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</row>
    <row r="353" spans="3:63" x14ac:dyDescent="0.3">
      <c r="C353" s="12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</row>
    <row r="354" spans="3:63" x14ac:dyDescent="0.3">
      <c r="C354" s="12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</row>
    <row r="355" spans="3:63" x14ac:dyDescent="0.3">
      <c r="C355" s="12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</row>
    <row r="356" spans="3:63" x14ac:dyDescent="0.3">
      <c r="C356" s="12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</row>
    <row r="357" spans="3:63" x14ac:dyDescent="0.3">
      <c r="C357" s="12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</row>
    <row r="358" spans="3:63" x14ac:dyDescent="0.3">
      <c r="C358" s="12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</row>
    <row r="359" spans="3:63" x14ac:dyDescent="0.3">
      <c r="C359" s="12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</row>
    <row r="360" spans="3:63" x14ac:dyDescent="0.3">
      <c r="C360" s="12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</row>
    <row r="361" spans="3:63" x14ac:dyDescent="0.3">
      <c r="C361" s="12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</row>
    <row r="362" spans="3:63" x14ac:dyDescent="0.3">
      <c r="C362" s="12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</row>
    <row r="363" spans="3:63" x14ac:dyDescent="0.3">
      <c r="C363" s="12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</row>
    <row r="364" spans="3:63" x14ac:dyDescent="0.3">
      <c r="C364" s="12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</row>
    <row r="365" spans="3:63" x14ac:dyDescent="0.3">
      <c r="C365" s="12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</row>
    <row r="366" spans="3:63" x14ac:dyDescent="0.3">
      <c r="C366" s="12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</row>
    <row r="367" spans="3:63" x14ac:dyDescent="0.3">
      <c r="C367" s="12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</row>
    <row r="368" spans="3:63" x14ac:dyDescent="0.3">
      <c r="C368" s="12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</row>
    <row r="369" spans="3:63" x14ac:dyDescent="0.3">
      <c r="C369" s="12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</row>
    <row r="370" spans="3:63" x14ac:dyDescent="0.3">
      <c r="C370" s="12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</row>
    <row r="371" spans="3:63" x14ac:dyDescent="0.3">
      <c r="C371" s="12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</row>
    <row r="372" spans="3:63" x14ac:dyDescent="0.3">
      <c r="C372" s="12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</row>
    <row r="373" spans="3:63" x14ac:dyDescent="0.3">
      <c r="C373" s="12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</row>
    <row r="374" spans="3:63" x14ac:dyDescent="0.3">
      <c r="C374" s="12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</row>
    <row r="375" spans="3:63" x14ac:dyDescent="0.3">
      <c r="C375" s="12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</row>
    <row r="376" spans="3:63" x14ac:dyDescent="0.3">
      <c r="C376" s="12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</row>
    <row r="377" spans="3:63" x14ac:dyDescent="0.3">
      <c r="C377" s="12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</row>
    <row r="378" spans="3:63" x14ac:dyDescent="0.3">
      <c r="C378" s="12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</row>
    <row r="379" spans="3:63" x14ac:dyDescent="0.3">
      <c r="C379" s="12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</row>
    <row r="380" spans="3:63" x14ac:dyDescent="0.3">
      <c r="C380" s="12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</row>
    <row r="381" spans="3:63" x14ac:dyDescent="0.3">
      <c r="C381" s="12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</row>
    <row r="382" spans="3:63" x14ac:dyDescent="0.3">
      <c r="C382" s="12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</row>
    <row r="383" spans="3:63" x14ac:dyDescent="0.3">
      <c r="C383" s="12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</row>
    <row r="384" spans="3:63" x14ac:dyDescent="0.3">
      <c r="C384" s="12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</row>
    <row r="385" spans="3:63" x14ac:dyDescent="0.3">
      <c r="C385" s="12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</row>
    <row r="386" spans="3:63" x14ac:dyDescent="0.3">
      <c r="C386" s="12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</row>
    <row r="387" spans="3:63" x14ac:dyDescent="0.3">
      <c r="C387" s="12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</row>
    <row r="388" spans="3:63" x14ac:dyDescent="0.3">
      <c r="C388" s="12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</row>
    <row r="389" spans="3:63" x14ac:dyDescent="0.3">
      <c r="C389" s="12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</row>
    <row r="390" spans="3:63" x14ac:dyDescent="0.3">
      <c r="C390" s="12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</row>
    <row r="391" spans="3:63" x14ac:dyDescent="0.3">
      <c r="C391" s="12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</row>
    <row r="392" spans="3:63" x14ac:dyDescent="0.3">
      <c r="C392" s="12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</row>
    <row r="393" spans="3:63" x14ac:dyDescent="0.3">
      <c r="C393" s="12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</row>
    <row r="394" spans="3:63" x14ac:dyDescent="0.3">
      <c r="C394" s="12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</row>
    <row r="395" spans="3:63" x14ac:dyDescent="0.3">
      <c r="C395" s="12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</row>
    <row r="396" spans="3:63" x14ac:dyDescent="0.3">
      <c r="C396" s="12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</row>
    <row r="397" spans="3:63" x14ac:dyDescent="0.3">
      <c r="C397" s="12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</row>
    <row r="398" spans="3:63" x14ac:dyDescent="0.3">
      <c r="C398" s="12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</row>
    <row r="399" spans="3:63" x14ac:dyDescent="0.3">
      <c r="C399" s="12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</row>
    <row r="400" spans="3:63" x14ac:dyDescent="0.3">
      <c r="C400" s="12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</row>
    <row r="401" spans="3:63" x14ac:dyDescent="0.3">
      <c r="C401" s="12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</row>
    <row r="402" spans="3:63" x14ac:dyDescent="0.3">
      <c r="C402" s="12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</row>
    <row r="403" spans="3:63" x14ac:dyDescent="0.3">
      <c r="C403" s="12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</row>
    <row r="404" spans="3:63" x14ac:dyDescent="0.3">
      <c r="C404" s="12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</row>
    <row r="405" spans="3:63" x14ac:dyDescent="0.3">
      <c r="C405" s="12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</row>
    <row r="406" spans="3:63" x14ac:dyDescent="0.3">
      <c r="C406" s="12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</row>
    <row r="407" spans="3:63" x14ac:dyDescent="0.3">
      <c r="C407" s="12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</row>
    <row r="408" spans="3:63" x14ac:dyDescent="0.3">
      <c r="C408" s="12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</row>
    <row r="409" spans="3:63" x14ac:dyDescent="0.3">
      <c r="C409" s="12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</row>
    <row r="410" spans="3:63" x14ac:dyDescent="0.3">
      <c r="C410" s="12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</row>
    <row r="411" spans="3:63" x14ac:dyDescent="0.3">
      <c r="C411" s="12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</row>
    <row r="412" spans="3:63" x14ac:dyDescent="0.3">
      <c r="C412" s="12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</row>
    <row r="413" spans="3:63" x14ac:dyDescent="0.3">
      <c r="C413" s="12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</row>
    <row r="414" spans="3:63" x14ac:dyDescent="0.3">
      <c r="C414" s="12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</row>
    <row r="415" spans="3:63" x14ac:dyDescent="0.3">
      <c r="C415" s="12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</row>
    <row r="416" spans="3:63" x14ac:dyDescent="0.3">
      <c r="C416" s="12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</row>
    <row r="417" spans="3:63" x14ac:dyDescent="0.3">
      <c r="C417" s="12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</row>
    <row r="418" spans="3:63" x14ac:dyDescent="0.3">
      <c r="C418" s="12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</row>
    <row r="419" spans="3:63" x14ac:dyDescent="0.3">
      <c r="C419" s="12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</row>
    <row r="420" spans="3:63" x14ac:dyDescent="0.3">
      <c r="C420" s="12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</row>
    <row r="421" spans="3:63" x14ac:dyDescent="0.3">
      <c r="C421" s="12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</row>
    <row r="422" spans="3:63" x14ac:dyDescent="0.3">
      <c r="C422" s="12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</row>
    <row r="423" spans="3:63" x14ac:dyDescent="0.3">
      <c r="C423" s="12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</row>
    <row r="424" spans="3:63" x14ac:dyDescent="0.3">
      <c r="C424" s="12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</row>
    <row r="425" spans="3:63" x14ac:dyDescent="0.3">
      <c r="C425" s="12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</row>
    <row r="426" spans="3:63" x14ac:dyDescent="0.3">
      <c r="C426" s="12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</row>
    <row r="427" spans="3:63" x14ac:dyDescent="0.3">
      <c r="C427" s="12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</row>
    <row r="428" spans="3:63" x14ac:dyDescent="0.3">
      <c r="C428" s="12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</row>
    <row r="429" spans="3:63" x14ac:dyDescent="0.3">
      <c r="C429" s="12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</row>
    <row r="430" spans="3:63" x14ac:dyDescent="0.3">
      <c r="C430" s="12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</row>
    <row r="431" spans="3:63" x14ac:dyDescent="0.3">
      <c r="C431" s="12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</row>
    <row r="432" spans="3:63" x14ac:dyDescent="0.3">
      <c r="C432" s="12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</row>
    <row r="433" spans="3:63" x14ac:dyDescent="0.3">
      <c r="C433" s="12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</row>
    <row r="434" spans="3:63" x14ac:dyDescent="0.3">
      <c r="C434" s="12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</row>
    <row r="435" spans="3:63" x14ac:dyDescent="0.3">
      <c r="C435" s="12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</row>
    <row r="436" spans="3:63" x14ac:dyDescent="0.3">
      <c r="C436" s="12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</row>
    <row r="437" spans="3:63" x14ac:dyDescent="0.3">
      <c r="C437" s="12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</row>
    <row r="438" spans="3:63" x14ac:dyDescent="0.3">
      <c r="C438" s="12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</row>
    <row r="439" spans="3:63" x14ac:dyDescent="0.3">
      <c r="C439" s="12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</row>
    <row r="440" spans="3:63" x14ac:dyDescent="0.3">
      <c r="C440" s="12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</row>
    <row r="441" spans="3:63" x14ac:dyDescent="0.3">
      <c r="C441" s="12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</row>
    <row r="442" spans="3:63" x14ac:dyDescent="0.3">
      <c r="C442" s="12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</row>
    <row r="443" spans="3:63" x14ac:dyDescent="0.3">
      <c r="C443" s="12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</row>
    <row r="444" spans="3:63" x14ac:dyDescent="0.3">
      <c r="C444" s="12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</row>
    <row r="445" spans="3:63" x14ac:dyDescent="0.3">
      <c r="C445" s="12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</row>
    <row r="446" spans="3:63" x14ac:dyDescent="0.3">
      <c r="C446" s="12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</row>
    <row r="447" spans="3:63" x14ac:dyDescent="0.3">
      <c r="C447" s="12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</row>
    <row r="448" spans="3:63" x14ac:dyDescent="0.3">
      <c r="C448" s="12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</row>
    <row r="449" spans="3:63" x14ac:dyDescent="0.3">
      <c r="C449" s="12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</row>
    <row r="450" spans="3:63" x14ac:dyDescent="0.3">
      <c r="C450" s="12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</row>
    <row r="451" spans="3:63" x14ac:dyDescent="0.3">
      <c r="C451" s="12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</row>
    <row r="452" spans="3:63" x14ac:dyDescent="0.3">
      <c r="C452" s="12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</row>
    <row r="453" spans="3:63" x14ac:dyDescent="0.3">
      <c r="C453" s="12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</row>
    <row r="454" spans="3:63" x14ac:dyDescent="0.3">
      <c r="C454" s="12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</row>
    <row r="455" spans="3:63" x14ac:dyDescent="0.3">
      <c r="C455" s="12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</row>
    <row r="456" spans="3:63" x14ac:dyDescent="0.3">
      <c r="C456" s="12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</row>
    <row r="457" spans="3:63" x14ac:dyDescent="0.3">
      <c r="C457" s="12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</row>
    <row r="458" spans="3:63" x14ac:dyDescent="0.3">
      <c r="C458" s="12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</row>
    <row r="459" spans="3:63" x14ac:dyDescent="0.3">
      <c r="C459" s="12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</row>
    <row r="460" spans="3:63" x14ac:dyDescent="0.3">
      <c r="C460" s="12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</row>
    <row r="461" spans="3:63" x14ac:dyDescent="0.3">
      <c r="C461" s="12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</row>
    <row r="462" spans="3:63" x14ac:dyDescent="0.3">
      <c r="C462" s="12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</row>
    <row r="463" spans="3:63" x14ac:dyDescent="0.3">
      <c r="C463" s="12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</row>
    <row r="464" spans="3:63" x14ac:dyDescent="0.3">
      <c r="C464" s="12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</row>
    <row r="465" spans="3:63" x14ac:dyDescent="0.3">
      <c r="C465" s="12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</row>
    <row r="466" spans="3:63" x14ac:dyDescent="0.3">
      <c r="C466" s="12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</row>
    <row r="467" spans="3:63" x14ac:dyDescent="0.3">
      <c r="C467" s="12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</row>
    <row r="468" spans="3:63" x14ac:dyDescent="0.3">
      <c r="C468" s="12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</row>
    <row r="469" spans="3:63" x14ac:dyDescent="0.3">
      <c r="C469" s="12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</row>
    <row r="470" spans="3:63" x14ac:dyDescent="0.3">
      <c r="C470" s="12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</row>
    <row r="471" spans="3:63" x14ac:dyDescent="0.3">
      <c r="C471" s="12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</row>
    <row r="472" spans="3:63" x14ac:dyDescent="0.3">
      <c r="C472" s="12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</row>
    <row r="473" spans="3:63" x14ac:dyDescent="0.3">
      <c r="C473" s="12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</row>
    <row r="474" spans="3:63" x14ac:dyDescent="0.3">
      <c r="C474" s="12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</row>
    <row r="475" spans="3:63" x14ac:dyDescent="0.3">
      <c r="C475" s="12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</row>
    <row r="476" spans="3:63" x14ac:dyDescent="0.3">
      <c r="C476" s="12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</row>
    <row r="477" spans="3:63" x14ac:dyDescent="0.3">
      <c r="C477" s="12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</row>
    <row r="478" spans="3:63" x14ac:dyDescent="0.3">
      <c r="C478" s="12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</row>
    <row r="479" spans="3:63" x14ac:dyDescent="0.3">
      <c r="C479" s="12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</row>
    <row r="480" spans="3:63" x14ac:dyDescent="0.3">
      <c r="C480" s="12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</row>
    <row r="481" spans="3:63" x14ac:dyDescent="0.3">
      <c r="C481" s="12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</row>
    <row r="482" spans="3:63" x14ac:dyDescent="0.3">
      <c r="C482" s="12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</row>
    <row r="483" spans="3:63" x14ac:dyDescent="0.3">
      <c r="C483" s="12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</row>
    <row r="484" spans="3:63" x14ac:dyDescent="0.3">
      <c r="C484" s="12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</row>
    <row r="485" spans="3:63" x14ac:dyDescent="0.3">
      <c r="C485" s="12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</row>
    <row r="486" spans="3:63" x14ac:dyDescent="0.3">
      <c r="C486" s="12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</row>
    <row r="487" spans="3:63" x14ac:dyDescent="0.3">
      <c r="C487" s="12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</row>
    <row r="488" spans="3:63" x14ac:dyDescent="0.3">
      <c r="C488" s="12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</row>
    <row r="489" spans="3:63" x14ac:dyDescent="0.3">
      <c r="C489" s="12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</row>
    <row r="490" spans="3:63" x14ac:dyDescent="0.3">
      <c r="C490" s="12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</row>
    <row r="491" spans="3:63" x14ac:dyDescent="0.3">
      <c r="C491" s="12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</row>
    <row r="492" spans="3:63" x14ac:dyDescent="0.3">
      <c r="C492" s="12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</row>
    <row r="493" spans="3:63" x14ac:dyDescent="0.3">
      <c r="C493" s="12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</row>
    <row r="494" spans="3:63" x14ac:dyDescent="0.3">
      <c r="C494" s="12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</row>
    <row r="495" spans="3:63" x14ac:dyDescent="0.3">
      <c r="C495" s="12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</row>
    <row r="496" spans="3:63" x14ac:dyDescent="0.3">
      <c r="C496" s="12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</row>
    <row r="497" spans="3:63" x14ac:dyDescent="0.3">
      <c r="C497" s="12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</row>
    <row r="498" spans="3:63" x14ac:dyDescent="0.3">
      <c r="C498" s="12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</row>
    <row r="499" spans="3:63" x14ac:dyDescent="0.3">
      <c r="C499" s="12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</row>
    <row r="500" spans="3:63" x14ac:dyDescent="0.3">
      <c r="C500" s="12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</row>
    <row r="501" spans="3:63" x14ac:dyDescent="0.3">
      <c r="C501" s="12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</row>
    <row r="502" spans="3:63" x14ac:dyDescent="0.3">
      <c r="C502" s="12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</row>
    <row r="503" spans="3:63" x14ac:dyDescent="0.3">
      <c r="C503" s="12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</row>
    <row r="504" spans="3:63" x14ac:dyDescent="0.3">
      <c r="C504" s="12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</row>
    <row r="505" spans="3:63" x14ac:dyDescent="0.3">
      <c r="C505" s="12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</row>
    <row r="506" spans="3:63" x14ac:dyDescent="0.3">
      <c r="C506" s="12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</row>
    <row r="507" spans="3:63" x14ac:dyDescent="0.3">
      <c r="C507" s="12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</row>
    <row r="508" spans="3:63" x14ac:dyDescent="0.3">
      <c r="C508" s="12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</row>
    <row r="509" spans="3:63" x14ac:dyDescent="0.3">
      <c r="C509" s="12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</row>
    <row r="510" spans="3:63" x14ac:dyDescent="0.3">
      <c r="C510" s="12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</row>
    <row r="511" spans="3:63" x14ac:dyDescent="0.3">
      <c r="C511" s="12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</row>
    <row r="512" spans="3:63" x14ac:dyDescent="0.3">
      <c r="C512" s="12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</row>
    <row r="513" spans="3:63" x14ac:dyDescent="0.3">
      <c r="C513" s="12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</row>
    <row r="514" spans="3:63" x14ac:dyDescent="0.3">
      <c r="C514" s="12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</row>
    <row r="515" spans="3:63" x14ac:dyDescent="0.3">
      <c r="C515" s="12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</row>
    <row r="516" spans="3:63" x14ac:dyDescent="0.3">
      <c r="C516" s="12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</row>
    <row r="517" spans="3:63" x14ac:dyDescent="0.3">
      <c r="C517" s="12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</row>
    <row r="518" spans="3:63" x14ac:dyDescent="0.3">
      <c r="C518" s="12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</row>
    <row r="519" spans="3:63" x14ac:dyDescent="0.3">
      <c r="C519" s="12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</row>
    <row r="520" spans="3:63" x14ac:dyDescent="0.3">
      <c r="C520" s="12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</row>
    <row r="521" spans="3:63" x14ac:dyDescent="0.3">
      <c r="C521" s="12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</row>
    <row r="522" spans="3:63" x14ac:dyDescent="0.3">
      <c r="C522" s="12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</row>
    <row r="523" spans="3:63" x14ac:dyDescent="0.3">
      <c r="C523" s="12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</row>
    <row r="524" spans="3:63" x14ac:dyDescent="0.3">
      <c r="C524" s="12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</row>
    <row r="525" spans="3:63" x14ac:dyDescent="0.3">
      <c r="C525" s="12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</row>
    <row r="526" spans="3:63" x14ac:dyDescent="0.3">
      <c r="C526" s="12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</row>
    <row r="527" spans="3:63" x14ac:dyDescent="0.3">
      <c r="C527" s="12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</row>
    <row r="528" spans="3:63" x14ac:dyDescent="0.3">
      <c r="C528" s="12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</row>
    <row r="529" spans="3:63" x14ac:dyDescent="0.3">
      <c r="C529" s="12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</row>
    <row r="530" spans="3:63" x14ac:dyDescent="0.3">
      <c r="C530" s="12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</row>
    <row r="531" spans="3:63" x14ac:dyDescent="0.3">
      <c r="C531" s="12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</row>
    <row r="532" spans="3:63" x14ac:dyDescent="0.3">
      <c r="C532" s="12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</row>
    <row r="533" spans="3:63" x14ac:dyDescent="0.3">
      <c r="C533" s="12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</row>
    <row r="534" spans="3:63" x14ac:dyDescent="0.3">
      <c r="C534" s="12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</row>
    <row r="535" spans="3:63" x14ac:dyDescent="0.3">
      <c r="C535" s="12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</row>
    <row r="536" spans="3:63" x14ac:dyDescent="0.3">
      <c r="C536" s="12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</row>
    <row r="537" spans="3:63" x14ac:dyDescent="0.3">
      <c r="C537" s="12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</row>
    <row r="538" spans="3:63" x14ac:dyDescent="0.3">
      <c r="C538" s="12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</row>
    <row r="539" spans="3:63" x14ac:dyDescent="0.3">
      <c r="C539" s="12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</row>
    <row r="540" spans="3:63" x14ac:dyDescent="0.3">
      <c r="C540" s="12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</row>
    <row r="541" spans="3:63" x14ac:dyDescent="0.3">
      <c r="C541" s="12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</row>
    <row r="542" spans="3:63" x14ac:dyDescent="0.3">
      <c r="C542" s="12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</row>
    <row r="543" spans="3:63" x14ac:dyDescent="0.3">
      <c r="C543" s="12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</row>
    <row r="544" spans="3:63" x14ac:dyDescent="0.3">
      <c r="C544" s="12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</row>
    <row r="545" spans="3:63" x14ac:dyDescent="0.3">
      <c r="C545" s="12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</row>
    <row r="546" spans="3:63" x14ac:dyDescent="0.3">
      <c r="C546" s="12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</row>
    <row r="547" spans="3:63" x14ac:dyDescent="0.3">
      <c r="C547" s="12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</row>
    <row r="548" spans="3:63" x14ac:dyDescent="0.3">
      <c r="C548" s="12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</row>
    <row r="549" spans="3:63" x14ac:dyDescent="0.3">
      <c r="C549" s="12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</row>
    <row r="550" spans="3:63" x14ac:dyDescent="0.3">
      <c r="C550" s="12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</row>
    <row r="551" spans="3:63" x14ac:dyDescent="0.3">
      <c r="C551" s="12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</row>
    <row r="552" spans="3:63" x14ac:dyDescent="0.3">
      <c r="C552" s="12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</row>
    <row r="553" spans="3:63" x14ac:dyDescent="0.3">
      <c r="C553" s="12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</row>
    <row r="554" spans="3:63" x14ac:dyDescent="0.3">
      <c r="C554" s="12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</row>
    <row r="555" spans="3:63" x14ac:dyDescent="0.3">
      <c r="C555" s="12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</row>
    <row r="556" spans="3:63" x14ac:dyDescent="0.3">
      <c r="C556" s="12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</row>
    <row r="557" spans="3:63" x14ac:dyDescent="0.3">
      <c r="C557" s="12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</row>
    <row r="558" spans="3:63" x14ac:dyDescent="0.3">
      <c r="C558" s="12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</row>
    <row r="559" spans="3:63" x14ac:dyDescent="0.3">
      <c r="C559" s="12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</row>
    <row r="560" spans="3:63" x14ac:dyDescent="0.3">
      <c r="C560" s="12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</row>
    <row r="561" spans="3:63" x14ac:dyDescent="0.3">
      <c r="C561" s="12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</row>
    <row r="562" spans="3:63" x14ac:dyDescent="0.3">
      <c r="C562" s="12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</row>
    <row r="563" spans="3:63" x14ac:dyDescent="0.3">
      <c r="C563" s="12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</row>
    <row r="564" spans="3:63" x14ac:dyDescent="0.3">
      <c r="C564" s="12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</row>
    <row r="565" spans="3:63" x14ac:dyDescent="0.3">
      <c r="C565" s="12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</row>
    <row r="566" spans="3:63" x14ac:dyDescent="0.3">
      <c r="C566" s="12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</row>
    <row r="567" spans="3:63" x14ac:dyDescent="0.3">
      <c r="C567" s="12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</row>
    <row r="568" spans="3:63" x14ac:dyDescent="0.3">
      <c r="C568" s="12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</row>
    <row r="569" spans="3:63" x14ac:dyDescent="0.3">
      <c r="C569" s="12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</row>
    <row r="570" spans="3:63" x14ac:dyDescent="0.3">
      <c r="C570" s="12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</row>
    <row r="571" spans="3:63" x14ac:dyDescent="0.3">
      <c r="C571" s="12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</row>
    <row r="572" spans="3:63" x14ac:dyDescent="0.3">
      <c r="C572" s="12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</row>
    <row r="573" spans="3:63" x14ac:dyDescent="0.3">
      <c r="C573" s="12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</row>
    <row r="574" spans="3:63" x14ac:dyDescent="0.3">
      <c r="C574" s="12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</row>
    <row r="575" spans="3:63" x14ac:dyDescent="0.3">
      <c r="C575" s="12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</row>
    <row r="576" spans="3:63" x14ac:dyDescent="0.3">
      <c r="C576" s="12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</row>
    <row r="577" spans="3:63" x14ac:dyDescent="0.3">
      <c r="C577" s="12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</row>
    <row r="578" spans="3:63" x14ac:dyDescent="0.3">
      <c r="C578" s="12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</row>
    <row r="579" spans="3:63" x14ac:dyDescent="0.3">
      <c r="C579" s="12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</row>
    <row r="580" spans="3:63" x14ac:dyDescent="0.3">
      <c r="C580" s="12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</row>
    <row r="581" spans="3:63" x14ac:dyDescent="0.3">
      <c r="C581" s="12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</row>
    <row r="582" spans="3:63" x14ac:dyDescent="0.3">
      <c r="C582" s="12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</row>
    <row r="583" spans="3:63" x14ac:dyDescent="0.3">
      <c r="C583" s="12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</row>
    <row r="584" spans="3:63" x14ac:dyDescent="0.3">
      <c r="C584" s="12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</row>
    <row r="585" spans="3:63" x14ac:dyDescent="0.3">
      <c r="C585" s="12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</row>
    <row r="586" spans="3:63" x14ac:dyDescent="0.3">
      <c r="C586" s="12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</row>
    <row r="587" spans="3:63" x14ac:dyDescent="0.3">
      <c r="C587" s="12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</row>
    <row r="588" spans="3:63" x14ac:dyDescent="0.3">
      <c r="C588" s="12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</row>
    <row r="589" spans="3:63" x14ac:dyDescent="0.3">
      <c r="C589" s="12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</row>
    <row r="590" spans="3:63" x14ac:dyDescent="0.3">
      <c r="C590" s="12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</row>
    <row r="591" spans="3:63" x14ac:dyDescent="0.3">
      <c r="C591" s="12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</row>
    <row r="592" spans="3:63" x14ac:dyDescent="0.3">
      <c r="C592" s="12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</row>
    <row r="593" spans="3:63" x14ac:dyDescent="0.3">
      <c r="C593" s="12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</row>
    <row r="594" spans="3:63" x14ac:dyDescent="0.3">
      <c r="C594" s="12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</row>
    <row r="595" spans="3:63" x14ac:dyDescent="0.3">
      <c r="C595" s="12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</row>
    <row r="596" spans="3:63" x14ac:dyDescent="0.3">
      <c r="C596" s="12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</row>
    <row r="597" spans="3:63" x14ac:dyDescent="0.3">
      <c r="C597" s="12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</row>
    <row r="598" spans="3:63" x14ac:dyDescent="0.3">
      <c r="C598" s="12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</row>
    <row r="599" spans="3:63" x14ac:dyDescent="0.3">
      <c r="C599" s="12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</row>
    <row r="600" spans="3:63" x14ac:dyDescent="0.3">
      <c r="C600" s="12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</row>
    <row r="601" spans="3:63" x14ac:dyDescent="0.3">
      <c r="C601" s="12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</row>
    <row r="602" spans="3:63" x14ac:dyDescent="0.3">
      <c r="C602" s="12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</row>
    <row r="603" spans="3:63" x14ac:dyDescent="0.3">
      <c r="C603" s="12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</row>
    <row r="604" spans="3:63" x14ac:dyDescent="0.3">
      <c r="C604" s="12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</row>
    <row r="605" spans="3:63" x14ac:dyDescent="0.3">
      <c r="C605" s="12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</row>
    <row r="606" spans="3:63" x14ac:dyDescent="0.3">
      <c r="C606" s="12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</row>
    <row r="607" spans="3:63" x14ac:dyDescent="0.3">
      <c r="C607" s="12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</row>
    <row r="608" spans="3:63" x14ac:dyDescent="0.3">
      <c r="C608" s="12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</row>
    <row r="609" spans="3:63" x14ac:dyDescent="0.3">
      <c r="C609" s="12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</row>
    <row r="610" spans="3:63" x14ac:dyDescent="0.3">
      <c r="C610" s="12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</row>
    <row r="611" spans="3:63" x14ac:dyDescent="0.3">
      <c r="C611" s="12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</row>
    <row r="612" spans="3:63" x14ac:dyDescent="0.3">
      <c r="C612" s="12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</row>
    <row r="613" spans="3:63" x14ac:dyDescent="0.3">
      <c r="C613" s="12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</row>
    <row r="614" spans="3:63" x14ac:dyDescent="0.3">
      <c r="C614" s="12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</row>
    <row r="615" spans="3:63" x14ac:dyDescent="0.3">
      <c r="C615" s="12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</row>
    <row r="616" spans="3:63" x14ac:dyDescent="0.3">
      <c r="C616" s="12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</row>
    <row r="617" spans="3:63" x14ac:dyDescent="0.3">
      <c r="C617" s="12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</row>
    <row r="618" spans="3:63" x14ac:dyDescent="0.3">
      <c r="C618" s="12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</row>
    <row r="619" spans="3:63" x14ac:dyDescent="0.3">
      <c r="C619" s="12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</row>
    <row r="620" spans="3:63" x14ac:dyDescent="0.3">
      <c r="C620" s="12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</row>
    <row r="621" spans="3:63" x14ac:dyDescent="0.3">
      <c r="C621" s="12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</row>
    <row r="622" spans="3:63" x14ac:dyDescent="0.3">
      <c r="C622" s="12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</row>
    <row r="623" spans="3:63" x14ac:dyDescent="0.3">
      <c r="C623" s="12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</row>
    <row r="624" spans="3:63" x14ac:dyDescent="0.3">
      <c r="C624" s="12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</row>
    <row r="625" spans="3:63" x14ac:dyDescent="0.3">
      <c r="C625" s="12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</row>
    <row r="626" spans="3:63" x14ac:dyDescent="0.3">
      <c r="C626" s="12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</row>
    <row r="627" spans="3:63" x14ac:dyDescent="0.3">
      <c r="C627" s="12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</row>
    <row r="628" spans="3:63" x14ac:dyDescent="0.3">
      <c r="C628" s="12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</row>
    <row r="629" spans="3:63" x14ac:dyDescent="0.3">
      <c r="C629" s="12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</row>
    <row r="630" spans="3:63" x14ac:dyDescent="0.3">
      <c r="C630" s="12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</row>
    <row r="631" spans="3:63" x14ac:dyDescent="0.3">
      <c r="C631" s="12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</row>
    <row r="632" spans="3:63" x14ac:dyDescent="0.3">
      <c r="C632" s="12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</row>
    <row r="633" spans="3:63" x14ac:dyDescent="0.3">
      <c r="C633" s="12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</row>
    <row r="634" spans="3:63" x14ac:dyDescent="0.3">
      <c r="C634" s="12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</row>
    <row r="635" spans="3:63" x14ac:dyDescent="0.3">
      <c r="C635" s="12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</row>
    <row r="636" spans="3:63" x14ac:dyDescent="0.3">
      <c r="C636" s="12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</row>
    <row r="637" spans="3:63" x14ac:dyDescent="0.3">
      <c r="C637" s="12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</row>
    <row r="638" spans="3:63" x14ac:dyDescent="0.3">
      <c r="C638" s="12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</row>
    <row r="639" spans="3:63" x14ac:dyDescent="0.3">
      <c r="C639" s="12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</row>
    <row r="640" spans="3:63" x14ac:dyDescent="0.3">
      <c r="C640" s="12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</row>
    <row r="641" spans="3:63" x14ac:dyDescent="0.3">
      <c r="C641" s="12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</row>
    <row r="642" spans="3:63" x14ac:dyDescent="0.3">
      <c r="C642" s="12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</row>
    <row r="643" spans="3:63" x14ac:dyDescent="0.3">
      <c r="C643" s="12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</row>
    <row r="644" spans="3:63" x14ac:dyDescent="0.3">
      <c r="C644" s="12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</row>
    <row r="645" spans="3:63" x14ac:dyDescent="0.3">
      <c r="C645" s="12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</row>
    <row r="646" spans="3:63" x14ac:dyDescent="0.3">
      <c r="C646" s="12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</row>
    <row r="647" spans="3:63" x14ac:dyDescent="0.3">
      <c r="C647" s="12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</row>
    <row r="648" spans="3:63" x14ac:dyDescent="0.3">
      <c r="C648" s="12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</row>
    <row r="649" spans="3:63" x14ac:dyDescent="0.3">
      <c r="C649" s="12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</row>
    <row r="650" spans="3:63" x14ac:dyDescent="0.3">
      <c r="C650" s="12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</row>
    <row r="651" spans="3:63" x14ac:dyDescent="0.3">
      <c r="C651" s="12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</row>
    <row r="652" spans="3:63" x14ac:dyDescent="0.3">
      <c r="C652" s="12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</row>
    <row r="653" spans="3:63" x14ac:dyDescent="0.3">
      <c r="C653" s="12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</row>
    <row r="654" spans="3:63" x14ac:dyDescent="0.3">
      <c r="C654" s="12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</row>
    <row r="655" spans="3:63" x14ac:dyDescent="0.3">
      <c r="C655" s="12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</row>
    <row r="656" spans="3:63" x14ac:dyDescent="0.3">
      <c r="C656" s="12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</row>
    <row r="657" spans="3:63" x14ac:dyDescent="0.3">
      <c r="C657" s="12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</row>
    <row r="658" spans="3:63" x14ac:dyDescent="0.3">
      <c r="C658" s="12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</row>
    <row r="659" spans="3:63" x14ac:dyDescent="0.3">
      <c r="C659" s="12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</row>
    <row r="660" spans="3:63" x14ac:dyDescent="0.3">
      <c r="C660" s="12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</row>
    <row r="661" spans="3:63" x14ac:dyDescent="0.3">
      <c r="C661" s="12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</row>
    <row r="662" spans="3:63" x14ac:dyDescent="0.3">
      <c r="C662" s="12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</row>
    <row r="663" spans="3:63" x14ac:dyDescent="0.3">
      <c r="C663" s="12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</row>
    <row r="664" spans="3:63" x14ac:dyDescent="0.3">
      <c r="C664" s="12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</row>
    <row r="665" spans="3:63" x14ac:dyDescent="0.3">
      <c r="C665" s="12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</row>
    <row r="666" spans="3:63" x14ac:dyDescent="0.3">
      <c r="C666" s="12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</row>
    <row r="667" spans="3:63" x14ac:dyDescent="0.3">
      <c r="C667" s="12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</row>
    <row r="668" spans="3:63" x14ac:dyDescent="0.3">
      <c r="C668" s="12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</row>
    <row r="669" spans="3:63" x14ac:dyDescent="0.3">
      <c r="C669" s="12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</row>
    <row r="670" spans="3:63" x14ac:dyDescent="0.3">
      <c r="C670" s="12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</row>
    <row r="671" spans="3:63" x14ac:dyDescent="0.3">
      <c r="C671" s="12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</row>
    <row r="672" spans="3:63" x14ac:dyDescent="0.3">
      <c r="C672" s="12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</row>
    <row r="673" spans="3:63" x14ac:dyDescent="0.3">
      <c r="C673" s="12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</row>
    <row r="674" spans="3:63" x14ac:dyDescent="0.3">
      <c r="C674" s="12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</row>
    <row r="675" spans="3:63" x14ac:dyDescent="0.3">
      <c r="C675" s="12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</row>
    <row r="676" spans="3:63" x14ac:dyDescent="0.3">
      <c r="C676" s="12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</row>
    <row r="677" spans="3:63" x14ac:dyDescent="0.3">
      <c r="C677" s="12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</row>
    <row r="678" spans="3:63" x14ac:dyDescent="0.3">
      <c r="C678" s="12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</row>
    <row r="679" spans="3:63" x14ac:dyDescent="0.3">
      <c r="C679" s="12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</row>
    <row r="680" spans="3:63" x14ac:dyDescent="0.3">
      <c r="C680" s="12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</row>
    <row r="681" spans="3:63" x14ac:dyDescent="0.3">
      <c r="C681" s="12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</row>
    <row r="682" spans="3:63" x14ac:dyDescent="0.3">
      <c r="C682" s="12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</row>
    <row r="683" spans="3:63" x14ac:dyDescent="0.3">
      <c r="C683" s="12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</row>
    <row r="684" spans="3:63" x14ac:dyDescent="0.3">
      <c r="C684" s="12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</row>
    <row r="685" spans="3:63" x14ac:dyDescent="0.3">
      <c r="C685" s="12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</row>
    <row r="686" spans="3:63" x14ac:dyDescent="0.3">
      <c r="C686" s="12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</row>
    <row r="687" spans="3:63" x14ac:dyDescent="0.3">
      <c r="C687" s="12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</row>
    <row r="688" spans="3:63" x14ac:dyDescent="0.3">
      <c r="C688" s="12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</row>
    <row r="689" spans="3:63" x14ac:dyDescent="0.3">
      <c r="C689" s="12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</row>
    <row r="690" spans="3:63" x14ac:dyDescent="0.3">
      <c r="C690" s="12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</row>
    <row r="691" spans="3:63" x14ac:dyDescent="0.3">
      <c r="C691" s="12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</row>
    <row r="692" spans="3:63" x14ac:dyDescent="0.3">
      <c r="C692" s="12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</row>
    <row r="693" spans="3:63" x14ac:dyDescent="0.3">
      <c r="C693" s="12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</row>
    <row r="694" spans="3:63" x14ac:dyDescent="0.3">
      <c r="C694" s="12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</row>
    <row r="695" spans="3:63" x14ac:dyDescent="0.3">
      <c r="C695" s="12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</row>
    <row r="696" spans="3:63" x14ac:dyDescent="0.3">
      <c r="C696" s="12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</row>
    <row r="697" spans="3:63" x14ac:dyDescent="0.3">
      <c r="C697" s="12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</row>
    <row r="698" spans="3:63" x14ac:dyDescent="0.3">
      <c r="C698" s="12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</row>
    <row r="699" spans="3:63" x14ac:dyDescent="0.3">
      <c r="C699" s="12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</row>
    <row r="700" spans="3:63" x14ac:dyDescent="0.3">
      <c r="C700" s="12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</row>
    <row r="701" spans="3:63" x14ac:dyDescent="0.3">
      <c r="C701" s="12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</row>
    <row r="702" spans="3:63" x14ac:dyDescent="0.3">
      <c r="C702" s="12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</row>
    <row r="703" spans="3:63" x14ac:dyDescent="0.3">
      <c r="C703" s="12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</row>
    <row r="704" spans="3:63" x14ac:dyDescent="0.3">
      <c r="C704" s="12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</row>
    <row r="705" spans="3:63" x14ac:dyDescent="0.3">
      <c r="C705" s="12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</row>
    <row r="706" spans="3:63" x14ac:dyDescent="0.3">
      <c r="C706" s="12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</row>
    <row r="707" spans="3:63" x14ac:dyDescent="0.3">
      <c r="C707" s="12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</row>
    <row r="708" spans="3:63" x14ac:dyDescent="0.3">
      <c r="C708" s="12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</row>
    <row r="709" spans="3:63" x14ac:dyDescent="0.3">
      <c r="C709" s="12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</row>
    <row r="710" spans="3:63" x14ac:dyDescent="0.3">
      <c r="C710" s="12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</row>
    <row r="711" spans="3:63" x14ac:dyDescent="0.3">
      <c r="C711" s="12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</row>
    <row r="712" spans="3:63" x14ac:dyDescent="0.3">
      <c r="C712" s="12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</row>
    <row r="713" spans="3:63" x14ac:dyDescent="0.3">
      <c r="C713" s="12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</row>
    <row r="714" spans="3:63" x14ac:dyDescent="0.3">
      <c r="C714" s="12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</row>
    <row r="715" spans="3:63" x14ac:dyDescent="0.3">
      <c r="C715" s="12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</row>
    <row r="716" spans="3:63" x14ac:dyDescent="0.3">
      <c r="C716" s="12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</row>
    <row r="717" spans="3:63" x14ac:dyDescent="0.3">
      <c r="C717" s="12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</row>
    <row r="718" spans="3:63" x14ac:dyDescent="0.3">
      <c r="C718" s="12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</row>
    <row r="719" spans="3:63" x14ac:dyDescent="0.3">
      <c r="C719" s="12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</row>
    <row r="720" spans="3:63" x14ac:dyDescent="0.3">
      <c r="C720" s="12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</row>
    <row r="721" spans="3:63" x14ac:dyDescent="0.3">
      <c r="C721" s="12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</row>
    <row r="722" spans="3:63" x14ac:dyDescent="0.3">
      <c r="C722" s="12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</row>
    <row r="723" spans="3:63" x14ac:dyDescent="0.3">
      <c r="C723" s="12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</row>
    <row r="724" spans="3:63" x14ac:dyDescent="0.3">
      <c r="C724" s="12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</row>
    <row r="725" spans="3:63" x14ac:dyDescent="0.3">
      <c r="C725" s="12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</row>
    <row r="726" spans="3:63" x14ac:dyDescent="0.3">
      <c r="C726" s="12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</row>
    <row r="727" spans="3:63" x14ac:dyDescent="0.3">
      <c r="C727" s="12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</row>
    <row r="728" spans="3:63" x14ac:dyDescent="0.3">
      <c r="C728" s="12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</row>
    <row r="729" spans="3:63" x14ac:dyDescent="0.3">
      <c r="C729" s="12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</row>
    <row r="730" spans="3:63" x14ac:dyDescent="0.3">
      <c r="C730" s="12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</row>
    <row r="731" spans="3:63" x14ac:dyDescent="0.3">
      <c r="C731" s="12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</row>
    <row r="732" spans="3:63" x14ac:dyDescent="0.3">
      <c r="C732" s="12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</row>
    <row r="733" spans="3:63" x14ac:dyDescent="0.3">
      <c r="C733" s="12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</row>
    <row r="734" spans="3:63" x14ac:dyDescent="0.3">
      <c r="C734" s="12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</row>
    <row r="735" spans="3:63" x14ac:dyDescent="0.3">
      <c r="C735" s="12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</row>
    <row r="736" spans="3:63" x14ac:dyDescent="0.3">
      <c r="C736" s="12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</row>
    <row r="737" spans="3:63" x14ac:dyDescent="0.3">
      <c r="C737" s="12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</row>
    <row r="738" spans="3:63" x14ac:dyDescent="0.3">
      <c r="C738" s="12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</row>
    <row r="739" spans="3:63" x14ac:dyDescent="0.3">
      <c r="C739" s="12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</row>
    <row r="740" spans="3:63" x14ac:dyDescent="0.3">
      <c r="C740" s="12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</row>
    <row r="741" spans="3:63" x14ac:dyDescent="0.3">
      <c r="C741" s="12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</row>
    <row r="742" spans="3:63" x14ac:dyDescent="0.3">
      <c r="C742" s="12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</row>
    <row r="743" spans="3:63" x14ac:dyDescent="0.3">
      <c r="C743" s="12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</row>
    <row r="744" spans="3:63" x14ac:dyDescent="0.3">
      <c r="C744" s="12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</row>
    <row r="745" spans="3:63" x14ac:dyDescent="0.3">
      <c r="C745" s="12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</row>
    <row r="746" spans="3:63" x14ac:dyDescent="0.3">
      <c r="C746" s="12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</row>
    <row r="747" spans="3:63" x14ac:dyDescent="0.3">
      <c r="C747" s="12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</row>
    <row r="748" spans="3:63" x14ac:dyDescent="0.3">
      <c r="C748" s="12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</row>
    <row r="749" spans="3:63" x14ac:dyDescent="0.3">
      <c r="C749" s="12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</row>
    <row r="750" spans="3:63" x14ac:dyDescent="0.3">
      <c r="C750" s="12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</row>
    <row r="751" spans="3:63" x14ac:dyDescent="0.3">
      <c r="C751" s="12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</row>
    <row r="752" spans="3:63" x14ac:dyDescent="0.3">
      <c r="C752" s="12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</row>
    <row r="753" spans="3:63" x14ac:dyDescent="0.3">
      <c r="C753" s="12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</row>
    <row r="754" spans="3:63" x14ac:dyDescent="0.3">
      <c r="C754" s="12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</row>
    <row r="755" spans="3:63" x14ac:dyDescent="0.3">
      <c r="C755" s="12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</row>
    <row r="756" spans="3:63" x14ac:dyDescent="0.3">
      <c r="C756" s="12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</row>
    <row r="757" spans="3:63" x14ac:dyDescent="0.3">
      <c r="C757" s="12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</row>
    <row r="758" spans="3:63" x14ac:dyDescent="0.3">
      <c r="C758" s="12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</row>
    <row r="759" spans="3:63" x14ac:dyDescent="0.3">
      <c r="C759" s="12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</row>
    <row r="760" spans="3:63" x14ac:dyDescent="0.3">
      <c r="C760" s="12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</row>
    <row r="761" spans="3:63" x14ac:dyDescent="0.3">
      <c r="C761" s="12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</row>
    <row r="762" spans="3:63" x14ac:dyDescent="0.3">
      <c r="C762" s="12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</row>
    <row r="763" spans="3:63" x14ac:dyDescent="0.3">
      <c r="C763" s="12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</row>
    <row r="764" spans="3:63" x14ac:dyDescent="0.3">
      <c r="C764" s="12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</row>
    <row r="765" spans="3:63" x14ac:dyDescent="0.3">
      <c r="C765" s="12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</row>
    <row r="766" spans="3:63" x14ac:dyDescent="0.3">
      <c r="C766" s="12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</row>
    <row r="767" spans="3:63" x14ac:dyDescent="0.3">
      <c r="C767" s="12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</row>
    <row r="768" spans="3:63" x14ac:dyDescent="0.3">
      <c r="C768" s="12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</row>
    <row r="769" spans="3:63" x14ac:dyDescent="0.3">
      <c r="C769" s="12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</row>
    <row r="770" spans="3:63" x14ac:dyDescent="0.3">
      <c r="C770" s="12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</row>
    <row r="771" spans="3:63" x14ac:dyDescent="0.3">
      <c r="C771" s="12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</row>
    <row r="772" spans="3:63" x14ac:dyDescent="0.3">
      <c r="C772" s="12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</row>
    <row r="773" spans="3:63" x14ac:dyDescent="0.3">
      <c r="C773" s="12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</row>
    <row r="774" spans="3:63" x14ac:dyDescent="0.3">
      <c r="C774" s="12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</row>
    <row r="775" spans="3:63" x14ac:dyDescent="0.3">
      <c r="C775" s="12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</row>
    <row r="776" spans="3:63" x14ac:dyDescent="0.3">
      <c r="C776" s="12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</row>
    <row r="777" spans="3:63" x14ac:dyDescent="0.3">
      <c r="C777" s="12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</row>
    <row r="778" spans="3:63" x14ac:dyDescent="0.3">
      <c r="C778" s="12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</row>
    <row r="779" spans="3:63" x14ac:dyDescent="0.3">
      <c r="C779" s="12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</row>
    <row r="780" spans="3:63" x14ac:dyDescent="0.3">
      <c r="C780" s="12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</row>
    <row r="781" spans="3:63" x14ac:dyDescent="0.3">
      <c r="C781" s="12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</row>
    <row r="782" spans="3:63" x14ac:dyDescent="0.3">
      <c r="C782" s="12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</row>
    <row r="783" spans="3:63" x14ac:dyDescent="0.3">
      <c r="C783" s="12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</row>
    <row r="784" spans="3:63" x14ac:dyDescent="0.3">
      <c r="C784" s="12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</row>
    <row r="785" spans="3:63" x14ac:dyDescent="0.3">
      <c r="C785" s="12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</row>
    <row r="786" spans="3:63" x14ac:dyDescent="0.3">
      <c r="C786" s="12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</row>
    <row r="787" spans="3:63" x14ac:dyDescent="0.3">
      <c r="C787" s="12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</row>
    <row r="788" spans="3:63" x14ac:dyDescent="0.3">
      <c r="C788" s="12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</row>
    <row r="789" spans="3:63" x14ac:dyDescent="0.3">
      <c r="C789" s="12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</row>
    <row r="790" spans="3:63" x14ac:dyDescent="0.3">
      <c r="C790" s="12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</row>
    <row r="791" spans="3:63" x14ac:dyDescent="0.3">
      <c r="C791" s="12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</row>
    <row r="792" spans="3:63" x14ac:dyDescent="0.3">
      <c r="C792" s="12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</row>
    <row r="793" spans="3:63" x14ac:dyDescent="0.3">
      <c r="C793" s="12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</row>
    <row r="794" spans="3:63" x14ac:dyDescent="0.3">
      <c r="C794" s="12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</row>
    <row r="795" spans="3:63" x14ac:dyDescent="0.3">
      <c r="C795" s="12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</row>
    <row r="796" spans="3:63" x14ac:dyDescent="0.3">
      <c r="C796" s="12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</row>
    <row r="797" spans="3:63" x14ac:dyDescent="0.3">
      <c r="C797" s="12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</row>
    <row r="798" spans="3:63" x14ac:dyDescent="0.3">
      <c r="C798" s="12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</row>
    <row r="799" spans="3:63" x14ac:dyDescent="0.3">
      <c r="C799" s="12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</row>
    <row r="800" spans="3:63" x14ac:dyDescent="0.3">
      <c r="C800" s="12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</row>
    <row r="801" spans="3:63" x14ac:dyDescent="0.3">
      <c r="C801" s="12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</row>
    <row r="802" spans="3:63" x14ac:dyDescent="0.3">
      <c r="C802" s="12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</row>
    <row r="803" spans="3:63" x14ac:dyDescent="0.3">
      <c r="C803" s="12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</row>
    <row r="804" spans="3:63" x14ac:dyDescent="0.3">
      <c r="C804" s="12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</row>
    <row r="805" spans="3:63" x14ac:dyDescent="0.3">
      <c r="C805" s="12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</row>
    <row r="806" spans="3:63" x14ac:dyDescent="0.3">
      <c r="C806" s="12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</row>
    <row r="807" spans="3:63" x14ac:dyDescent="0.3">
      <c r="C807" s="12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</row>
    <row r="808" spans="3:63" x14ac:dyDescent="0.3">
      <c r="C808" s="12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</row>
    <row r="809" spans="3:63" x14ac:dyDescent="0.3">
      <c r="C809" s="12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</row>
    <row r="810" spans="3:63" x14ac:dyDescent="0.3">
      <c r="C810" s="12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</row>
    <row r="811" spans="3:63" x14ac:dyDescent="0.3">
      <c r="C811" s="12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</row>
    <row r="812" spans="3:63" x14ac:dyDescent="0.3">
      <c r="C812" s="12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</row>
    <row r="813" spans="3:63" x14ac:dyDescent="0.3">
      <c r="C813" s="12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</row>
    <row r="814" spans="3:63" x14ac:dyDescent="0.3">
      <c r="C814" s="12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</row>
    <row r="815" spans="3:63" x14ac:dyDescent="0.3">
      <c r="C815" s="12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</row>
    <row r="816" spans="3:63" x14ac:dyDescent="0.3">
      <c r="C816" s="12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</row>
    <row r="817" spans="3:63" x14ac:dyDescent="0.3">
      <c r="C817" s="12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</row>
    <row r="818" spans="3:63" x14ac:dyDescent="0.3">
      <c r="C818" s="12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</row>
    <row r="819" spans="3:63" x14ac:dyDescent="0.3">
      <c r="C819" s="12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</row>
    <row r="820" spans="3:63" x14ac:dyDescent="0.3">
      <c r="C820" s="12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</row>
    <row r="821" spans="3:63" x14ac:dyDescent="0.3">
      <c r="C821" s="12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</row>
    <row r="822" spans="3:63" x14ac:dyDescent="0.3">
      <c r="C822" s="12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</row>
    <row r="823" spans="3:63" x14ac:dyDescent="0.3">
      <c r="C823" s="12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</row>
    <row r="824" spans="3:63" x14ac:dyDescent="0.3">
      <c r="C824" s="12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</row>
    <row r="825" spans="3:63" x14ac:dyDescent="0.3">
      <c r="C825" s="12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</row>
    <row r="826" spans="3:63" x14ac:dyDescent="0.3">
      <c r="C826" s="12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</row>
    <row r="827" spans="3:63" x14ac:dyDescent="0.3">
      <c r="C827" s="12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</row>
    <row r="828" spans="3:63" x14ac:dyDescent="0.3">
      <c r="C828" s="12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</row>
    <row r="829" spans="3:63" x14ac:dyDescent="0.3">
      <c r="C829" s="12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</row>
    <row r="830" spans="3:63" x14ac:dyDescent="0.3">
      <c r="C830" s="12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</row>
    <row r="831" spans="3:63" x14ac:dyDescent="0.3">
      <c r="C831" s="12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</row>
    <row r="832" spans="3:63" x14ac:dyDescent="0.3">
      <c r="C832" s="12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</row>
    <row r="833" spans="3:63" x14ac:dyDescent="0.3">
      <c r="C833" s="12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</row>
    <row r="834" spans="3:63" x14ac:dyDescent="0.3">
      <c r="C834" s="12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</row>
    <row r="835" spans="3:63" x14ac:dyDescent="0.3">
      <c r="C835" s="12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</row>
    <row r="836" spans="3:63" x14ac:dyDescent="0.3">
      <c r="C836" s="12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</row>
    <row r="837" spans="3:63" x14ac:dyDescent="0.3">
      <c r="C837" s="12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</row>
    <row r="838" spans="3:63" x14ac:dyDescent="0.3">
      <c r="C838" s="12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</row>
    <row r="839" spans="3:63" x14ac:dyDescent="0.3">
      <c r="C839" s="12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</row>
    <row r="840" spans="3:63" x14ac:dyDescent="0.3">
      <c r="C840" s="12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</row>
    <row r="841" spans="3:63" x14ac:dyDescent="0.3">
      <c r="C841" s="12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</row>
    <row r="842" spans="3:63" x14ac:dyDescent="0.3">
      <c r="C842" s="12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</row>
    <row r="843" spans="3:63" x14ac:dyDescent="0.3">
      <c r="C843" s="12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</row>
    <row r="844" spans="3:63" x14ac:dyDescent="0.3">
      <c r="C844" s="12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</row>
    <row r="845" spans="3:63" x14ac:dyDescent="0.3">
      <c r="C845" s="12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</row>
    <row r="846" spans="3:63" x14ac:dyDescent="0.3">
      <c r="C846" s="12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</row>
    <row r="847" spans="3:63" x14ac:dyDescent="0.3">
      <c r="C847" s="12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</row>
    <row r="848" spans="3:63" x14ac:dyDescent="0.3">
      <c r="C848" s="12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</row>
    <row r="849" spans="3:63" x14ac:dyDescent="0.3">
      <c r="C849" s="12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</row>
    <row r="850" spans="3:63" x14ac:dyDescent="0.3">
      <c r="C850" s="12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</row>
    <row r="851" spans="3:63" x14ac:dyDescent="0.3">
      <c r="C851" s="12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</row>
    <row r="852" spans="3:63" x14ac:dyDescent="0.3">
      <c r="C852" s="12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</row>
    <row r="853" spans="3:63" x14ac:dyDescent="0.3">
      <c r="C853" s="12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</row>
    <row r="854" spans="3:63" x14ac:dyDescent="0.3">
      <c r="C854" s="12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</row>
    <row r="855" spans="3:63" x14ac:dyDescent="0.3">
      <c r="C855" s="12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</row>
    <row r="856" spans="3:63" x14ac:dyDescent="0.3">
      <c r="C856" s="12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</row>
    <row r="857" spans="3:63" x14ac:dyDescent="0.3">
      <c r="C857" s="12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</row>
    <row r="858" spans="3:63" x14ac:dyDescent="0.3">
      <c r="C858" s="12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</row>
    <row r="859" spans="3:63" x14ac:dyDescent="0.3">
      <c r="C859" s="12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</row>
    <row r="860" spans="3:63" x14ac:dyDescent="0.3">
      <c r="C860" s="12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</row>
    <row r="861" spans="3:63" x14ac:dyDescent="0.3">
      <c r="C861" s="12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</row>
    <row r="862" spans="3:63" x14ac:dyDescent="0.3">
      <c r="C862" s="12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</row>
    <row r="863" spans="3:63" x14ac:dyDescent="0.3">
      <c r="C863" s="12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</row>
    <row r="864" spans="3:63" x14ac:dyDescent="0.3">
      <c r="C864" s="12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</row>
    <row r="865" spans="3:63" x14ac:dyDescent="0.3">
      <c r="C865" s="12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</row>
    <row r="866" spans="3:63" x14ac:dyDescent="0.3">
      <c r="C866" s="12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</row>
    <row r="867" spans="3:63" x14ac:dyDescent="0.3">
      <c r="C867" s="12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</row>
    <row r="868" spans="3:63" x14ac:dyDescent="0.3">
      <c r="C868" s="12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</row>
    <row r="869" spans="3:63" x14ac:dyDescent="0.3">
      <c r="C869" s="12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</row>
    <row r="870" spans="3:63" x14ac:dyDescent="0.3">
      <c r="C870" s="12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</row>
    <row r="871" spans="3:63" x14ac:dyDescent="0.3">
      <c r="C871" s="12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</row>
    <row r="872" spans="3:63" x14ac:dyDescent="0.3">
      <c r="C872" s="12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</row>
    <row r="873" spans="3:63" x14ac:dyDescent="0.3">
      <c r="C873" s="12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</row>
    <row r="874" spans="3:63" x14ac:dyDescent="0.3">
      <c r="C874" s="12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</row>
    <row r="875" spans="3:63" x14ac:dyDescent="0.3">
      <c r="C875" s="12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</row>
    <row r="876" spans="3:63" x14ac:dyDescent="0.3">
      <c r="C876" s="12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</row>
    <row r="877" spans="3:63" x14ac:dyDescent="0.3">
      <c r="C877" s="12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</row>
    <row r="878" spans="3:63" x14ac:dyDescent="0.3">
      <c r="C878" s="12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</row>
    <row r="879" spans="3:63" x14ac:dyDescent="0.3">
      <c r="C879" s="12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</row>
    <row r="880" spans="3:63" x14ac:dyDescent="0.3">
      <c r="C880" s="12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</row>
    <row r="881" spans="3:63" x14ac:dyDescent="0.3">
      <c r="C881" s="12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</row>
    <row r="882" spans="3:63" x14ac:dyDescent="0.3">
      <c r="C882" s="12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</row>
    <row r="883" spans="3:63" x14ac:dyDescent="0.3">
      <c r="C883" s="12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</row>
    <row r="884" spans="3:63" x14ac:dyDescent="0.3">
      <c r="C884" s="12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</row>
    <row r="885" spans="3:63" x14ac:dyDescent="0.3">
      <c r="C885" s="12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</row>
    <row r="886" spans="3:63" x14ac:dyDescent="0.3">
      <c r="C886" s="12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</row>
    <row r="887" spans="3:63" x14ac:dyDescent="0.3">
      <c r="C887" s="12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</row>
    <row r="888" spans="3:63" x14ac:dyDescent="0.3">
      <c r="C888" s="12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</row>
    <row r="889" spans="3:63" x14ac:dyDescent="0.3">
      <c r="C889" s="12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</row>
    <row r="890" spans="3:63" x14ac:dyDescent="0.3">
      <c r="C890" s="12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</row>
    <row r="891" spans="3:63" x14ac:dyDescent="0.3">
      <c r="C891" s="12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</row>
    <row r="892" spans="3:63" x14ac:dyDescent="0.3">
      <c r="C892" s="12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</row>
    <row r="893" spans="3:63" x14ac:dyDescent="0.3">
      <c r="C893" s="12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</row>
    <row r="894" spans="3:63" x14ac:dyDescent="0.3">
      <c r="C894" s="12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</row>
    <row r="895" spans="3:63" x14ac:dyDescent="0.3">
      <c r="C895" s="12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</row>
    <row r="896" spans="3:63" x14ac:dyDescent="0.3">
      <c r="C896" s="12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</row>
    <row r="897" spans="3:63" x14ac:dyDescent="0.3">
      <c r="C897" s="12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</row>
    <row r="898" spans="3:63" x14ac:dyDescent="0.3">
      <c r="C898" s="12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</row>
    <row r="899" spans="3:63" x14ac:dyDescent="0.3">
      <c r="C899" s="12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</row>
    <row r="900" spans="3:63" x14ac:dyDescent="0.3">
      <c r="C900" s="12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</row>
    <row r="901" spans="3:63" x14ac:dyDescent="0.3">
      <c r="C901" s="12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</row>
    <row r="902" spans="3:63" x14ac:dyDescent="0.3">
      <c r="C902" s="12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</row>
    <row r="903" spans="3:63" x14ac:dyDescent="0.3">
      <c r="C903" s="12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</row>
    <row r="904" spans="3:63" x14ac:dyDescent="0.3">
      <c r="C904" s="12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</row>
    <row r="905" spans="3:63" x14ac:dyDescent="0.3">
      <c r="C905" s="12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</row>
    <row r="906" spans="3:63" x14ac:dyDescent="0.3">
      <c r="C906" s="12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</row>
    <row r="907" spans="3:63" x14ac:dyDescent="0.3">
      <c r="C907" s="12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</row>
    <row r="908" spans="3:63" x14ac:dyDescent="0.3">
      <c r="C908" s="12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</row>
    <row r="909" spans="3:63" x14ac:dyDescent="0.3">
      <c r="C909" s="12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</row>
    <row r="910" spans="3:63" x14ac:dyDescent="0.3">
      <c r="C910" s="12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</row>
    <row r="911" spans="3:63" x14ac:dyDescent="0.3">
      <c r="C911" s="12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</row>
    <row r="912" spans="3:63" x14ac:dyDescent="0.3">
      <c r="C912" s="12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</row>
    <row r="913" spans="3:63" x14ac:dyDescent="0.3">
      <c r="C913" s="12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</row>
    <row r="914" spans="3:63" x14ac:dyDescent="0.3">
      <c r="C914" s="12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</row>
    <row r="915" spans="3:63" x14ac:dyDescent="0.3">
      <c r="C915" s="12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</row>
    <row r="916" spans="3:63" x14ac:dyDescent="0.3">
      <c r="C916" s="12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</row>
    <row r="917" spans="3:63" x14ac:dyDescent="0.3">
      <c r="C917" s="12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</row>
    <row r="918" spans="3:63" x14ac:dyDescent="0.3">
      <c r="C918" s="12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</row>
    <row r="919" spans="3:63" x14ac:dyDescent="0.3">
      <c r="C919" s="12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</row>
    <row r="920" spans="3:63" x14ac:dyDescent="0.3">
      <c r="C920" s="12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</row>
    <row r="921" spans="3:63" x14ac:dyDescent="0.3">
      <c r="C921" s="12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</row>
    <row r="922" spans="3:63" x14ac:dyDescent="0.3">
      <c r="C922" s="12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</row>
    <row r="923" spans="3:63" x14ac:dyDescent="0.3">
      <c r="C923" s="12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</row>
    <row r="924" spans="3:63" x14ac:dyDescent="0.3">
      <c r="C924" s="12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</row>
    <row r="925" spans="3:63" x14ac:dyDescent="0.3">
      <c r="C925" s="12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</row>
    <row r="926" spans="3:63" x14ac:dyDescent="0.3">
      <c r="C926" s="12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</row>
    <row r="927" spans="3:63" x14ac:dyDescent="0.3">
      <c r="C927" s="12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</row>
    <row r="928" spans="3:63" x14ac:dyDescent="0.3">
      <c r="C928" s="12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</row>
    <row r="929" spans="3:63" x14ac:dyDescent="0.3">
      <c r="C929" s="12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</row>
    <row r="930" spans="3:63" x14ac:dyDescent="0.3">
      <c r="C930" s="12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</row>
    <row r="931" spans="3:63" x14ac:dyDescent="0.3">
      <c r="C931" s="12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</row>
    <row r="932" spans="3:63" x14ac:dyDescent="0.3">
      <c r="C932" s="12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</row>
    <row r="933" spans="3:63" x14ac:dyDescent="0.3">
      <c r="C933" s="12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</row>
    <row r="934" spans="3:63" x14ac:dyDescent="0.3">
      <c r="C934" s="12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</row>
    <row r="935" spans="3:63" x14ac:dyDescent="0.3">
      <c r="C935" s="12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</row>
    <row r="936" spans="3:63" x14ac:dyDescent="0.3">
      <c r="C936" s="12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</row>
    <row r="937" spans="3:63" x14ac:dyDescent="0.3">
      <c r="C937" s="12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</row>
    <row r="938" spans="3:63" x14ac:dyDescent="0.3">
      <c r="C938" s="12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</row>
    <row r="939" spans="3:63" x14ac:dyDescent="0.3">
      <c r="C939" s="12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</row>
    <row r="940" spans="3:63" x14ac:dyDescent="0.3">
      <c r="C940" s="12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</row>
    <row r="941" spans="3:63" x14ac:dyDescent="0.3">
      <c r="C941" s="12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</row>
    <row r="942" spans="3:63" x14ac:dyDescent="0.3">
      <c r="C942" s="12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</row>
    <row r="943" spans="3:63" x14ac:dyDescent="0.3">
      <c r="C943" s="12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</row>
    <row r="944" spans="3:63" x14ac:dyDescent="0.3">
      <c r="C944" s="12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</row>
    <row r="945" spans="3:63" x14ac:dyDescent="0.3">
      <c r="C945" s="12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</row>
    <row r="946" spans="3:63" x14ac:dyDescent="0.3">
      <c r="C946" s="12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</row>
    <row r="947" spans="3:63" x14ac:dyDescent="0.3">
      <c r="C947" s="12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</row>
    <row r="948" spans="3:63" x14ac:dyDescent="0.3">
      <c r="C948" s="12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</row>
    <row r="949" spans="3:63" x14ac:dyDescent="0.3">
      <c r="C949" s="12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</row>
    <row r="950" spans="3:63" x14ac:dyDescent="0.3">
      <c r="C950" s="12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</row>
    <row r="951" spans="3:63" x14ac:dyDescent="0.3">
      <c r="C951" s="12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</row>
    <row r="952" spans="3:63" x14ac:dyDescent="0.3">
      <c r="C952" s="12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</row>
    <row r="953" spans="3:63" x14ac:dyDescent="0.3">
      <c r="C953" s="12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</row>
    <row r="954" spans="3:63" x14ac:dyDescent="0.3">
      <c r="C954" s="12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</row>
    <row r="955" spans="3:63" x14ac:dyDescent="0.3">
      <c r="C955" s="12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</row>
    <row r="956" spans="3:63" x14ac:dyDescent="0.3">
      <c r="C956" s="12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</row>
    <row r="957" spans="3:63" x14ac:dyDescent="0.3">
      <c r="C957" s="12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</row>
    <row r="958" spans="3:63" x14ac:dyDescent="0.3">
      <c r="C958" s="12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</row>
    <row r="959" spans="3:63" x14ac:dyDescent="0.3">
      <c r="C959" s="12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</row>
    <row r="960" spans="3:63" x14ac:dyDescent="0.3">
      <c r="C960" s="12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</row>
    <row r="961" spans="3:63" x14ac:dyDescent="0.3">
      <c r="C961" s="12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</row>
    <row r="962" spans="3:63" x14ac:dyDescent="0.3">
      <c r="C962" s="12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</row>
    <row r="963" spans="3:63" x14ac:dyDescent="0.3">
      <c r="C963" s="12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</row>
    <row r="964" spans="3:63" x14ac:dyDescent="0.3">
      <c r="C964" s="12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</row>
    <row r="965" spans="3:63" x14ac:dyDescent="0.3">
      <c r="C965" s="12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</row>
    <row r="966" spans="3:63" x14ac:dyDescent="0.3">
      <c r="C966" s="12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</row>
    <row r="967" spans="3:63" x14ac:dyDescent="0.3">
      <c r="C967" s="12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</row>
    <row r="968" spans="3:63" x14ac:dyDescent="0.3">
      <c r="C968" s="12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</row>
    <row r="969" spans="3:63" x14ac:dyDescent="0.3">
      <c r="C969" s="12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</row>
    <row r="970" spans="3:63" x14ac:dyDescent="0.3">
      <c r="C970" s="12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</row>
    <row r="971" spans="3:63" x14ac:dyDescent="0.3">
      <c r="C971" s="12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</row>
    <row r="972" spans="3:63" x14ac:dyDescent="0.3">
      <c r="C972" s="12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</row>
    <row r="973" spans="3:63" x14ac:dyDescent="0.3">
      <c r="C973" s="12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</row>
    <row r="974" spans="3:63" x14ac:dyDescent="0.3">
      <c r="C974" s="12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</row>
    <row r="975" spans="3:63" x14ac:dyDescent="0.3">
      <c r="C975" s="12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</row>
    <row r="976" spans="3:63" x14ac:dyDescent="0.3">
      <c r="C976" s="12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</row>
    <row r="977" spans="3:63" x14ac:dyDescent="0.3">
      <c r="C977" s="12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</row>
    <row r="978" spans="3:63" x14ac:dyDescent="0.3">
      <c r="C978" s="12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</row>
    <row r="979" spans="3:63" x14ac:dyDescent="0.3">
      <c r="C979" s="12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</row>
    <row r="980" spans="3:63" x14ac:dyDescent="0.3">
      <c r="C980" s="12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</row>
    <row r="981" spans="3:63" x14ac:dyDescent="0.3">
      <c r="C981" s="12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</row>
    <row r="982" spans="3:63" x14ac:dyDescent="0.3">
      <c r="C982" s="12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</row>
    <row r="983" spans="3:63" x14ac:dyDescent="0.3">
      <c r="C983" s="12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</row>
    <row r="984" spans="3:63" x14ac:dyDescent="0.3">
      <c r="C984" s="12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</row>
    <row r="985" spans="3:63" x14ac:dyDescent="0.3">
      <c r="C985" s="12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</row>
    <row r="986" spans="3:63" x14ac:dyDescent="0.3">
      <c r="C986" s="12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</row>
    <row r="987" spans="3:63" x14ac:dyDescent="0.3">
      <c r="C987" s="12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</row>
    <row r="988" spans="3:63" x14ac:dyDescent="0.3">
      <c r="C988" s="12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</row>
    <row r="989" spans="3:63" x14ac:dyDescent="0.3">
      <c r="C989" s="12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</row>
    <row r="990" spans="3:63" x14ac:dyDescent="0.3">
      <c r="C990" s="12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</row>
    <row r="991" spans="3:63" x14ac:dyDescent="0.3">
      <c r="C991" s="12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</row>
    <row r="992" spans="3:63" x14ac:dyDescent="0.3">
      <c r="C992" s="12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</row>
    <row r="993" spans="3:63" x14ac:dyDescent="0.3">
      <c r="C993" s="12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</row>
    <row r="994" spans="3:63" x14ac:dyDescent="0.3">
      <c r="C994" s="12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</row>
    <row r="995" spans="3:63" x14ac:dyDescent="0.3">
      <c r="C995" s="12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</row>
    <row r="996" spans="3:63" x14ac:dyDescent="0.3">
      <c r="C996" s="12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</row>
    <row r="997" spans="3:63" x14ac:dyDescent="0.3">
      <c r="C997" s="12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</row>
    <row r="998" spans="3:63" x14ac:dyDescent="0.3">
      <c r="C998" s="12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</row>
    <row r="999" spans="3:63" x14ac:dyDescent="0.3">
      <c r="C999" s="12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</row>
    <row r="1000" spans="3:63" x14ac:dyDescent="0.3">
      <c r="C1000" s="12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</row>
    <row r="1001" spans="3:63" x14ac:dyDescent="0.3">
      <c r="C1001" s="12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</row>
    <row r="1002" spans="3:63" x14ac:dyDescent="0.3">
      <c r="C1002" s="12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</row>
    <row r="1003" spans="3:63" x14ac:dyDescent="0.3">
      <c r="C1003" s="12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</row>
    <row r="1004" spans="3:63" x14ac:dyDescent="0.3">
      <c r="C1004" s="12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</row>
    <row r="1005" spans="3:63" x14ac:dyDescent="0.3">
      <c r="C1005" s="12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</row>
    <row r="1006" spans="3:63" x14ac:dyDescent="0.3">
      <c r="C1006" s="12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</row>
    <row r="1007" spans="3:63" x14ac:dyDescent="0.3">
      <c r="C1007" s="12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</row>
    <row r="1008" spans="3:63" x14ac:dyDescent="0.3">
      <c r="C1008" s="12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</row>
    <row r="1009" spans="3:63" x14ac:dyDescent="0.3">
      <c r="C1009" s="12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</row>
    <row r="1010" spans="3:63" x14ac:dyDescent="0.3">
      <c r="C1010" s="12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</row>
    <row r="1011" spans="3:63" x14ac:dyDescent="0.3">
      <c r="C1011" s="12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</row>
    <row r="1012" spans="3:63" x14ac:dyDescent="0.3">
      <c r="C1012" s="12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</row>
    <row r="1013" spans="3:63" x14ac:dyDescent="0.3">
      <c r="C1013" s="12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</row>
    <row r="1014" spans="3:63" x14ac:dyDescent="0.3">
      <c r="C1014" s="12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</row>
    <row r="1015" spans="3:63" x14ac:dyDescent="0.3">
      <c r="C1015" s="12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</row>
    <row r="1016" spans="3:63" x14ac:dyDescent="0.3">
      <c r="C1016" s="12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</row>
    <row r="1017" spans="3:63" x14ac:dyDescent="0.3">
      <c r="C1017" s="12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</row>
    <row r="1018" spans="3:63" x14ac:dyDescent="0.3">
      <c r="C1018" s="12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</row>
    <row r="1019" spans="3:63" x14ac:dyDescent="0.3">
      <c r="C1019" s="12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</row>
    <row r="1020" spans="3:63" x14ac:dyDescent="0.3">
      <c r="C1020" s="12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</row>
    <row r="1021" spans="3:63" x14ac:dyDescent="0.3">
      <c r="C1021" s="12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</row>
    <row r="1022" spans="3:63" x14ac:dyDescent="0.3">
      <c r="C1022" s="12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</row>
    <row r="1023" spans="3:63" x14ac:dyDescent="0.3">
      <c r="C1023" s="12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</row>
    <row r="1024" spans="3:63" x14ac:dyDescent="0.3">
      <c r="C1024" s="12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</row>
    <row r="1025" spans="3:63" x14ac:dyDescent="0.3">
      <c r="C1025" s="12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</row>
    <row r="1026" spans="3:63" x14ac:dyDescent="0.3">
      <c r="C1026" s="12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</row>
    <row r="1027" spans="3:63" x14ac:dyDescent="0.3">
      <c r="C1027" s="12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</row>
    <row r="1028" spans="3:63" x14ac:dyDescent="0.3">
      <c r="C1028" s="12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</row>
    <row r="1029" spans="3:63" x14ac:dyDescent="0.3">
      <c r="C1029" s="12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</row>
    <row r="1030" spans="3:63" x14ac:dyDescent="0.3">
      <c r="C1030" s="12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</row>
    <row r="1031" spans="3:63" x14ac:dyDescent="0.3">
      <c r="C1031" s="12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</row>
    <row r="1032" spans="3:63" x14ac:dyDescent="0.3">
      <c r="C1032" s="12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</row>
    <row r="1033" spans="3:63" x14ac:dyDescent="0.3">
      <c r="C1033" s="12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</row>
    <row r="1034" spans="3:63" x14ac:dyDescent="0.3">
      <c r="C1034" s="12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</row>
    <row r="1035" spans="3:63" x14ac:dyDescent="0.3">
      <c r="C1035" s="12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</row>
    <row r="1036" spans="3:63" x14ac:dyDescent="0.3">
      <c r="C1036" s="12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</row>
    <row r="1037" spans="3:63" x14ac:dyDescent="0.3">
      <c r="C1037" s="12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</row>
    <row r="1038" spans="3:63" x14ac:dyDescent="0.3">
      <c r="C1038" s="12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</row>
    <row r="1039" spans="3:63" x14ac:dyDescent="0.3">
      <c r="C1039" s="12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</row>
    <row r="1040" spans="3:63" x14ac:dyDescent="0.3">
      <c r="C1040" s="12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</row>
    <row r="1041" spans="3:63" x14ac:dyDescent="0.3">
      <c r="C1041" s="12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</row>
    <row r="1042" spans="3:63" x14ac:dyDescent="0.3">
      <c r="C1042" s="12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</row>
    <row r="1043" spans="3:63" x14ac:dyDescent="0.3">
      <c r="C1043" s="12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</row>
    <row r="1044" spans="3:63" x14ac:dyDescent="0.3">
      <c r="C1044" s="12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</row>
    <row r="1045" spans="3:63" x14ac:dyDescent="0.3">
      <c r="C1045" s="12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</row>
    <row r="1046" spans="3:63" x14ac:dyDescent="0.3">
      <c r="C1046" s="12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</row>
    <row r="1047" spans="3:63" x14ac:dyDescent="0.3">
      <c r="C1047" s="12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</row>
    <row r="1048" spans="3:63" x14ac:dyDescent="0.3">
      <c r="C1048" s="12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</row>
    <row r="1049" spans="3:63" x14ac:dyDescent="0.3">
      <c r="C1049" s="12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</row>
    <row r="1050" spans="3:63" x14ac:dyDescent="0.3">
      <c r="C1050" s="12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</row>
    <row r="1051" spans="3:63" x14ac:dyDescent="0.3">
      <c r="C1051" s="12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</row>
    <row r="1052" spans="3:63" x14ac:dyDescent="0.3">
      <c r="C1052" s="12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</row>
    <row r="1053" spans="3:63" x14ac:dyDescent="0.3">
      <c r="C1053" s="12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</row>
    <row r="1054" spans="3:63" x14ac:dyDescent="0.3">
      <c r="C1054" s="12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</row>
    <row r="1055" spans="3:63" x14ac:dyDescent="0.3">
      <c r="C1055" s="12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</row>
    <row r="1056" spans="3:63" x14ac:dyDescent="0.3">
      <c r="C1056" s="12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</row>
    <row r="1057" spans="3:63" x14ac:dyDescent="0.3">
      <c r="C1057" s="12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</row>
    <row r="1058" spans="3:63" x14ac:dyDescent="0.3">
      <c r="C1058" s="12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</row>
    <row r="1059" spans="3:63" x14ac:dyDescent="0.3">
      <c r="C1059" s="12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</row>
    <row r="1060" spans="3:63" x14ac:dyDescent="0.3">
      <c r="C1060" s="12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</row>
    <row r="1061" spans="3:63" x14ac:dyDescent="0.3">
      <c r="C1061" s="12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</row>
    <row r="1062" spans="3:63" x14ac:dyDescent="0.3">
      <c r="C1062" s="12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</row>
    <row r="1063" spans="3:63" x14ac:dyDescent="0.3">
      <c r="C1063" s="12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</row>
    <row r="1064" spans="3:63" x14ac:dyDescent="0.3">
      <c r="C1064" s="12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</row>
    <row r="1065" spans="3:63" x14ac:dyDescent="0.3">
      <c r="C1065" s="12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</row>
    <row r="1066" spans="3:63" x14ac:dyDescent="0.3">
      <c r="C1066" s="12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</row>
    <row r="1067" spans="3:63" x14ac:dyDescent="0.3">
      <c r="C1067" s="12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</row>
    <row r="1068" spans="3:63" x14ac:dyDescent="0.3">
      <c r="C1068" s="12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</row>
    <row r="1069" spans="3:63" x14ac:dyDescent="0.3">
      <c r="C1069" s="12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</row>
    <row r="1070" spans="3:63" x14ac:dyDescent="0.3">
      <c r="C1070" s="12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</row>
    <row r="1071" spans="3:63" x14ac:dyDescent="0.3">
      <c r="C1071" s="12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</row>
    <row r="1072" spans="3:63" x14ac:dyDescent="0.3">
      <c r="C1072" s="12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</row>
    <row r="1073" spans="3:63" x14ac:dyDescent="0.3">
      <c r="C1073" s="12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</row>
    <row r="1074" spans="3:63" x14ac:dyDescent="0.3">
      <c r="C1074" s="12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</row>
    <row r="1075" spans="3:63" x14ac:dyDescent="0.3">
      <c r="C1075" s="12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</row>
    <row r="1076" spans="3:63" x14ac:dyDescent="0.3">
      <c r="C1076" s="12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</row>
    <row r="1077" spans="3:63" x14ac:dyDescent="0.3">
      <c r="C1077" s="12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</row>
    <row r="1078" spans="3:63" x14ac:dyDescent="0.3">
      <c r="C1078" s="12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</row>
    <row r="1079" spans="3:63" x14ac:dyDescent="0.3">
      <c r="C1079" s="12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</row>
    <row r="1080" spans="3:63" x14ac:dyDescent="0.3">
      <c r="C1080" s="12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</row>
    <row r="1081" spans="3:63" x14ac:dyDescent="0.3">
      <c r="C1081" s="12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</row>
    <row r="1082" spans="3:63" x14ac:dyDescent="0.3">
      <c r="C1082" s="12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</row>
    <row r="1083" spans="3:63" x14ac:dyDescent="0.3">
      <c r="C1083" s="12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</row>
    <row r="1084" spans="3:63" x14ac:dyDescent="0.3">
      <c r="C1084" s="12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</row>
    <row r="1085" spans="3:63" x14ac:dyDescent="0.3">
      <c r="C1085" s="12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</row>
    <row r="1086" spans="3:63" x14ac:dyDescent="0.3">
      <c r="C1086" s="12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</row>
    <row r="1087" spans="3:63" x14ac:dyDescent="0.3">
      <c r="C1087" s="12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</row>
    <row r="1088" spans="3:63" x14ac:dyDescent="0.3">
      <c r="C1088" s="12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</row>
    <row r="1089" spans="3:63" x14ac:dyDescent="0.3">
      <c r="C1089" s="12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</row>
    <row r="1090" spans="3:63" x14ac:dyDescent="0.3">
      <c r="C1090" s="12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</row>
    <row r="1091" spans="3:63" x14ac:dyDescent="0.3">
      <c r="C1091" s="12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</row>
    <row r="1092" spans="3:63" x14ac:dyDescent="0.3">
      <c r="C1092" s="12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</row>
    <row r="1093" spans="3:63" x14ac:dyDescent="0.3">
      <c r="C1093" s="12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</row>
    <row r="1094" spans="3:63" x14ac:dyDescent="0.3">
      <c r="C1094" s="12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</row>
    <row r="1095" spans="3:63" x14ac:dyDescent="0.3">
      <c r="C1095" s="12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</row>
    <row r="1096" spans="3:63" x14ac:dyDescent="0.3">
      <c r="C1096" s="12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</row>
    <row r="1097" spans="3:63" x14ac:dyDescent="0.3">
      <c r="C1097" s="12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</row>
    <row r="1098" spans="3:63" x14ac:dyDescent="0.3">
      <c r="C1098" s="12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</row>
    <row r="1099" spans="3:63" x14ac:dyDescent="0.3">
      <c r="C1099" s="12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</row>
    <row r="1100" spans="3:63" x14ac:dyDescent="0.3">
      <c r="C1100" s="12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</row>
    <row r="1101" spans="3:63" x14ac:dyDescent="0.3">
      <c r="C1101" s="12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</row>
    <row r="1102" spans="3:63" x14ac:dyDescent="0.3">
      <c r="C1102" s="12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</row>
    <row r="1103" spans="3:63" x14ac:dyDescent="0.3">
      <c r="C1103" s="12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</row>
    <row r="1104" spans="3:63" x14ac:dyDescent="0.3">
      <c r="C1104" s="12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</row>
    <row r="1105" spans="3:63" x14ac:dyDescent="0.3">
      <c r="C1105" s="12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</row>
    <row r="1106" spans="3:63" x14ac:dyDescent="0.3">
      <c r="C1106" s="12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</row>
    <row r="1107" spans="3:63" x14ac:dyDescent="0.3">
      <c r="C1107" s="12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</row>
    <row r="1108" spans="3:63" x14ac:dyDescent="0.3">
      <c r="C1108" s="12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</row>
    <row r="1109" spans="3:63" x14ac:dyDescent="0.3">
      <c r="C1109" s="12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</row>
    <row r="1110" spans="3:63" x14ac:dyDescent="0.3">
      <c r="C1110" s="12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</row>
    <row r="1111" spans="3:63" x14ac:dyDescent="0.3">
      <c r="C1111" s="12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</row>
    <row r="1112" spans="3:63" x14ac:dyDescent="0.3">
      <c r="C1112" s="12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</row>
    <row r="1113" spans="3:63" x14ac:dyDescent="0.3">
      <c r="C1113" s="12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</row>
    <row r="1114" spans="3:63" x14ac:dyDescent="0.3">
      <c r="C1114" s="12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</row>
    <row r="1115" spans="3:63" x14ac:dyDescent="0.3">
      <c r="C1115" s="12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</row>
    <row r="1116" spans="3:63" x14ac:dyDescent="0.3">
      <c r="C1116" s="12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</row>
    <row r="1117" spans="3:63" x14ac:dyDescent="0.3">
      <c r="C1117" s="12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</row>
    <row r="1118" spans="3:63" x14ac:dyDescent="0.3">
      <c r="C1118" s="12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</row>
    <row r="1119" spans="3:63" x14ac:dyDescent="0.3">
      <c r="C1119" s="12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</row>
    <row r="1120" spans="3:63" x14ac:dyDescent="0.3">
      <c r="C1120" s="12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</row>
    <row r="1121" spans="3:63" x14ac:dyDescent="0.3">
      <c r="C1121" s="12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</row>
    <row r="1122" spans="3:63" x14ac:dyDescent="0.3">
      <c r="C1122" s="12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</row>
    <row r="1123" spans="3:63" x14ac:dyDescent="0.3">
      <c r="C1123" s="12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</row>
    <row r="1124" spans="3:63" x14ac:dyDescent="0.3">
      <c r="C1124" s="12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</row>
    <row r="1125" spans="3:63" x14ac:dyDescent="0.3">
      <c r="C1125" s="12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</row>
    <row r="1126" spans="3:63" x14ac:dyDescent="0.3">
      <c r="C1126" s="12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</row>
    <row r="1127" spans="3:63" x14ac:dyDescent="0.3">
      <c r="C1127" s="12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</row>
    <row r="1128" spans="3:63" x14ac:dyDescent="0.3">
      <c r="C1128" s="12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</row>
    <row r="1129" spans="3:63" x14ac:dyDescent="0.3">
      <c r="C1129" s="12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</row>
    <row r="1130" spans="3:63" x14ac:dyDescent="0.3">
      <c r="C1130" s="12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</row>
    <row r="1131" spans="3:63" x14ac:dyDescent="0.3">
      <c r="C1131" s="12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</row>
    <row r="1132" spans="3:63" x14ac:dyDescent="0.3">
      <c r="C1132" s="12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</row>
    <row r="1133" spans="3:63" x14ac:dyDescent="0.3">
      <c r="C1133" s="12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</row>
    <row r="1134" spans="3:63" x14ac:dyDescent="0.3">
      <c r="C1134" s="12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</row>
    <row r="1135" spans="3:63" x14ac:dyDescent="0.3">
      <c r="C1135" s="12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</row>
    <row r="1136" spans="3:63" x14ac:dyDescent="0.3">
      <c r="C1136" s="12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</row>
    <row r="1137" spans="3:63" x14ac:dyDescent="0.3">
      <c r="C1137" s="12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</row>
    <row r="1138" spans="3:63" x14ac:dyDescent="0.3">
      <c r="C1138" s="12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</row>
    <row r="1139" spans="3:63" x14ac:dyDescent="0.3">
      <c r="C1139" s="12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</row>
    <row r="1140" spans="3:63" x14ac:dyDescent="0.3">
      <c r="C1140" s="12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</row>
    <row r="1141" spans="3:63" x14ac:dyDescent="0.3">
      <c r="C1141" s="12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</row>
    <row r="1142" spans="3:63" x14ac:dyDescent="0.3">
      <c r="C1142" s="12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</row>
    <row r="1143" spans="3:63" x14ac:dyDescent="0.3">
      <c r="C1143" s="12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</row>
    <row r="1144" spans="3:63" x14ac:dyDescent="0.3">
      <c r="C1144" s="12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</row>
    <row r="1145" spans="3:63" x14ac:dyDescent="0.3">
      <c r="C1145" s="12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</row>
    <row r="1146" spans="3:63" x14ac:dyDescent="0.3">
      <c r="C1146" s="12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</row>
    <row r="1147" spans="3:63" x14ac:dyDescent="0.3">
      <c r="C1147" s="12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</row>
    <row r="1148" spans="3:63" x14ac:dyDescent="0.3">
      <c r="C1148" s="12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</row>
    <row r="1149" spans="3:63" x14ac:dyDescent="0.3">
      <c r="C1149" s="12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</row>
    <row r="1150" spans="3:63" x14ac:dyDescent="0.3">
      <c r="C1150" s="12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</row>
    <row r="1151" spans="3:63" x14ac:dyDescent="0.3">
      <c r="C1151" s="12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</row>
    <row r="1152" spans="3:63" x14ac:dyDescent="0.3">
      <c r="C1152" s="12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</row>
    <row r="1153" spans="3:63" x14ac:dyDescent="0.3">
      <c r="C1153" s="12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</row>
    <row r="1154" spans="3:63" x14ac:dyDescent="0.3">
      <c r="C1154" s="12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</row>
    <row r="1155" spans="3:63" x14ac:dyDescent="0.3">
      <c r="C1155" s="12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</row>
    <row r="1156" spans="3:63" x14ac:dyDescent="0.3">
      <c r="C1156" s="12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</row>
    <row r="1157" spans="3:63" x14ac:dyDescent="0.3">
      <c r="C1157" s="12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</row>
    <row r="1158" spans="3:63" x14ac:dyDescent="0.3">
      <c r="C1158" s="12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</row>
    <row r="1159" spans="3:63" x14ac:dyDescent="0.3">
      <c r="C1159" s="12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</row>
    <row r="1160" spans="3:63" x14ac:dyDescent="0.3">
      <c r="C1160" s="12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</row>
    <row r="1161" spans="3:63" x14ac:dyDescent="0.3">
      <c r="C1161" s="12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</row>
    <row r="1162" spans="3:63" x14ac:dyDescent="0.3">
      <c r="C1162" s="12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</row>
    <row r="1163" spans="3:63" x14ac:dyDescent="0.3">
      <c r="C1163" s="12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</row>
    <row r="1164" spans="3:63" x14ac:dyDescent="0.3">
      <c r="C1164" s="12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</row>
    <row r="1165" spans="3:63" x14ac:dyDescent="0.3">
      <c r="C1165" s="12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</row>
    <row r="1166" spans="3:63" x14ac:dyDescent="0.3">
      <c r="C1166" s="12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</row>
    <row r="1167" spans="3:63" x14ac:dyDescent="0.3">
      <c r="C1167" s="12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</row>
    <row r="1168" spans="3:63" x14ac:dyDescent="0.3">
      <c r="C1168" s="12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</row>
    <row r="1169" spans="3:63" x14ac:dyDescent="0.3">
      <c r="C1169" s="12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</row>
    <row r="1170" spans="3:63" x14ac:dyDescent="0.3">
      <c r="C1170" s="12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</row>
    <row r="1171" spans="3:63" x14ac:dyDescent="0.3">
      <c r="C1171" s="12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</row>
    <row r="1172" spans="3:63" x14ac:dyDescent="0.3">
      <c r="C1172" s="12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</row>
    <row r="1173" spans="3:63" x14ac:dyDescent="0.3">
      <c r="C1173" s="12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</row>
    <row r="1174" spans="3:63" x14ac:dyDescent="0.3">
      <c r="C1174" s="12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</row>
    <row r="1175" spans="3:63" x14ac:dyDescent="0.3">
      <c r="C1175" s="12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</row>
    <row r="1176" spans="3:63" x14ac:dyDescent="0.3">
      <c r="C1176" s="12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</row>
    <row r="1177" spans="3:63" x14ac:dyDescent="0.3">
      <c r="C1177" s="12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</row>
    <row r="1178" spans="3:63" x14ac:dyDescent="0.3">
      <c r="C1178" s="12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</row>
    <row r="1179" spans="3:63" x14ac:dyDescent="0.3">
      <c r="C1179" s="12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</row>
    <row r="1180" spans="3:63" x14ac:dyDescent="0.3">
      <c r="C1180" s="12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</row>
    <row r="1181" spans="3:63" x14ac:dyDescent="0.3">
      <c r="C1181" s="12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</row>
    <row r="1182" spans="3:63" x14ac:dyDescent="0.3">
      <c r="C1182" s="12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</row>
    <row r="1183" spans="3:63" x14ac:dyDescent="0.3">
      <c r="C1183" s="12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</row>
    <row r="1184" spans="3:63" x14ac:dyDescent="0.3">
      <c r="C1184" s="12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</row>
    <row r="1185" spans="3:63" x14ac:dyDescent="0.3">
      <c r="C1185" s="12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</row>
    <row r="1186" spans="3:63" x14ac:dyDescent="0.3">
      <c r="C1186" s="12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</row>
    <row r="1187" spans="3:63" x14ac:dyDescent="0.3">
      <c r="C1187" s="12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</row>
    <row r="1188" spans="3:63" x14ac:dyDescent="0.3">
      <c r="C1188" s="12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</row>
    <row r="1189" spans="3:63" x14ac:dyDescent="0.3">
      <c r="C1189" s="12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</row>
    <row r="1190" spans="3:63" x14ac:dyDescent="0.3">
      <c r="C1190" s="12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</row>
    <row r="1191" spans="3:63" x14ac:dyDescent="0.3">
      <c r="C1191" s="12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</row>
    <row r="1192" spans="3:63" x14ac:dyDescent="0.3">
      <c r="C1192" s="12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</row>
    <row r="1193" spans="3:63" x14ac:dyDescent="0.3">
      <c r="C1193" s="12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</row>
    <row r="1194" spans="3:63" x14ac:dyDescent="0.3">
      <c r="C1194" s="12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</row>
    <row r="1195" spans="3:63" x14ac:dyDescent="0.3">
      <c r="C1195" s="12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</row>
    <row r="1196" spans="3:63" x14ac:dyDescent="0.3">
      <c r="C1196" s="12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</row>
    <row r="1197" spans="3:63" x14ac:dyDescent="0.3">
      <c r="C1197" s="12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</row>
    <row r="1198" spans="3:63" x14ac:dyDescent="0.3">
      <c r="C1198" s="12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</row>
    <row r="1199" spans="3:63" x14ac:dyDescent="0.3">
      <c r="C1199" s="12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</row>
    <row r="1200" spans="3:63" x14ac:dyDescent="0.3">
      <c r="C1200" s="12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</row>
    <row r="1201" spans="3:63" x14ac:dyDescent="0.3">
      <c r="C1201" s="12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</row>
    <row r="1202" spans="3:63" x14ac:dyDescent="0.3">
      <c r="C1202" s="12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</row>
    <row r="1203" spans="3:63" x14ac:dyDescent="0.3">
      <c r="C1203" s="12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</row>
    <row r="1204" spans="3:63" x14ac:dyDescent="0.3">
      <c r="C1204" s="12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</row>
    <row r="1205" spans="3:63" x14ac:dyDescent="0.3">
      <c r="C1205" s="12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</row>
    <row r="1206" spans="3:63" x14ac:dyDescent="0.3">
      <c r="C1206" s="12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</row>
    <row r="1207" spans="3:63" x14ac:dyDescent="0.3">
      <c r="C1207" s="12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</row>
    <row r="1208" spans="3:63" x14ac:dyDescent="0.3">
      <c r="C1208" s="12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</row>
    <row r="1209" spans="3:63" x14ac:dyDescent="0.3">
      <c r="C1209" s="12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</row>
    <row r="1210" spans="3:63" x14ac:dyDescent="0.3">
      <c r="C1210" s="12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</row>
    <row r="1211" spans="3:63" x14ac:dyDescent="0.3">
      <c r="C1211" s="12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</row>
    <row r="1212" spans="3:63" x14ac:dyDescent="0.3">
      <c r="C1212" s="12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</row>
    <row r="1213" spans="3:63" x14ac:dyDescent="0.3">
      <c r="C1213" s="12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</row>
    <row r="1214" spans="3:63" x14ac:dyDescent="0.3">
      <c r="C1214" s="12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</row>
    <row r="1215" spans="3:63" x14ac:dyDescent="0.3">
      <c r="C1215" s="12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</row>
    <row r="1216" spans="3:63" x14ac:dyDescent="0.3">
      <c r="C1216" s="12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</row>
    <row r="1217" spans="3:63" x14ac:dyDescent="0.3">
      <c r="C1217" s="12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</row>
    <row r="1218" spans="3:63" x14ac:dyDescent="0.3">
      <c r="C1218" s="12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</row>
    <row r="1219" spans="3:63" x14ac:dyDescent="0.3">
      <c r="C1219" s="12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</row>
    <row r="1220" spans="3:63" x14ac:dyDescent="0.3">
      <c r="C1220" s="12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</row>
    <row r="1221" spans="3:63" x14ac:dyDescent="0.3">
      <c r="C1221" s="12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</row>
    <row r="1222" spans="3:63" x14ac:dyDescent="0.3">
      <c r="C1222" s="12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</row>
    <row r="1223" spans="3:63" x14ac:dyDescent="0.3">
      <c r="C1223" s="12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</row>
    <row r="1224" spans="3:63" x14ac:dyDescent="0.3">
      <c r="C1224" s="12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</row>
    <row r="1225" spans="3:63" x14ac:dyDescent="0.3">
      <c r="C1225" s="12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</row>
    <row r="1226" spans="3:63" x14ac:dyDescent="0.3">
      <c r="C1226" s="12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</row>
    <row r="1227" spans="3:63" x14ac:dyDescent="0.3">
      <c r="C1227" s="12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</row>
    <row r="1228" spans="3:63" x14ac:dyDescent="0.3">
      <c r="C1228" s="12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</row>
    <row r="1229" spans="3:63" x14ac:dyDescent="0.3">
      <c r="C1229" s="12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</row>
    <row r="1230" spans="3:63" x14ac:dyDescent="0.3">
      <c r="C1230" s="12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</row>
    <row r="1231" spans="3:63" x14ac:dyDescent="0.3">
      <c r="C1231" s="12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</row>
    <row r="1232" spans="3:63" x14ac:dyDescent="0.3">
      <c r="C1232" s="12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</row>
    <row r="1233" spans="3:63" x14ac:dyDescent="0.3">
      <c r="C1233" s="12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</row>
    <row r="1234" spans="3:63" x14ac:dyDescent="0.3">
      <c r="C1234" s="12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</row>
    <row r="1235" spans="3:63" x14ac:dyDescent="0.3">
      <c r="C1235" s="12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</row>
    <row r="1236" spans="3:63" x14ac:dyDescent="0.3">
      <c r="C1236" s="12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</row>
    <row r="1237" spans="3:63" x14ac:dyDescent="0.3">
      <c r="C1237" s="12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</row>
    <row r="1238" spans="3:63" x14ac:dyDescent="0.3">
      <c r="C1238" s="12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</row>
    <row r="1239" spans="3:63" x14ac:dyDescent="0.3">
      <c r="C1239" s="12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</row>
    <row r="1240" spans="3:63" x14ac:dyDescent="0.3">
      <c r="C1240" s="12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</row>
    <row r="1241" spans="3:63" x14ac:dyDescent="0.3">
      <c r="C1241" s="12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</row>
    <row r="1242" spans="3:63" x14ac:dyDescent="0.3">
      <c r="C1242" s="12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</row>
    <row r="1243" spans="3:63" x14ac:dyDescent="0.3">
      <c r="C1243" s="12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</row>
    <row r="1244" spans="3:63" x14ac:dyDescent="0.3">
      <c r="C1244" s="12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</row>
    <row r="1245" spans="3:63" x14ac:dyDescent="0.3">
      <c r="C1245" s="12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</row>
    <row r="1246" spans="3:63" x14ac:dyDescent="0.3">
      <c r="C1246" s="12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</row>
    <row r="1247" spans="3:63" x14ac:dyDescent="0.3">
      <c r="C1247" s="12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</row>
    <row r="1248" spans="3:63" x14ac:dyDescent="0.3">
      <c r="C1248" s="12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</row>
    <row r="1249" spans="3:63" x14ac:dyDescent="0.3">
      <c r="C1249" s="12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</row>
    <row r="1250" spans="3:63" x14ac:dyDescent="0.3">
      <c r="C1250" s="12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</row>
    <row r="1251" spans="3:63" x14ac:dyDescent="0.3">
      <c r="C1251" s="12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</row>
    <row r="1252" spans="3:63" x14ac:dyDescent="0.3">
      <c r="C1252" s="12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</row>
    <row r="1253" spans="3:63" x14ac:dyDescent="0.3">
      <c r="C1253" s="12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</row>
    <row r="1254" spans="3:63" x14ac:dyDescent="0.3">
      <c r="C1254" s="12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</row>
    <row r="1255" spans="3:63" x14ac:dyDescent="0.3">
      <c r="C1255" s="12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</row>
    <row r="1256" spans="3:63" x14ac:dyDescent="0.3">
      <c r="C1256" s="12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</row>
    <row r="1257" spans="3:63" x14ac:dyDescent="0.3">
      <c r="C1257" s="12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</row>
    <row r="1258" spans="3:63" x14ac:dyDescent="0.3">
      <c r="C1258" s="12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</row>
    <row r="1259" spans="3:63" x14ac:dyDescent="0.3">
      <c r="C1259" s="12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</row>
    <row r="1260" spans="3:63" x14ac:dyDescent="0.3">
      <c r="C1260" s="12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</row>
    <row r="1261" spans="3:63" x14ac:dyDescent="0.3">
      <c r="C1261" s="12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</row>
    <row r="1262" spans="3:63" x14ac:dyDescent="0.3">
      <c r="C1262" s="12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</row>
    <row r="1263" spans="3:63" x14ac:dyDescent="0.3">
      <c r="C1263" s="12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</row>
    <row r="1264" spans="3:63" x14ac:dyDescent="0.3">
      <c r="C1264" s="12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</row>
    <row r="1265" spans="3:63" x14ac:dyDescent="0.3">
      <c r="C1265" s="12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</row>
    <row r="1266" spans="3:63" x14ac:dyDescent="0.3">
      <c r="C1266" s="12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</row>
    <row r="1267" spans="3:63" x14ac:dyDescent="0.3">
      <c r="C1267" s="12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</row>
    <row r="1268" spans="3:63" x14ac:dyDescent="0.3">
      <c r="C1268" s="12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</row>
    <row r="1269" spans="3:63" x14ac:dyDescent="0.3">
      <c r="C1269" s="12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</row>
    <row r="1270" spans="3:63" x14ac:dyDescent="0.3">
      <c r="C1270" s="12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</row>
    <row r="1271" spans="3:63" x14ac:dyDescent="0.3">
      <c r="C1271" s="12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</row>
    <row r="1272" spans="3:63" x14ac:dyDescent="0.3">
      <c r="C1272" s="12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</row>
    <row r="1273" spans="3:63" x14ac:dyDescent="0.3">
      <c r="C1273" s="12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</row>
    <row r="1274" spans="3:63" x14ac:dyDescent="0.3">
      <c r="C1274" s="12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</row>
    <row r="1275" spans="3:63" x14ac:dyDescent="0.3">
      <c r="C1275" s="12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</row>
    <row r="1276" spans="3:63" x14ac:dyDescent="0.3">
      <c r="C1276" s="12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</row>
    <row r="1277" spans="3:63" x14ac:dyDescent="0.3">
      <c r="C1277" s="12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</row>
    <row r="1278" spans="3:63" x14ac:dyDescent="0.3">
      <c r="C1278" s="12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</row>
    <row r="1279" spans="3:63" x14ac:dyDescent="0.3">
      <c r="C1279" s="12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</row>
    <row r="1280" spans="3:63" x14ac:dyDescent="0.3">
      <c r="C1280" s="12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</row>
    <row r="1281" spans="3:63" x14ac:dyDescent="0.3">
      <c r="C1281" s="12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</row>
    <row r="1282" spans="3:63" x14ac:dyDescent="0.3">
      <c r="C1282" s="12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</row>
    <row r="1283" spans="3:63" x14ac:dyDescent="0.3">
      <c r="C1283" s="12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</row>
    <row r="1284" spans="3:63" x14ac:dyDescent="0.3">
      <c r="C1284" s="12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</row>
    <row r="1285" spans="3:63" x14ac:dyDescent="0.3">
      <c r="C1285" s="12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</row>
    <row r="1286" spans="3:63" x14ac:dyDescent="0.3">
      <c r="C1286" s="12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</row>
    <row r="1287" spans="3:63" x14ac:dyDescent="0.3">
      <c r="C1287" s="12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</row>
    <row r="1288" spans="3:63" x14ac:dyDescent="0.3">
      <c r="C1288" s="12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</row>
  </sheetData>
  <hyperlinks>
    <hyperlink ref="C1" r:id="rId1" xr:uid="{00000000-0004-0000-0400-000000000000}"/>
  </hyperlinks>
  <pageMargins left="0.25" right="0.25" top="0.75" bottom="0.75" header="0.3" footer="0.3"/>
  <pageSetup paperSize="9" scale="28" fitToWidth="3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U1222"/>
  <sheetViews>
    <sheetView zoomScale="80" zoomScaleNormal="80" workbookViewId="0">
      <pane xSplit="3" ySplit="3" topLeftCell="DG22" activePane="bottomRight" state="frozen"/>
      <selection pane="topRight" activeCell="D1" sqref="D1"/>
      <selection pane="bottomLeft" activeCell="A4" sqref="A4"/>
      <selection pane="bottomRight" activeCell="B1" sqref="B1"/>
    </sheetView>
  </sheetViews>
  <sheetFormatPr defaultColWidth="9.109375" defaultRowHeight="14.4" x14ac:dyDescent="0.3"/>
  <cols>
    <col min="1" max="1" width="44.6640625" style="11" customWidth="1"/>
    <col min="2" max="2" width="8.44140625" style="1" customWidth="1"/>
    <col min="3" max="3" width="10.6640625" style="2" customWidth="1"/>
    <col min="4" max="63" width="13.109375" style="14" customWidth="1"/>
    <col min="64" max="125" width="13.109375" style="1" customWidth="1"/>
    <col min="126" max="16384" width="9.109375" style="1"/>
  </cols>
  <sheetData>
    <row r="1" spans="1:125" s="25" customFormat="1" ht="21" x14ac:dyDescent="0.3">
      <c r="A1" s="24" t="str">
        <f>title</f>
        <v>Вариант 1</v>
      </c>
      <c r="B1" s="252" t="s">
        <v>233</v>
      </c>
      <c r="C1" s="69"/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  <c r="AH1" s="3">
        <v>31</v>
      </c>
      <c r="AI1" s="3">
        <v>32</v>
      </c>
      <c r="AJ1" s="3">
        <v>33</v>
      </c>
      <c r="AK1" s="3">
        <v>34</v>
      </c>
      <c r="AL1" s="3">
        <v>35</v>
      </c>
      <c r="AM1" s="3">
        <v>36</v>
      </c>
      <c r="AN1" s="3">
        <v>37</v>
      </c>
      <c r="AO1" s="3">
        <v>38</v>
      </c>
      <c r="AP1" s="3">
        <v>39</v>
      </c>
      <c r="AQ1" s="3">
        <v>40</v>
      </c>
      <c r="AR1" s="3">
        <v>41</v>
      </c>
      <c r="AS1" s="3">
        <v>42</v>
      </c>
      <c r="AT1" s="3">
        <v>43</v>
      </c>
      <c r="AU1" s="3">
        <v>44</v>
      </c>
      <c r="AV1" s="3">
        <v>45</v>
      </c>
      <c r="AW1" s="3">
        <v>46</v>
      </c>
      <c r="AX1" s="3">
        <v>47</v>
      </c>
      <c r="AY1" s="3">
        <v>48</v>
      </c>
      <c r="AZ1" s="3">
        <v>49</v>
      </c>
      <c r="BA1" s="3">
        <v>50</v>
      </c>
      <c r="BB1" s="3">
        <v>51</v>
      </c>
      <c r="BC1" s="3">
        <v>52</v>
      </c>
      <c r="BD1" s="3">
        <v>53</v>
      </c>
      <c r="BE1" s="3">
        <v>54</v>
      </c>
      <c r="BF1" s="3">
        <v>55</v>
      </c>
      <c r="BG1" s="3">
        <v>56</v>
      </c>
      <c r="BH1" s="3">
        <v>57</v>
      </c>
      <c r="BI1" s="3">
        <v>58</v>
      </c>
      <c r="BJ1" s="3">
        <v>59</v>
      </c>
      <c r="BK1" s="3">
        <v>60</v>
      </c>
      <c r="BL1" s="3">
        <v>61</v>
      </c>
      <c r="BM1" s="3">
        <v>62</v>
      </c>
      <c r="BN1" s="3">
        <v>63</v>
      </c>
      <c r="BO1" s="3">
        <v>64</v>
      </c>
      <c r="BP1" s="3">
        <v>65</v>
      </c>
      <c r="BQ1" s="3">
        <v>66</v>
      </c>
      <c r="BR1" s="3">
        <v>67</v>
      </c>
      <c r="BS1" s="3">
        <v>68</v>
      </c>
      <c r="BT1" s="3">
        <v>69</v>
      </c>
      <c r="BU1" s="3">
        <v>70</v>
      </c>
      <c r="BV1" s="3">
        <v>71</v>
      </c>
      <c r="BW1" s="3">
        <v>72</v>
      </c>
      <c r="BX1" s="3">
        <v>73</v>
      </c>
      <c r="BY1" s="3">
        <v>74</v>
      </c>
      <c r="BZ1" s="3">
        <v>75</v>
      </c>
      <c r="CA1" s="3">
        <v>76</v>
      </c>
      <c r="CB1" s="3">
        <v>77</v>
      </c>
      <c r="CC1" s="3">
        <v>78</v>
      </c>
      <c r="CD1" s="3">
        <v>79</v>
      </c>
      <c r="CE1" s="3">
        <v>80</v>
      </c>
      <c r="CF1" s="3">
        <v>81</v>
      </c>
      <c r="CG1" s="3">
        <v>82</v>
      </c>
      <c r="CH1" s="3">
        <v>83</v>
      </c>
      <c r="CI1" s="3">
        <v>84</v>
      </c>
      <c r="CJ1" s="3">
        <v>85</v>
      </c>
      <c r="CK1" s="3">
        <v>86</v>
      </c>
      <c r="CL1" s="3">
        <v>87</v>
      </c>
      <c r="CM1" s="3">
        <v>88</v>
      </c>
      <c r="CN1" s="3">
        <v>89</v>
      </c>
      <c r="CO1" s="3">
        <v>90</v>
      </c>
      <c r="CP1" s="3">
        <v>91</v>
      </c>
      <c r="CQ1" s="3">
        <v>92</v>
      </c>
      <c r="CR1" s="3">
        <v>93</v>
      </c>
      <c r="CS1" s="3">
        <v>94</v>
      </c>
      <c r="CT1" s="3">
        <v>95</v>
      </c>
      <c r="CU1" s="3">
        <v>96</v>
      </c>
      <c r="CV1" s="3">
        <v>97</v>
      </c>
      <c r="CW1" s="3">
        <v>98</v>
      </c>
      <c r="CX1" s="3">
        <v>99</v>
      </c>
      <c r="CY1" s="3">
        <v>100</v>
      </c>
      <c r="CZ1" s="3">
        <v>101</v>
      </c>
      <c r="DA1" s="3">
        <v>102</v>
      </c>
      <c r="DB1" s="3">
        <v>103</v>
      </c>
      <c r="DC1" s="3">
        <v>104</v>
      </c>
      <c r="DD1" s="3">
        <v>105</v>
      </c>
      <c r="DE1" s="3">
        <v>106</v>
      </c>
      <c r="DF1" s="3">
        <v>107</v>
      </c>
      <c r="DG1" s="3">
        <v>108</v>
      </c>
      <c r="DH1" s="3">
        <v>109</v>
      </c>
      <c r="DI1" s="3">
        <v>110</v>
      </c>
      <c r="DJ1" s="3">
        <v>111</v>
      </c>
      <c r="DK1" s="3">
        <v>112</v>
      </c>
      <c r="DL1" s="3">
        <v>113</v>
      </c>
      <c r="DM1" s="3">
        <v>114</v>
      </c>
      <c r="DN1" s="3">
        <v>115</v>
      </c>
      <c r="DO1" s="3">
        <v>116</v>
      </c>
      <c r="DP1" s="3">
        <v>117</v>
      </c>
      <c r="DQ1" s="3">
        <v>118</v>
      </c>
      <c r="DR1" s="3">
        <v>119</v>
      </c>
      <c r="DS1" s="3">
        <v>120</v>
      </c>
      <c r="DT1" s="3">
        <v>121</v>
      </c>
      <c r="DU1" s="3">
        <v>122</v>
      </c>
    </row>
    <row r="2" spans="1:125" x14ac:dyDescent="0.3">
      <c r="A2" s="37" t="str">
        <f>cur</f>
        <v>USD</v>
      </c>
      <c r="B2" s="5"/>
      <c r="C2" s="6"/>
      <c r="D2" s="7">
        <f t="shared" ref="D2:H2" si="0">YEAR(D3)</f>
        <v>2014</v>
      </c>
      <c r="E2" s="7">
        <f t="shared" si="0"/>
        <v>2014</v>
      </c>
      <c r="F2" s="7">
        <f t="shared" si="0"/>
        <v>2015</v>
      </c>
      <c r="G2" s="7">
        <f t="shared" si="0"/>
        <v>2015</v>
      </c>
      <c r="H2" s="7">
        <f t="shared" si="0"/>
        <v>2015</v>
      </c>
      <c r="I2" s="7">
        <f>YEAR(I3)</f>
        <v>2015</v>
      </c>
      <c r="J2" s="7">
        <f>YEAR(J3)</f>
        <v>2015</v>
      </c>
      <c r="K2" s="7">
        <f t="shared" ref="K2:BV2" si="1">YEAR(K3)</f>
        <v>2015</v>
      </c>
      <c r="L2" s="7">
        <f t="shared" si="1"/>
        <v>2015</v>
      </c>
      <c r="M2" s="7">
        <f t="shared" si="1"/>
        <v>2015</v>
      </c>
      <c r="N2" s="7">
        <f t="shared" si="1"/>
        <v>2015</v>
      </c>
      <c r="O2" s="7">
        <f t="shared" si="1"/>
        <v>2015</v>
      </c>
      <c r="P2" s="7">
        <f t="shared" si="1"/>
        <v>2015</v>
      </c>
      <c r="Q2" s="7">
        <f t="shared" si="1"/>
        <v>2015</v>
      </c>
      <c r="R2" s="7">
        <f t="shared" si="1"/>
        <v>2016</v>
      </c>
      <c r="S2" s="7">
        <f t="shared" si="1"/>
        <v>2016</v>
      </c>
      <c r="T2" s="7">
        <f t="shared" si="1"/>
        <v>2016</v>
      </c>
      <c r="U2" s="7">
        <f t="shared" si="1"/>
        <v>2016</v>
      </c>
      <c r="V2" s="7">
        <f t="shared" si="1"/>
        <v>2016</v>
      </c>
      <c r="W2" s="7">
        <f t="shared" si="1"/>
        <v>2016</v>
      </c>
      <c r="X2" s="7">
        <f t="shared" si="1"/>
        <v>2016</v>
      </c>
      <c r="Y2" s="7">
        <f t="shared" si="1"/>
        <v>2016</v>
      </c>
      <c r="Z2" s="7">
        <f t="shared" si="1"/>
        <v>2016</v>
      </c>
      <c r="AA2" s="7">
        <f t="shared" si="1"/>
        <v>2016</v>
      </c>
      <c r="AB2" s="7">
        <f t="shared" si="1"/>
        <v>2016</v>
      </c>
      <c r="AC2" s="7">
        <f t="shared" si="1"/>
        <v>2016</v>
      </c>
      <c r="AD2" s="7">
        <f t="shared" si="1"/>
        <v>2017</v>
      </c>
      <c r="AE2" s="7">
        <f t="shared" si="1"/>
        <v>2017</v>
      </c>
      <c r="AF2" s="7">
        <f t="shared" si="1"/>
        <v>2017</v>
      </c>
      <c r="AG2" s="7">
        <f t="shared" si="1"/>
        <v>2017</v>
      </c>
      <c r="AH2" s="7">
        <f t="shared" si="1"/>
        <v>2017</v>
      </c>
      <c r="AI2" s="7">
        <f t="shared" si="1"/>
        <v>2017</v>
      </c>
      <c r="AJ2" s="7">
        <f t="shared" si="1"/>
        <v>2017</v>
      </c>
      <c r="AK2" s="7">
        <f t="shared" si="1"/>
        <v>2017</v>
      </c>
      <c r="AL2" s="7">
        <f t="shared" si="1"/>
        <v>2017</v>
      </c>
      <c r="AM2" s="7">
        <f t="shared" si="1"/>
        <v>2017</v>
      </c>
      <c r="AN2" s="7">
        <f t="shared" si="1"/>
        <v>2017</v>
      </c>
      <c r="AO2" s="7">
        <f t="shared" si="1"/>
        <v>2017</v>
      </c>
      <c r="AP2" s="7">
        <f t="shared" si="1"/>
        <v>2018</v>
      </c>
      <c r="AQ2" s="7">
        <f t="shared" si="1"/>
        <v>2018</v>
      </c>
      <c r="AR2" s="7">
        <f t="shared" si="1"/>
        <v>2018</v>
      </c>
      <c r="AS2" s="7">
        <f t="shared" si="1"/>
        <v>2018</v>
      </c>
      <c r="AT2" s="7">
        <f t="shared" si="1"/>
        <v>2018</v>
      </c>
      <c r="AU2" s="7">
        <f t="shared" si="1"/>
        <v>2018</v>
      </c>
      <c r="AV2" s="7">
        <f t="shared" si="1"/>
        <v>2018</v>
      </c>
      <c r="AW2" s="7">
        <f t="shared" si="1"/>
        <v>2018</v>
      </c>
      <c r="AX2" s="7">
        <f t="shared" si="1"/>
        <v>2018</v>
      </c>
      <c r="AY2" s="7">
        <f t="shared" si="1"/>
        <v>2018</v>
      </c>
      <c r="AZ2" s="7">
        <f t="shared" si="1"/>
        <v>2018</v>
      </c>
      <c r="BA2" s="7">
        <f t="shared" si="1"/>
        <v>2018</v>
      </c>
      <c r="BB2" s="7">
        <f t="shared" si="1"/>
        <v>2019</v>
      </c>
      <c r="BC2" s="7">
        <f t="shared" si="1"/>
        <v>2019</v>
      </c>
      <c r="BD2" s="7">
        <f t="shared" si="1"/>
        <v>2019</v>
      </c>
      <c r="BE2" s="7">
        <f t="shared" si="1"/>
        <v>2019</v>
      </c>
      <c r="BF2" s="7">
        <f t="shared" si="1"/>
        <v>2019</v>
      </c>
      <c r="BG2" s="7">
        <f t="shared" si="1"/>
        <v>2019</v>
      </c>
      <c r="BH2" s="7">
        <f t="shared" si="1"/>
        <v>2019</v>
      </c>
      <c r="BI2" s="7">
        <f t="shared" si="1"/>
        <v>2019</v>
      </c>
      <c r="BJ2" s="7">
        <f t="shared" si="1"/>
        <v>2019</v>
      </c>
      <c r="BK2" s="7">
        <f t="shared" si="1"/>
        <v>2019</v>
      </c>
      <c r="BL2" s="7">
        <f t="shared" si="1"/>
        <v>2019</v>
      </c>
      <c r="BM2" s="7">
        <f t="shared" si="1"/>
        <v>2019</v>
      </c>
      <c r="BN2" s="7">
        <f t="shared" si="1"/>
        <v>2020</v>
      </c>
      <c r="BO2" s="7">
        <f t="shared" si="1"/>
        <v>2020</v>
      </c>
      <c r="BP2" s="7">
        <f t="shared" si="1"/>
        <v>2020</v>
      </c>
      <c r="BQ2" s="7">
        <f t="shared" si="1"/>
        <v>2020</v>
      </c>
      <c r="BR2" s="7">
        <f t="shared" si="1"/>
        <v>2020</v>
      </c>
      <c r="BS2" s="7">
        <f t="shared" si="1"/>
        <v>2020</v>
      </c>
      <c r="BT2" s="7">
        <f t="shared" si="1"/>
        <v>2020</v>
      </c>
      <c r="BU2" s="7">
        <f t="shared" si="1"/>
        <v>2020</v>
      </c>
      <c r="BV2" s="7">
        <f t="shared" si="1"/>
        <v>2020</v>
      </c>
      <c r="BW2" s="7">
        <f t="shared" ref="BW2:DU2" si="2">YEAR(BW3)</f>
        <v>2020</v>
      </c>
      <c r="BX2" s="7">
        <f t="shared" si="2"/>
        <v>2020</v>
      </c>
      <c r="BY2" s="7">
        <f t="shared" si="2"/>
        <v>2020</v>
      </c>
      <c r="BZ2" s="7">
        <f t="shared" si="2"/>
        <v>2021</v>
      </c>
      <c r="CA2" s="7">
        <f t="shared" si="2"/>
        <v>2021</v>
      </c>
      <c r="CB2" s="7">
        <f t="shared" si="2"/>
        <v>2021</v>
      </c>
      <c r="CC2" s="7">
        <f t="shared" si="2"/>
        <v>2021</v>
      </c>
      <c r="CD2" s="7">
        <f t="shared" si="2"/>
        <v>2021</v>
      </c>
      <c r="CE2" s="7">
        <f t="shared" si="2"/>
        <v>2021</v>
      </c>
      <c r="CF2" s="7">
        <f t="shared" si="2"/>
        <v>2021</v>
      </c>
      <c r="CG2" s="7">
        <f t="shared" si="2"/>
        <v>2021</v>
      </c>
      <c r="CH2" s="7">
        <f t="shared" si="2"/>
        <v>2021</v>
      </c>
      <c r="CI2" s="7">
        <f t="shared" si="2"/>
        <v>2021</v>
      </c>
      <c r="CJ2" s="7">
        <f t="shared" si="2"/>
        <v>2021</v>
      </c>
      <c r="CK2" s="7">
        <f t="shared" si="2"/>
        <v>2021</v>
      </c>
      <c r="CL2" s="7">
        <f t="shared" si="2"/>
        <v>2022</v>
      </c>
      <c r="CM2" s="7">
        <f t="shared" si="2"/>
        <v>2022</v>
      </c>
      <c r="CN2" s="7">
        <f t="shared" si="2"/>
        <v>2022</v>
      </c>
      <c r="CO2" s="7">
        <f t="shared" si="2"/>
        <v>2022</v>
      </c>
      <c r="CP2" s="7">
        <f t="shared" si="2"/>
        <v>2022</v>
      </c>
      <c r="CQ2" s="7">
        <f t="shared" si="2"/>
        <v>2022</v>
      </c>
      <c r="CR2" s="7">
        <f t="shared" si="2"/>
        <v>2022</v>
      </c>
      <c r="CS2" s="7">
        <f t="shared" si="2"/>
        <v>2022</v>
      </c>
      <c r="CT2" s="7">
        <f t="shared" si="2"/>
        <v>2022</v>
      </c>
      <c r="CU2" s="7">
        <f t="shared" si="2"/>
        <v>2022</v>
      </c>
      <c r="CV2" s="7">
        <f t="shared" si="2"/>
        <v>2022</v>
      </c>
      <c r="CW2" s="7">
        <f t="shared" si="2"/>
        <v>2022</v>
      </c>
      <c r="CX2" s="7">
        <f t="shared" si="2"/>
        <v>2023</v>
      </c>
      <c r="CY2" s="7">
        <f t="shared" si="2"/>
        <v>2023</v>
      </c>
      <c r="CZ2" s="7">
        <f t="shared" si="2"/>
        <v>2023</v>
      </c>
      <c r="DA2" s="7">
        <f t="shared" si="2"/>
        <v>2023</v>
      </c>
      <c r="DB2" s="7">
        <f t="shared" si="2"/>
        <v>2023</v>
      </c>
      <c r="DC2" s="7">
        <f t="shared" si="2"/>
        <v>2023</v>
      </c>
      <c r="DD2" s="7">
        <f t="shared" si="2"/>
        <v>2023</v>
      </c>
      <c r="DE2" s="7">
        <f t="shared" si="2"/>
        <v>2023</v>
      </c>
      <c r="DF2" s="7">
        <f t="shared" si="2"/>
        <v>2023</v>
      </c>
      <c r="DG2" s="7">
        <f t="shared" si="2"/>
        <v>2023</v>
      </c>
      <c r="DH2" s="7">
        <f t="shared" si="2"/>
        <v>2023</v>
      </c>
      <c r="DI2" s="7">
        <f t="shared" si="2"/>
        <v>2023</v>
      </c>
      <c r="DJ2" s="7">
        <f t="shared" si="2"/>
        <v>2024</v>
      </c>
      <c r="DK2" s="7">
        <f t="shared" si="2"/>
        <v>2024</v>
      </c>
      <c r="DL2" s="7">
        <f t="shared" si="2"/>
        <v>2024</v>
      </c>
      <c r="DM2" s="7">
        <f t="shared" si="2"/>
        <v>2024</v>
      </c>
      <c r="DN2" s="7">
        <f t="shared" si="2"/>
        <v>2024</v>
      </c>
      <c r="DO2" s="7">
        <f t="shared" si="2"/>
        <v>2024</v>
      </c>
      <c r="DP2" s="7">
        <f t="shared" si="2"/>
        <v>2024</v>
      </c>
      <c r="DQ2" s="7">
        <f t="shared" si="2"/>
        <v>2024</v>
      </c>
      <c r="DR2" s="7">
        <f t="shared" si="2"/>
        <v>2024</v>
      </c>
      <c r="DS2" s="7">
        <f t="shared" si="2"/>
        <v>2024</v>
      </c>
      <c r="DT2" s="7">
        <f t="shared" si="2"/>
        <v>2024</v>
      </c>
      <c r="DU2" s="7">
        <f t="shared" si="2"/>
        <v>2024</v>
      </c>
    </row>
    <row r="3" spans="1:125" s="9" customFormat="1" x14ac:dyDescent="0.3">
      <c r="A3" s="129" t="s">
        <v>209</v>
      </c>
      <c r="C3" s="2"/>
      <c r="D3" s="10">
        <f>данные!D3</f>
        <v>41944</v>
      </c>
      <c r="E3" s="10">
        <f>данные!E3</f>
        <v>41974</v>
      </c>
      <c r="F3" s="10">
        <f>данные!F3</f>
        <v>42005</v>
      </c>
      <c r="G3" s="10">
        <f>данные!G3</f>
        <v>42036</v>
      </c>
      <c r="H3" s="10">
        <f>данные!H3</f>
        <v>42064</v>
      </c>
      <c r="I3" s="10">
        <f>данные!I3</f>
        <v>42095</v>
      </c>
      <c r="J3" s="10">
        <f>данные!J3</f>
        <v>42125</v>
      </c>
      <c r="K3" s="10">
        <f>данные!K3</f>
        <v>42156</v>
      </c>
      <c r="L3" s="10">
        <f>данные!L3</f>
        <v>42186</v>
      </c>
      <c r="M3" s="10">
        <f>данные!M3</f>
        <v>42217</v>
      </c>
      <c r="N3" s="10">
        <f>данные!N3</f>
        <v>42248</v>
      </c>
      <c r="O3" s="10">
        <f>данные!O3</f>
        <v>42278</v>
      </c>
      <c r="P3" s="10">
        <f>данные!P3</f>
        <v>42309</v>
      </c>
      <c r="Q3" s="10">
        <f>данные!Q3</f>
        <v>42339</v>
      </c>
      <c r="R3" s="10">
        <f>данные!R3</f>
        <v>42370</v>
      </c>
      <c r="S3" s="10">
        <f>данные!S3</f>
        <v>42401</v>
      </c>
      <c r="T3" s="10">
        <f>данные!T3</f>
        <v>42430</v>
      </c>
      <c r="U3" s="10">
        <f>данные!U3</f>
        <v>42461</v>
      </c>
      <c r="V3" s="10">
        <f>данные!V3</f>
        <v>42491</v>
      </c>
      <c r="W3" s="10">
        <f>данные!W3</f>
        <v>42522</v>
      </c>
      <c r="X3" s="10">
        <f>данные!X3</f>
        <v>42552</v>
      </c>
      <c r="Y3" s="10">
        <f>данные!Y3</f>
        <v>42583</v>
      </c>
      <c r="Z3" s="10">
        <f>данные!Z3</f>
        <v>42614</v>
      </c>
      <c r="AA3" s="10">
        <f>данные!AA3</f>
        <v>42644</v>
      </c>
      <c r="AB3" s="10">
        <f>данные!AB3</f>
        <v>42675</v>
      </c>
      <c r="AC3" s="10">
        <f>данные!AC3</f>
        <v>42705</v>
      </c>
      <c r="AD3" s="10">
        <f>данные!AD3</f>
        <v>42736</v>
      </c>
      <c r="AE3" s="10">
        <f>данные!AE3</f>
        <v>42767</v>
      </c>
      <c r="AF3" s="10">
        <f>данные!AF3</f>
        <v>42795</v>
      </c>
      <c r="AG3" s="10">
        <f>данные!AG3</f>
        <v>42826</v>
      </c>
      <c r="AH3" s="10">
        <f>данные!AH3</f>
        <v>42856</v>
      </c>
      <c r="AI3" s="10">
        <f>данные!AI3</f>
        <v>42887</v>
      </c>
      <c r="AJ3" s="10">
        <f>данные!AJ3</f>
        <v>42917</v>
      </c>
      <c r="AK3" s="10">
        <f>данные!AK3</f>
        <v>42948</v>
      </c>
      <c r="AL3" s="10">
        <f>данные!AL3</f>
        <v>42979</v>
      </c>
      <c r="AM3" s="10">
        <f>данные!AM3</f>
        <v>43009</v>
      </c>
      <c r="AN3" s="10">
        <f>данные!AN3</f>
        <v>43040</v>
      </c>
      <c r="AO3" s="10">
        <f>данные!AO3</f>
        <v>43070</v>
      </c>
      <c r="AP3" s="10">
        <f>данные!AP3</f>
        <v>43101</v>
      </c>
      <c r="AQ3" s="10">
        <f>данные!AQ3</f>
        <v>43132</v>
      </c>
      <c r="AR3" s="10">
        <f>данные!AR3</f>
        <v>43160</v>
      </c>
      <c r="AS3" s="10">
        <f>данные!AS3</f>
        <v>43191</v>
      </c>
      <c r="AT3" s="10">
        <f>данные!AT3</f>
        <v>43221</v>
      </c>
      <c r="AU3" s="10">
        <f>данные!AU3</f>
        <v>43252</v>
      </c>
      <c r="AV3" s="10">
        <f>данные!AV3</f>
        <v>43282</v>
      </c>
      <c r="AW3" s="10">
        <f>данные!AW3</f>
        <v>43313</v>
      </c>
      <c r="AX3" s="10">
        <f>данные!AX3</f>
        <v>43344</v>
      </c>
      <c r="AY3" s="10">
        <f>данные!AY3</f>
        <v>43374</v>
      </c>
      <c r="AZ3" s="10">
        <f>данные!AZ3</f>
        <v>43405</v>
      </c>
      <c r="BA3" s="10">
        <f>данные!BA3</f>
        <v>43435</v>
      </c>
      <c r="BB3" s="10">
        <f>данные!BB3</f>
        <v>43466</v>
      </c>
      <c r="BC3" s="10">
        <f>данные!BC3</f>
        <v>43497</v>
      </c>
      <c r="BD3" s="10">
        <f>данные!BD3</f>
        <v>43525</v>
      </c>
      <c r="BE3" s="10">
        <f>данные!BE3</f>
        <v>43556</v>
      </c>
      <c r="BF3" s="10">
        <f>данные!BF3</f>
        <v>43586</v>
      </c>
      <c r="BG3" s="10">
        <f>данные!BG3</f>
        <v>43617</v>
      </c>
      <c r="BH3" s="10">
        <f>данные!BH3</f>
        <v>43647</v>
      </c>
      <c r="BI3" s="10">
        <f>данные!BI3</f>
        <v>43678</v>
      </c>
      <c r="BJ3" s="10">
        <f>данные!BJ3</f>
        <v>43709</v>
      </c>
      <c r="BK3" s="10">
        <f>данные!BK3</f>
        <v>43739</v>
      </c>
      <c r="BL3" s="10">
        <f>данные!BL3</f>
        <v>43770</v>
      </c>
      <c r="BM3" s="10">
        <f>данные!BM3</f>
        <v>43800</v>
      </c>
      <c r="BN3" s="10">
        <f>данные!BN3</f>
        <v>43831</v>
      </c>
      <c r="BO3" s="10">
        <f>данные!BO3</f>
        <v>43862</v>
      </c>
      <c r="BP3" s="10">
        <f>данные!BP3</f>
        <v>43891</v>
      </c>
      <c r="BQ3" s="10">
        <f>данные!BQ3</f>
        <v>43922</v>
      </c>
      <c r="BR3" s="10">
        <f>данные!BR3</f>
        <v>43952</v>
      </c>
      <c r="BS3" s="10">
        <f>данные!BS3</f>
        <v>43983</v>
      </c>
      <c r="BT3" s="10">
        <f>данные!BT3</f>
        <v>44013</v>
      </c>
      <c r="BU3" s="10">
        <f>данные!BU3</f>
        <v>44044</v>
      </c>
      <c r="BV3" s="10">
        <f>данные!BV3</f>
        <v>44075</v>
      </c>
      <c r="BW3" s="10">
        <f>данные!BW3</f>
        <v>44105</v>
      </c>
      <c r="BX3" s="10">
        <f>данные!BX3</f>
        <v>44136</v>
      </c>
      <c r="BY3" s="10">
        <f>данные!BY3</f>
        <v>44166</v>
      </c>
      <c r="BZ3" s="10">
        <f>данные!BZ3</f>
        <v>44197</v>
      </c>
      <c r="CA3" s="10">
        <f>данные!CA3</f>
        <v>44228</v>
      </c>
      <c r="CB3" s="10">
        <f>данные!CB3</f>
        <v>44256</v>
      </c>
      <c r="CC3" s="10">
        <f>данные!CC3</f>
        <v>44287</v>
      </c>
      <c r="CD3" s="10">
        <f>данные!CD3</f>
        <v>44317</v>
      </c>
      <c r="CE3" s="10">
        <f>данные!CE3</f>
        <v>44348</v>
      </c>
      <c r="CF3" s="10">
        <f>данные!CF3</f>
        <v>44378</v>
      </c>
      <c r="CG3" s="10">
        <f>данные!CG3</f>
        <v>44409</v>
      </c>
      <c r="CH3" s="10">
        <f>данные!CH3</f>
        <v>44440</v>
      </c>
      <c r="CI3" s="10">
        <f>данные!CI3</f>
        <v>44470</v>
      </c>
      <c r="CJ3" s="10">
        <f>данные!CJ3</f>
        <v>44501</v>
      </c>
      <c r="CK3" s="10">
        <f>данные!CK3</f>
        <v>44531</v>
      </c>
      <c r="CL3" s="10">
        <f>данные!CL3</f>
        <v>44562</v>
      </c>
      <c r="CM3" s="10">
        <f>данные!CM3</f>
        <v>44593</v>
      </c>
      <c r="CN3" s="10">
        <f>данные!CN3</f>
        <v>44621</v>
      </c>
      <c r="CO3" s="10">
        <f>данные!CO3</f>
        <v>44652</v>
      </c>
      <c r="CP3" s="10">
        <f>данные!CP3</f>
        <v>44682</v>
      </c>
      <c r="CQ3" s="10">
        <f>данные!CQ3</f>
        <v>44713</v>
      </c>
      <c r="CR3" s="10">
        <f>данные!CR3</f>
        <v>44743</v>
      </c>
      <c r="CS3" s="10">
        <f>данные!CS3</f>
        <v>44774</v>
      </c>
      <c r="CT3" s="10">
        <f>данные!CT3</f>
        <v>44805</v>
      </c>
      <c r="CU3" s="10">
        <f>данные!CU3</f>
        <v>44835</v>
      </c>
      <c r="CV3" s="10">
        <f>данные!CV3</f>
        <v>44866</v>
      </c>
      <c r="CW3" s="10">
        <f>данные!CW3</f>
        <v>44896</v>
      </c>
      <c r="CX3" s="10">
        <f>данные!CX3</f>
        <v>44927</v>
      </c>
      <c r="CY3" s="10">
        <f>данные!CY3</f>
        <v>44958</v>
      </c>
      <c r="CZ3" s="10">
        <f>данные!CZ3</f>
        <v>44986</v>
      </c>
      <c r="DA3" s="10">
        <f>данные!DA3</f>
        <v>45017</v>
      </c>
      <c r="DB3" s="10">
        <f>данные!DB3</f>
        <v>45047</v>
      </c>
      <c r="DC3" s="10">
        <f>данные!DC3</f>
        <v>45078</v>
      </c>
      <c r="DD3" s="10">
        <f>данные!DD3</f>
        <v>45108</v>
      </c>
      <c r="DE3" s="10">
        <f>данные!DE3</f>
        <v>45139</v>
      </c>
      <c r="DF3" s="10">
        <f>данные!DF3</f>
        <v>45170</v>
      </c>
      <c r="DG3" s="10">
        <f>данные!DG3</f>
        <v>45200</v>
      </c>
      <c r="DH3" s="10">
        <f>данные!DH3</f>
        <v>45231</v>
      </c>
      <c r="DI3" s="10">
        <f>данные!DI3</f>
        <v>45261</v>
      </c>
      <c r="DJ3" s="10">
        <f>данные!DJ3</f>
        <v>45292</v>
      </c>
      <c r="DK3" s="10">
        <f>данные!DK3</f>
        <v>45323</v>
      </c>
      <c r="DL3" s="10">
        <f>данные!DL3</f>
        <v>45352</v>
      </c>
      <c r="DM3" s="10">
        <f>данные!DM3</f>
        <v>45383</v>
      </c>
      <c r="DN3" s="10">
        <f>данные!DN3</f>
        <v>45413</v>
      </c>
      <c r="DO3" s="10">
        <f>данные!DO3</f>
        <v>45444</v>
      </c>
      <c r="DP3" s="10">
        <f>данные!DP3</f>
        <v>45474</v>
      </c>
      <c r="DQ3" s="10">
        <f>данные!DQ3</f>
        <v>45505</v>
      </c>
      <c r="DR3" s="10">
        <f>данные!DR3</f>
        <v>45536</v>
      </c>
      <c r="DS3" s="10">
        <f>данные!DS3</f>
        <v>45566</v>
      </c>
      <c r="DT3" s="10">
        <f>данные!DT3</f>
        <v>45597</v>
      </c>
      <c r="DU3" s="10">
        <f>данные!DU3</f>
        <v>45627</v>
      </c>
    </row>
    <row r="4" spans="1:125" x14ac:dyDescent="0.3">
      <c r="A4" s="134" t="s">
        <v>147</v>
      </c>
      <c r="C4" s="12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</row>
    <row r="5" spans="1:125" x14ac:dyDescent="0.3">
      <c r="A5" s="27" t="s">
        <v>148</v>
      </c>
      <c r="C5" s="12"/>
      <c r="D5" s="59">
        <f>D6+D7</f>
        <v>43388050.847457632</v>
      </c>
      <c r="E5" s="59">
        <f>E6+E7</f>
        <v>44290593.220338985</v>
      </c>
      <c r="F5" s="59">
        <f t="shared" ref="F5:BQ5" si="3">F6+F7</f>
        <v>45193135.593220338</v>
      </c>
      <c r="G5" s="59">
        <f t="shared" si="3"/>
        <v>46095677.966101699</v>
      </c>
      <c r="H5" s="59">
        <f t="shared" si="3"/>
        <v>47511355.93220339</v>
      </c>
      <c r="I5" s="59">
        <f t="shared" si="3"/>
        <v>48750138.418079101</v>
      </c>
      <c r="J5" s="59">
        <f t="shared" si="3"/>
        <v>49988920.903954804</v>
      </c>
      <c r="K5" s="59">
        <f t="shared" si="3"/>
        <v>51227703.389830515</v>
      </c>
      <c r="L5" s="59">
        <f t="shared" si="3"/>
        <v>52466485.875706218</v>
      </c>
      <c r="M5" s="59">
        <f t="shared" si="3"/>
        <v>68963684.086629018</v>
      </c>
      <c r="N5" s="59">
        <f t="shared" si="3"/>
        <v>68473594.16195859</v>
      </c>
      <c r="O5" s="59">
        <f t="shared" si="3"/>
        <v>67983504.237288147</v>
      </c>
      <c r="P5" s="59">
        <f t="shared" si="3"/>
        <v>67493414.312617719</v>
      </c>
      <c r="Q5" s="59">
        <f t="shared" si="3"/>
        <v>67003324.387947284</v>
      </c>
      <c r="R5" s="59">
        <f t="shared" si="3"/>
        <v>66513234.463276856</v>
      </c>
      <c r="S5" s="59">
        <f t="shared" si="3"/>
        <v>66023144.53860642</v>
      </c>
      <c r="T5" s="59">
        <f t="shared" si="3"/>
        <v>65533054.613935985</v>
      </c>
      <c r="U5" s="59">
        <f t="shared" si="3"/>
        <v>65042964.689265549</v>
      </c>
      <c r="V5" s="59">
        <f t="shared" si="3"/>
        <v>64552874.764595121</v>
      </c>
      <c r="W5" s="59">
        <f t="shared" si="3"/>
        <v>64062784.839924686</v>
      </c>
      <c r="X5" s="59">
        <f t="shared" si="3"/>
        <v>63572694.915254258</v>
      </c>
      <c r="Y5" s="59">
        <f t="shared" si="3"/>
        <v>63082604.990583822</v>
      </c>
      <c r="Z5" s="59">
        <f t="shared" si="3"/>
        <v>62592515.065913387</v>
      </c>
      <c r="AA5" s="59">
        <f t="shared" si="3"/>
        <v>62102425.141242959</v>
      </c>
      <c r="AB5" s="59">
        <f t="shared" si="3"/>
        <v>61612335.216572523</v>
      </c>
      <c r="AC5" s="59">
        <f t="shared" si="3"/>
        <v>61122245.291902095</v>
      </c>
      <c r="AD5" s="59">
        <f t="shared" si="3"/>
        <v>60632155.36723166</v>
      </c>
      <c r="AE5" s="59">
        <f t="shared" si="3"/>
        <v>60142065.442561224</v>
      </c>
      <c r="AF5" s="59">
        <f t="shared" si="3"/>
        <v>59651975.517890789</v>
      </c>
      <c r="AG5" s="59">
        <f t="shared" si="3"/>
        <v>59161885.593220353</v>
      </c>
      <c r="AH5" s="59">
        <f t="shared" si="3"/>
        <v>58671795.668549925</v>
      </c>
      <c r="AI5" s="59">
        <f t="shared" si="3"/>
        <v>58181705.74387949</v>
      </c>
      <c r="AJ5" s="59">
        <f t="shared" si="3"/>
        <v>57691615.819209054</v>
      </c>
      <c r="AK5" s="59">
        <f t="shared" si="3"/>
        <v>57201525.894538626</v>
      </c>
      <c r="AL5" s="59">
        <f t="shared" si="3"/>
        <v>56711435.969868191</v>
      </c>
      <c r="AM5" s="59">
        <f t="shared" si="3"/>
        <v>56221346.045197755</v>
      </c>
      <c r="AN5" s="59">
        <f t="shared" si="3"/>
        <v>55731256.12052732</v>
      </c>
      <c r="AO5" s="59">
        <f t="shared" si="3"/>
        <v>55241166.195856884</v>
      </c>
      <c r="AP5" s="59">
        <f t="shared" si="3"/>
        <v>54751076.271186456</v>
      </c>
      <c r="AQ5" s="59">
        <f t="shared" si="3"/>
        <v>54260986.346516021</v>
      </c>
      <c r="AR5" s="59">
        <f t="shared" si="3"/>
        <v>53770896.421845585</v>
      </c>
      <c r="AS5" s="59">
        <f t="shared" si="3"/>
        <v>53280806.497175157</v>
      </c>
      <c r="AT5" s="59">
        <f t="shared" si="3"/>
        <v>52790716.572504722</v>
      </c>
      <c r="AU5" s="59">
        <f t="shared" si="3"/>
        <v>52300626.647834286</v>
      </c>
      <c r="AV5" s="59">
        <f t="shared" si="3"/>
        <v>51810536.723163858</v>
      </c>
      <c r="AW5" s="59">
        <f t="shared" si="3"/>
        <v>51320446.798493423</v>
      </c>
      <c r="AX5" s="59">
        <f t="shared" si="3"/>
        <v>50830356.873822987</v>
      </c>
      <c r="AY5" s="59">
        <f t="shared" si="3"/>
        <v>50340266.949152559</v>
      </c>
      <c r="AZ5" s="59">
        <f t="shared" si="3"/>
        <v>49850177.024482131</v>
      </c>
      <c r="BA5" s="59">
        <f t="shared" si="3"/>
        <v>49360087.099811696</v>
      </c>
      <c r="BB5" s="59">
        <f t="shared" si="3"/>
        <v>48869997.17514126</v>
      </c>
      <c r="BC5" s="59">
        <f t="shared" si="3"/>
        <v>48379907.250470832</v>
      </c>
      <c r="BD5" s="59">
        <f t="shared" si="3"/>
        <v>47889817.325800404</v>
      </c>
      <c r="BE5" s="59">
        <f t="shared" si="3"/>
        <v>47399727.401129968</v>
      </c>
      <c r="BF5" s="59">
        <f t="shared" si="3"/>
        <v>46909637.476459533</v>
      </c>
      <c r="BG5" s="59">
        <f t="shared" si="3"/>
        <v>46419547.551789105</v>
      </c>
      <c r="BH5" s="59">
        <f t="shared" si="3"/>
        <v>45929457.627118677</v>
      </c>
      <c r="BI5" s="59">
        <f t="shared" si="3"/>
        <v>45439367.702448241</v>
      </c>
      <c r="BJ5" s="59">
        <f t="shared" si="3"/>
        <v>44949277.777777806</v>
      </c>
      <c r="BK5" s="59">
        <f t="shared" si="3"/>
        <v>44459187.853107378</v>
      </c>
      <c r="BL5" s="59">
        <f t="shared" si="3"/>
        <v>43969097.92843695</v>
      </c>
      <c r="BM5" s="59">
        <f t="shared" si="3"/>
        <v>43479008.003766514</v>
      </c>
      <c r="BN5" s="59">
        <f t="shared" si="3"/>
        <v>42988918.079096079</v>
      </c>
      <c r="BO5" s="59">
        <f t="shared" si="3"/>
        <v>42498828.154425651</v>
      </c>
      <c r="BP5" s="59">
        <f t="shared" si="3"/>
        <v>42008738.229755223</v>
      </c>
      <c r="BQ5" s="59">
        <f t="shared" si="3"/>
        <v>41518648.305084787</v>
      </c>
      <c r="BR5" s="59">
        <f t="shared" ref="BR5:DU5" si="4">BR6+BR7</f>
        <v>41028558.380414352</v>
      </c>
      <c r="BS5" s="59">
        <f t="shared" si="4"/>
        <v>40538468.455743924</v>
      </c>
      <c r="BT5" s="59">
        <f t="shared" si="4"/>
        <v>40048378.531073496</v>
      </c>
      <c r="BU5" s="59">
        <f t="shared" si="4"/>
        <v>39558288.60640306</v>
      </c>
      <c r="BV5" s="59">
        <f t="shared" si="4"/>
        <v>39068198.681732625</v>
      </c>
      <c r="BW5" s="59">
        <f t="shared" si="4"/>
        <v>38578108.757062197</v>
      </c>
      <c r="BX5" s="59">
        <f t="shared" si="4"/>
        <v>38088018.832391769</v>
      </c>
      <c r="BY5" s="59">
        <f t="shared" si="4"/>
        <v>37597928.907721333</v>
      </c>
      <c r="BZ5" s="59">
        <f t="shared" si="4"/>
        <v>37107838.983050898</v>
      </c>
      <c r="CA5" s="59">
        <f t="shared" si="4"/>
        <v>36617749.05838047</v>
      </c>
      <c r="CB5" s="59">
        <f t="shared" si="4"/>
        <v>36127659.133710042</v>
      </c>
      <c r="CC5" s="59">
        <f t="shared" si="4"/>
        <v>35637569.209039606</v>
      </c>
      <c r="CD5" s="59">
        <f t="shared" si="4"/>
        <v>35147479.284369171</v>
      </c>
      <c r="CE5" s="59">
        <f t="shared" si="4"/>
        <v>34657389.359698735</v>
      </c>
      <c r="CF5" s="59">
        <f t="shared" si="4"/>
        <v>34167299.4350283</v>
      </c>
      <c r="CG5" s="59">
        <f t="shared" si="4"/>
        <v>33677209.510357864</v>
      </c>
      <c r="CH5" s="59">
        <f t="shared" si="4"/>
        <v>33187119.585687429</v>
      </c>
      <c r="CI5" s="59">
        <f t="shared" si="4"/>
        <v>32697029.661016993</v>
      </c>
      <c r="CJ5" s="59">
        <f t="shared" si="4"/>
        <v>32206939.736346558</v>
      </c>
      <c r="CK5" s="59">
        <f t="shared" si="4"/>
        <v>31716849.811676122</v>
      </c>
      <c r="CL5" s="59">
        <f t="shared" si="4"/>
        <v>31226759.887005687</v>
      </c>
      <c r="CM5" s="59">
        <f t="shared" si="4"/>
        <v>30736669.962335251</v>
      </c>
      <c r="CN5" s="59">
        <f t="shared" si="4"/>
        <v>30246580.037664816</v>
      </c>
      <c r="CO5" s="59">
        <f t="shared" si="4"/>
        <v>29756490.11299438</v>
      </c>
      <c r="CP5" s="59">
        <f t="shared" si="4"/>
        <v>29266400.188323945</v>
      </c>
      <c r="CQ5" s="59">
        <f t="shared" si="4"/>
        <v>28776310.263653509</v>
      </c>
      <c r="CR5" s="59">
        <f t="shared" si="4"/>
        <v>28286220.338983074</v>
      </c>
      <c r="CS5" s="59">
        <f t="shared" si="4"/>
        <v>27796130.414312638</v>
      </c>
      <c r="CT5" s="59">
        <f t="shared" si="4"/>
        <v>27306040.489642203</v>
      </c>
      <c r="CU5" s="59">
        <f t="shared" si="4"/>
        <v>26815950.564971767</v>
      </c>
      <c r="CV5" s="59">
        <f t="shared" si="4"/>
        <v>26325860.640301332</v>
      </c>
      <c r="CW5" s="59">
        <f t="shared" si="4"/>
        <v>25835770.715630896</v>
      </c>
      <c r="CX5" s="59">
        <f t="shared" si="4"/>
        <v>25345680.790960461</v>
      </c>
      <c r="CY5" s="59">
        <f t="shared" si="4"/>
        <v>24855590.866290025</v>
      </c>
      <c r="CZ5" s="59">
        <f t="shared" si="4"/>
        <v>24365500.94161959</v>
      </c>
      <c r="DA5" s="59">
        <f t="shared" si="4"/>
        <v>23875411.016949154</v>
      </c>
      <c r="DB5" s="59">
        <f t="shared" si="4"/>
        <v>23385321.092278719</v>
      </c>
      <c r="DC5" s="59">
        <f t="shared" si="4"/>
        <v>22895231.167608283</v>
      </c>
      <c r="DD5" s="59">
        <f t="shared" si="4"/>
        <v>22405141.242937848</v>
      </c>
      <c r="DE5" s="59">
        <f t="shared" si="4"/>
        <v>21915051.318267412</v>
      </c>
      <c r="DF5" s="59">
        <f t="shared" si="4"/>
        <v>21424961.393596977</v>
      </c>
      <c r="DG5" s="59">
        <f t="shared" si="4"/>
        <v>20934871.468926542</v>
      </c>
      <c r="DH5" s="59">
        <f t="shared" si="4"/>
        <v>20444781.544256106</v>
      </c>
      <c r="DI5" s="59">
        <f t="shared" si="4"/>
        <v>19954691.619585671</v>
      </c>
      <c r="DJ5" s="59">
        <f t="shared" si="4"/>
        <v>19464601.694915235</v>
      </c>
      <c r="DK5" s="59">
        <f t="shared" si="4"/>
        <v>18974511.7702448</v>
      </c>
      <c r="DL5" s="59">
        <f t="shared" si="4"/>
        <v>18484421.845574364</v>
      </c>
      <c r="DM5" s="59">
        <f t="shared" si="4"/>
        <v>17994331.920903929</v>
      </c>
      <c r="DN5" s="59">
        <f t="shared" si="4"/>
        <v>17504241.996233493</v>
      </c>
      <c r="DO5" s="59">
        <f t="shared" si="4"/>
        <v>17014152.071563058</v>
      </c>
      <c r="DP5" s="59">
        <f t="shared" si="4"/>
        <v>16524062.146892622</v>
      </c>
      <c r="DQ5" s="59">
        <f t="shared" si="4"/>
        <v>16033972.222222187</v>
      </c>
      <c r="DR5" s="59">
        <f t="shared" si="4"/>
        <v>15543882.297551751</v>
      </c>
      <c r="DS5" s="59">
        <f t="shared" si="4"/>
        <v>15053792.372881316</v>
      </c>
      <c r="DT5" s="59">
        <f t="shared" si="4"/>
        <v>14563702.44821088</v>
      </c>
      <c r="DU5" s="59">
        <f t="shared" si="4"/>
        <v>14073612.523540445</v>
      </c>
    </row>
    <row r="6" spans="1:125" x14ac:dyDescent="0.3">
      <c r="A6" t="s">
        <v>149</v>
      </c>
      <c r="C6" s="12"/>
      <c r="D6" s="35">
        <f>данные!D36</f>
        <v>0</v>
      </c>
      <c r="E6" s="35">
        <f>данные!E36</f>
        <v>0</v>
      </c>
      <c r="F6" s="35">
        <f>данные!F36</f>
        <v>0</v>
      </c>
      <c r="G6" s="35">
        <f>данные!G36</f>
        <v>0</v>
      </c>
      <c r="H6" s="35">
        <f>данные!H36</f>
        <v>0</v>
      </c>
      <c r="I6" s="35">
        <f>данные!I36</f>
        <v>4470477.4011299433</v>
      </c>
      <c r="J6" s="35">
        <f>данные!J36</f>
        <v>4442310.7344632773</v>
      </c>
      <c r="K6" s="35">
        <f>данные!K36</f>
        <v>4414144.0677966103</v>
      </c>
      <c r="L6" s="35">
        <f>данные!L36</f>
        <v>4385977.4011299433</v>
      </c>
      <c r="M6" s="35">
        <f>данные!M36</f>
        <v>68963684.086629018</v>
      </c>
      <c r="N6" s="35">
        <f>данные!N36</f>
        <v>68473594.16195859</v>
      </c>
      <c r="O6" s="35">
        <f>данные!O36</f>
        <v>67983504.237288147</v>
      </c>
      <c r="P6" s="35">
        <f>данные!P36</f>
        <v>67493414.312617719</v>
      </c>
      <c r="Q6" s="35">
        <f>данные!Q36</f>
        <v>67003324.387947284</v>
      </c>
      <c r="R6" s="35">
        <f>данные!R36</f>
        <v>66513234.463276856</v>
      </c>
      <c r="S6" s="35">
        <f>данные!S36</f>
        <v>66023144.53860642</v>
      </c>
      <c r="T6" s="35">
        <f>данные!T36</f>
        <v>65533054.613935985</v>
      </c>
      <c r="U6" s="35">
        <f>данные!U36</f>
        <v>65042964.689265549</v>
      </c>
      <c r="V6" s="35">
        <f>данные!V36</f>
        <v>64552874.764595121</v>
      </c>
      <c r="W6" s="35">
        <f>данные!W36</f>
        <v>64062784.839924686</v>
      </c>
      <c r="X6" s="35">
        <f>данные!X36</f>
        <v>63572694.915254258</v>
      </c>
      <c r="Y6" s="35">
        <f>данные!Y36</f>
        <v>63082604.990583822</v>
      </c>
      <c r="Z6" s="35">
        <f>данные!Z36</f>
        <v>62592515.065913387</v>
      </c>
      <c r="AA6" s="35">
        <f>данные!AA36</f>
        <v>62102425.141242959</v>
      </c>
      <c r="AB6" s="35">
        <f>данные!AB36</f>
        <v>61612335.216572523</v>
      </c>
      <c r="AC6" s="35">
        <f>данные!AC36</f>
        <v>61122245.291902095</v>
      </c>
      <c r="AD6" s="35">
        <f>данные!AD36</f>
        <v>60632155.36723166</v>
      </c>
      <c r="AE6" s="35">
        <f>данные!AE36</f>
        <v>60142065.442561224</v>
      </c>
      <c r="AF6" s="35">
        <f>данные!AF36</f>
        <v>59651975.517890789</v>
      </c>
      <c r="AG6" s="35">
        <f>данные!AG36</f>
        <v>59161885.593220353</v>
      </c>
      <c r="AH6" s="35">
        <f>данные!AH36</f>
        <v>58671795.668549925</v>
      </c>
      <c r="AI6" s="35">
        <f>данные!AI36</f>
        <v>58181705.74387949</v>
      </c>
      <c r="AJ6" s="35">
        <f>данные!AJ36</f>
        <v>57691615.819209054</v>
      </c>
      <c r="AK6" s="35">
        <f>данные!AK36</f>
        <v>57201525.894538626</v>
      </c>
      <c r="AL6" s="35">
        <f>данные!AL36</f>
        <v>56711435.969868191</v>
      </c>
      <c r="AM6" s="35">
        <f>данные!AM36</f>
        <v>56221346.045197755</v>
      </c>
      <c r="AN6" s="35">
        <f>данные!AN36</f>
        <v>55731256.12052732</v>
      </c>
      <c r="AO6" s="35">
        <f>данные!AO36</f>
        <v>55241166.195856884</v>
      </c>
      <c r="AP6" s="35">
        <f>данные!AP36</f>
        <v>54751076.271186456</v>
      </c>
      <c r="AQ6" s="35">
        <f>данные!AQ36</f>
        <v>54260986.346516021</v>
      </c>
      <c r="AR6" s="35">
        <f>данные!AR36</f>
        <v>53770896.421845585</v>
      </c>
      <c r="AS6" s="35">
        <f>данные!AS36</f>
        <v>53280806.497175157</v>
      </c>
      <c r="AT6" s="35">
        <f>данные!AT36</f>
        <v>52790716.572504722</v>
      </c>
      <c r="AU6" s="35">
        <f>данные!AU36</f>
        <v>52300626.647834286</v>
      </c>
      <c r="AV6" s="35">
        <f>данные!AV36</f>
        <v>51810536.723163858</v>
      </c>
      <c r="AW6" s="35">
        <f>данные!AW36</f>
        <v>51320446.798493423</v>
      </c>
      <c r="AX6" s="35">
        <f>данные!AX36</f>
        <v>50830356.873822987</v>
      </c>
      <c r="AY6" s="35">
        <f>данные!AY36</f>
        <v>50340266.949152559</v>
      </c>
      <c r="AZ6" s="35">
        <f>данные!AZ36</f>
        <v>49850177.024482131</v>
      </c>
      <c r="BA6" s="35">
        <f>данные!BA36</f>
        <v>49360087.099811696</v>
      </c>
      <c r="BB6" s="35">
        <f>данные!BB36</f>
        <v>48869997.17514126</v>
      </c>
      <c r="BC6" s="35">
        <f>данные!BC36</f>
        <v>48379907.250470832</v>
      </c>
      <c r="BD6" s="35">
        <f>данные!BD36</f>
        <v>47889817.325800404</v>
      </c>
      <c r="BE6" s="35">
        <f>данные!BE36</f>
        <v>47399727.401129968</v>
      </c>
      <c r="BF6" s="35">
        <f>данные!BF36</f>
        <v>46909637.476459533</v>
      </c>
      <c r="BG6" s="35">
        <f>данные!BG36</f>
        <v>46419547.551789105</v>
      </c>
      <c r="BH6" s="35">
        <f>данные!BH36</f>
        <v>45929457.627118677</v>
      </c>
      <c r="BI6" s="35">
        <f>данные!BI36</f>
        <v>45439367.702448241</v>
      </c>
      <c r="BJ6" s="35">
        <f>данные!BJ36</f>
        <v>44949277.777777806</v>
      </c>
      <c r="BK6" s="35">
        <f>данные!BK36</f>
        <v>44459187.853107378</v>
      </c>
      <c r="BL6" s="35">
        <f>данные!BL36</f>
        <v>43969097.92843695</v>
      </c>
      <c r="BM6" s="35">
        <f>данные!BM36</f>
        <v>43479008.003766514</v>
      </c>
      <c r="BN6" s="35">
        <f>данные!BN36</f>
        <v>42988918.079096079</v>
      </c>
      <c r="BO6" s="35">
        <f>данные!BO36</f>
        <v>42498828.154425651</v>
      </c>
      <c r="BP6" s="35">
        <f>данные!BP36</f>
        <v>42008738.229755223</v>
      </c>
      <c r="BQ6" s="35">
        <f>данные!BQ36</f>
        <v>41518648.305084787</v>
      </c>
      <c r="BR6" s="35">
        <f>данные!BR36</f>
        <v>41028558.380414352</v>
      </c>
      <c r="BS6" s="35">
        <f>данные!BS36</f>
        <v>40538468.455743924</v>
      </c>
      <c r="BT6" s="35">
        <f>данные!BT36</f>
        <v>40048378.531073496</v>
      </c>
      <c r="BU6" s="35">
        <f>данные!BU36</f>
        <v>39558288.60640306</v>
      </c>
      <c r="BV6" s="35">
        <f>данные!BV36</f>
        <v>39068198.681732625</v>
      </c>
      <c r="BW6" s="35">
        <f>данные!BW36</f>
        <v>38578108.757062197</v>
      </c>
      <c r="BX6" s="35">
        <f>данные!BX36</f>
        <v>38088018.832391769</v>
      </c>
      <c r="BY6" s="35">
        <f>данные!BY36</f>
        <v>37597928.907721333</v>
      </c>
      <c r="BZ6" s="35">
        <f>данные!BZ36</f>
        <v>37107838.983050898</v>
      </c>
      <c r="CA6" s="35">
        <f>данные!CA36</f>
        <v>36617749.05838047</v>
      </c>
      <c r="CB6" s="35">
        <f>данные!CB36</f>
        <v>36127659.133710042</v>
      </c>
      <c r="CC6" s="35">
        <f>данные!CC36</f>
        <v>35637569.209039606</v>
      </c>
      <c r="CD6" s="35">
        <f>данные!CD36</f>
        <v>35147479.284369171</v>
      </c>
      <c r="CE6" s="35">
        <f>данные!CE36</f>
        <v>34657389.359698735</v>
      </c>
      <c r="CF6" s="35">
        <f>данные!CF36</f>
        <v>34167299.4350283</v>
      </c>
      <c r="CG6" s="35">
        <f>данные!CG36</f>
        <v>33677209.510357864</v>
      </c>
      <c r="CH6" s="35">
        <f>данные!CH36</f>
        <v>33187119.585687429</v>
      </c>
      <c r="CI6" s="35">
        <f>данные!CI36</f>
        <v>32697029.661016993</v>
      </c>
      <c r="CJ6" s="35">
        <f>данные!CJ36</f>
        <v>32206939.736346558</v>
      </c>
      <c r="CK6" s="35">
        <f>данные!CK36</f>
        <v>31716849.811676122</v>
      </c>
      <c r="CL6" s="35">
        <f>данные!CL36</f>
        <v>31226759.887005687</v>
      </c>
      <c r="CM6" s="35">
        <f>данные!CM36</f>
        <v>30736669.962335251</v>
      </c>
      <c r="CN6" s="35">
        <f>данные!CN36</f>
        <v>30246580.037664816</v>
      </c>
      <c r="CO6" s="35">
        <f>данные!CO36</f>
        <v>29756490.11299438</v>
      </c>
      <c r="CP6" s="35">
        <f>данные!CP36</f>
        <v>29266400.188323945</v>
      </c>
      <c r="CQ6" s="35">
        <f>данные!CQ36</f>
        <v>28776310.263653509</v>
      </c>
      <c r="CR6" s="35">
        <f>данные!CR36</f>
        <v>28286220.338983074</v>
      </c>
      <c r="CS6" s="35">
        <f>данные!CS36</f>
        <v>27796130.414312638</v>
      </c>
      <c r="CT6" s="35">
        <f>данные!CT36</f>
        <v>27306040.489642203</v>
      </c>
      <c r="CU6" s="35">
        <f>данные!CU36</f>
        <v>26815950.564971767</v>
      </c>
      <c r="CV6" s="35">
        <f>данные!CV36</f>
        <v>26325860.640301332</v>
      </c>
      <c r="CW6" s="35">
        <f>данные!CW36</f>
        <v>25835770.715630896</v>
      </c>
      <c r="CX6" s="35">
        <f>данные!CX36</f>
        <v>25345680.790960461</v>
      </c>
      <c r="CY6" s="35">
        <f>данные!CY36</f>
        <v>24855590.866290025</v>
      </c>
      <c r="CZ6" s="35">
        <f>данные!CZ36</f>
        <v>24365500.94161959</v>
      </c>
      <c r="DA6" s="35">
        <f>данные!DA36</f>
        <v>23875411.016949154</v>
      </c>
      <c r="DB6" s="35">
        <f>данные!DB36</f>
        <v>23385321.092278719</v>
      </c>
      <c r="DC6" s="35">
        <f>данные!DC36</f>
        <v>22895231.167608283</v>
      </c>
      <c r="DD6" s="35">
        <f>данные!DD36</f>
        <v>22405141.242937848</v>
      </c>
      <c r="DE6" s="35">
        <f>данные!DE36</f>
        <v>21915051.318267412</v>
      </c>
      <c r="DF6" s="35">
        <f>данные!DF36</f>
        <v>21424961.393596977</v>
      </c>
      <c r="DG6" s="35">
        <f>данные!DG36</f>
        <v>20934871.468926542</v>
      </c>
      <c r="DH6" s="35">
        <f>данные!DH36</f>
        <v>20444781.544256106</v>
      </c>
      <c r="DI6" s="35">
        <f>данные!DI36</f>
        <v>19954691.619585671</v>
      </c>
      <c r="DJ6" s="35">
        <f>данные!DJ36</f>
        <v>19464601.694915235</v>
      </c>
      <c r="DK6" s="35">
        <f>данные!DK36</f>
        <v>18974511.7702448</v>
      </c>
      <c r="DL6" s="35">
        <f>данные!DL36</f>
        <v>18484421.845574364</v>
      </c>
      <c r="DM6" s="35">
        <f>данные!DM36</f>
        <v>17994331.920903929</v>
      </c>
      <c r="DN6" s="35">
        <f>данные!DN36</f>
        <v>17504241.996233493</v>
      </c>
      <c r="DO6" s="35">
        <f>данные!DO36</f>
        <v>17014152.071563058</v>
      </c>
      <c r="DP6" s="35">
        <f>данные!DP36</f>
        <v>16524062.146892622</v>
      </c>
      <c r="DQ6" s="35">
        <f>данные!DQ36</f>
        <v>16033972.222222187</v>
      </c>
      <c r="DR6" s="35">
        <f>данные!DR36</f>
        <v>15543882.297551751</v>
      </c>
      <c r="DS6" s="35">
        <f>данные!DS36</f>
        <v>15053792.372881316</v>
      </c>
      <c r="DT6" s="35">
        <f>данные!DT36</f>
        <v>14563702.44821088</v>
      </c>
      <c r="DU6" s="35">
        <f>данные!DU36</f>
        <v>14073612.523540445</v>
      </c>
    </row>
    <row r="7" spans="1:125" x14ac:dyDescent="0.3">
      <c r="A7" t="s">
        <v>150</v>
      </c>
      <c r="C7" s="12"/>
      <c r="D7" s="35">
        <f>данные!D27</f>
        <v>43388050.847457632</v>
      </c>
      <c r="E7" s="35">
        <f>данные!E27</f>
        <v>44290593.220338985</v>
      </c>
      <c r="F7" s="35">
        <f>данные!F27</f>
        <v>45193135.593220338</v>
      </c>
      <c r="G7" s="35">
        <f>данные!G27</f>
        <v>46095677.966101699</v>
      </c>
      <c r="H7" s="35">
        <f>данные!H27</f>
        <v>47511355.93220339</v>
      </c>
      <c r="I7" s="35">
        <f>данные!I27</f>
        <v>44279661.016949154</v>
      </c>
      <c r="J7" s="35">
        <f>данные!J27</f>
        <v>45546610.169491529</v>
      </c>
      <c r="K7" s="35">
        <f>данные!K27</f>
        <v>46813559.322033904</v>
      </c>
      <c r="L7" s="35">
        <f>данные!L27</f>
        <v>48080508.474576272</v>
      </c>
      <c r="M7" s="35">
        <f>данные!M27</f>
        <v>0</v>
      </c>
      <c r="N7" s="35">
        <f>данные!N27</f>
        <v>0</v>
      </c>
      <c r="O7" s="35">
        <f>данные!O27</f>
        <v>0</v>
      </c>
      <c r="P7" s="35">
        <f>данные!P27</f>
        <v>0</v>
      </c>
      <c r="Q7" s="35">
        <f>данные!Q27</f>
        <v>0</v>
      </c>
      <c r="R7" s="35">
        <f>данные!R27</f>
        <v>0</v>
      </c>
      <c r="S7" s="35">
        <f>данные!S27</f>
        <v>0</v>
      </c>
      <c r="T7" s="35">
        <f>данные!T27</f>
        <v>0</v>
      </c>
      <c r="U7" s="35">
        <f>данные!U27</f>
        <v>0</v>
      </c>
      <c r="V7" s="35">
        <f>данные!V27</f>
        <v>0</v>
      </c>
      <c r="W7" s="35">
        <f>данные!W27</f>
        <v>0</v>
      </c>
      <c r="X7" s="35">
        <f>данные!X27</f>
        <v>0</v>
      </c>
      <c r="Y7" s="35">
        <f>данные!Y27</f>
        <v>0</v>
      </c>
      <c r="Z7" s="35">
        <f>данные!Z27</f>
        <v>0</v>
      </c>
      <c r="AA7" s="35">
        <f>данные!AA27</f>
        <v>0</v>
      </c>
      <c r="AB7" s="35">
        <f>данные!AB27</f>
        <v>0</v>
      </c>
      <c r="AC7" s="35">
        <f>данные!AC27</f>
        <v>0</v>
      </c>
      <c r="AD7" s="35">
        <f>данные!AD27</f>
        <v>0</v>
      </c>
      <c r="AE7" s="35">
        <f>данные!AE27</f>
        <v>0</v>
      </c>
      <c r="AF7" s="35">
        <f>данные!AF27</f>
        <v>0</v>
      </c>
      <c r="AG7" s="35">
        <f>данные!AG27</f>
        <v>0</v>
      </c>
      <c r="AH7" s="35">
        <f>данные!AH27</f>
        <v>0</v>
      </c>
      <c r="AI7" s="35">
        <f>данные!AI27</f>
        <v>0</v>
      </c>
      <c r="AJ7" s="35">
        <f>данные!AJ27</f>
        <v>0</v>
      </c>
      <c r="AK7" s="35">
        <f>данные!AK27</f>
        <v>0</v>
      </c>
      <c r="AL7" s="35">
        <f>данные!AL27</f>
        <v>0</v>
      </c>
      <c r="AM7" s="35">
        <f>данные!AM27</f>
        <v>0</v>
      </c>
      <c r="AN7" s="35">
        <f>данные!AN27</f>
        <v>0</v>
      </c>
      <c r="AO7" s="35">
        <f>данные!AO27</f>
        <v>0</v>
      </c>
      <c r="AP7" s="35">
        <f>данные!AP27</f>
        <v>0</v>
      </c>
      <c r="AQ7" s="35">
        <f>данные!AQ27</f>
        <v>0</v>
      </c>
      <c r="AR7" s="35">
        <f>данные!AR27</f>
        <v>0</v>
      </c>
      <c r="AS7" s="35">
        <f>данные!AS27</f>
        <v>0</v>
      </c>
      <c r="AT7" s="35">
        <f>данные!AT27</f>
        <v>0</v>
      </c>
      <c r="AU7" s="35">
        <f>данные!AU27</f>
        <v>0</v>
      </c>
      <c r="AV7" s="35">
        <f>данные!AV27</f>
        <v>0</v>
      </c>
      <c r="AW7" s="35">
        <f>данные!AW27</f>
        <v>0</v>
      </c>
      <c r="AX7" s="35">
        <f>данные!AX27</f>
        <v>0</v>
      </c>
      <c r="AY7" s="35">
        <f>данные!AY27</f>
        <v>0</v>
      </c>
      <c r="AZ7" s="35">
        <f>данные!AZ27</f>
        <v>0</v>
      </c>
      <c r="BA7" s="35">
        <f>данные!BA27</f>
        <v>0</v>
      </c>
      <c r="BB7" s="35">
        <f>данные!BB27</f>
        <v>0</v>
      </c>
      <c r="BC7" s="35">
        <f>данные!BC27</f>
        <v>0</v>
      </c>
      <c r="BD7" s="35">
        <f>данные!BD27</f>
        <v>0</v>
      </c>
      <c r="BE7" s="35">
        <f>данные!BE27</f>
        <v>0</v>
      </c>
      <c r="BF7" s="35">
        <f>данные!BF27</f>
        <v>0</v>
      </c>
      <c r="BG7" s="35">
        <f>данные!BG27</f>
        <v>0</v>
      </c>
      <c r="BH7" s="35">
        <f>данные!BH27</f>
        <v>0</v>
      </c>
      <c r="BI7" s="35">
        <f>данные!BI27</f>
        <v>0</v>
      </c>
      <c r="BJ7" s="35">
        <f>данные!BJ27</f>
        <v>0</v>
      </c>
      <c r="BK7" s="35">
        <f>данные!BK27</f>
        <v>0</v>
      </c>
      <c r="BL7" s="35">
        <f>данные!BL27</f>
        <v>0</v>
      </c>
      <c r="BM7" s="35">
        <f>данные!BM27</f>
        <v>0</v>
      </c>
      <c r="BN7" s="35">
        <f>данные!BN27</f>
        <v>0</v>
      </c>
      <c r="BO7" s="35">
        <f>данные!BO27</f>
        <v>0</v>
      </c>
      <c r="BP7" s="35">
        <f>данные!BP27</f>
        <v>0</v>
      </c>
      <c r="BQ7" s="35">
        <f>данные!BQ27</f>
        <v>0</v>
      </c>
      <c r="BR7" s="35">
        <f>данные!BR27</f>
        <v>0</v>
      </c>
      <c r="BS7" s="35">
        <f>данные!BS27</f>
        <v>0</v>
      </c>
      <c r="BT7" s="35">
        <f>данные!BT27</f>
        <v>0</v>
      </c>
      <c r="BU7" s="35">
        <f>данные!BU27</f>
        <v>0</v>
      </c>
      <c r="BV7" s="35">
        <f>данные!BV27</f>
        <v>0</v>
      </c>
      <c r="BW7" s="35">
        <f>данные!BW27</f>
        <v>0</v>
      </c>
      <c r="BX7" s="35">
        <f>данные!BX27</f>
        <v>0</v>
      </c>
      <c r="BY7" s="35">
        <f>данные!BY27</f>
        <v>0</v>
      </c>
      <c r="BZ7" s="35">
        <f>данные!BZ27</f>
        <v>0</v>
      </c>
      <c r="CA7" s="35">
        <f>данные!CA27</f>
        <v>0</v>
      </c>
      <c r="CB7" s="35">
        <f>данные!CB27</f>
        <v>0</v>
      </c>
      <c r="CC7" s="35">
        <f>данные!CC27</f>
        <v>0</v>
      </c>
      <c r="CD7" s="35">
        <f>данные!CD27</f>
        <v>0</v>
      </c>
      <c r="CE7" s="35">
        <f>данные!CE27</f>
        <v>0</v>
      </c>
      <c r="CF7" s="35">
        <f>данные!CF27</f>
        <v>0</v>
      </c>
      <c r="CG7" s="35">
        <f>данные!CG27</f>
        <v>0</v>
      </c>
      <c r="CH7" s="35">
        <f>данные!CH27</f>
        <v>0</v>
      </c>
      <c r="CI7" s="35">
        <f>данные!CI27</f>
        <v>0</v>
      </c>
      <c r="CJ7" s="35">
        <f>данные!CJ27</f>
        <v>0</v>
      </c>
      <c r="CK7" s="35">
        <f>данные!CK27</f>
        <v>0</v>
      </c>
      <c r="CL7" s="35">
        <f>данные!CL27</f>
        <v>0</v>
      </c>
      <c r="CM7" s="35">
        <f>данные!CM27</f>
        <v>0</v>
      </c>
      <c r="CN7" s="35">
        <f>данные!CN27</f>
        <v>0</v>
      </c>
      <c r="CO7" s="35">
        <f>данные!CO27</f>
        <v>0</v>
      </c>
      <c r="CP7" s="35">
        <f>данные!CP27</f>
        <v>0</v>
      </c>
      <c r="CQ7" s="35">
        <f>данные!CQ27</f>
        <v>0</v>
      </c>
      <c r="CR7" s="35">
        <f>данные!CR27</f>
        <v>0</v>
      </c>
      <c r="CS7" s="35">
        <f>данные!CS27</f>
        <v>0</v>
      </c>
      <c r="CT7" s="35">
        <f>данные!CT27</f>
        <v>0</v>
      </c>
      <c r="CU7" s="35">
        <f>данные!CU27</f>
        <v>0</v>
      </c>
      <c r="CV7" s="35">
        <f>данные!CV27</f>
        <v>0</v>
      </c>
      <c r="CW7" s="35">
        <f>данные!CW27</f>
        <v>0</v>
      </c>
      <c r="CX7" s="35">
        <f>данные!CX27</f>
        <v>0</v>
      </c>
      <c r="CY7" s="35">
        <f>данные!CY27</f>
        <v>0</v>
      </c>
      <c r="CZ7" s="35">
        <f>данные!CZ27</f>
        <v>0</v>
      </c>
      <c r="DA7" s="35">
        <f>данные!DA27</f>
        <v>0</v>
      </c>
      <c r="DB7" s="35">
        <f>данные!DB27</f>
        <v>0</v>
      </c>
      <c r="DC7" s="35">
        <f>данные!DC27</f>
        <v>0</v>
      </c>
      <c r="DD7" s="35">
        <f>данные!DD27</f>
        <v>0</v>
      </c>
      <c r="DE7" s="35">
        <f>данные!DE27</f>
        <v>0</v>
      </c>
      <c r="DF7" s="35">
        <f>данные!DF27</f>
        <v>0</v>
      </c>
      <c r="DG7" s="35">
        <f>данные!DG27</f>
        <v>0</v>
      </c>
      <c r="DH7" s="35">
        <f>данные!DH27</f>
        <v>0</v>
      </c>
      <c r="DI7" s="35">
        <f>данные!DI27</f>
        <v>0</v>
      </c>
      <c r="DJ7" s="35">
        <f>данные!DJ27</f>
        <v>0</v>
      </c>
      <c r="DK7" s="35">
        <f>данные!DK27</f>
        <v>0</v>
      </c>
      <c r="DL7" s="35">
        <f>данные!DL27</f>
        <v>0</v>
      </c>
      <c r="DM7" s="35">
        <f>данные!DM27</f>
        <v>0</v>
      </c>
      <c r="DN7" s="35">
        <f>данные!DN27</f>
        <v>0</v>
      </c>
      <c r="DO7" s="35">
        <f>данные!DO27</f>
        <v>0</v>
      </c>
      <c r="DP7" s="35">
        <f>данные!DP27</f>
        <v>0</v>
      </c>
      <c r="DQ7" s="35">
        <f>данные!DQ27</f>
        <v>0</v>
      </c>
      <c r="DR7" s="35">
        <f>данные!DR27</f>
        <v>0</v>
      </c>
      <c r="DS7" s="35">
        <f>данные!DS27</f>
        <v>0</v>
      </c>
      <c r="DT7" s="35">
        <f>данные!DT27</f>
        <v>0</v>
      </c>
      <c r="DU7" s="35">
        <f>данные!DU27</f>
        <v>0</v>
      </c>
    </row>
    <row r="8" spans="1:125" x14ac:dyDescent="0.3">
      <c r="A8" s="27" t="s">
        <v>151</v>
      </c>
      <c r="C8" s="12"/>
      <c r="D8" s="59">
        <f>SUM(D9:D13)</f>
        <v>8827389.8305084743</v>
      </c>
      <c r="E8" s="59">
        <f>SUM(E9:E13)</f>
        <v>8824847.4576271195</v>
      </c>
      <c r="F8" s="59">
        <f t="shared" ref="F8:BQ8" si="5">SUM(F9:F13)</f>
        <v>9022305.0847457647</v>
      </c>
      <c r="G8" s="59">
        <f t="shared" si="5"/>
        <v>9019762.7118644081</v>
      </c>
      <c r="H8" s="59">
        <f t="shared" si="5"/>
        <v>9804084.7457627133</v>
      </c>
      <c r="I8" s="59">
        <f t="shared" si="5"/>
        <v>10137135.59322034</v>
      </c>
      <c r="J8" s="59">
        <f t="shared" si="5"/>
        <v>9970186.4406779669</v>
      </c>
      <c r="K8" s="59">
        <f t="shared" si="5"/>
        <v>10203237.288135594</v>
      </c>
      <c r="L8" s="59">
        <f t="shared" si="5"/>
        <v>26317963.603813559</v>
      </c>
      <c r="M8" s="59">
        <f t="shared" si="5"/>
        <v>26044410.237476457</v>
      </c>
      <c r="N8" s="59">
        <f t="shared" si="5"/>
        <v>35133655.883427501</v>
      </c>
      <c r="O8" s="59">
        <f t="shared" si="5"/>
        <v>44061610.523022607</v>
      </c>
      <c r="P8" s="59">
        <f t="shared" si="5"/>
        <v>35901704.264534578</v>
      </c>
      <c r="Q8" s="59">
        <f t="shared" si="5"/>
        <v>32549936.339541316</v>
      </c>
      <c r="R8" s="59">
        <f t="shared" si="5"/>
        <v>28972035.110722058</v>
      </c>
      <c r="S8" s="59">
        <f t="shared" si="5"/>
        <v>25768363.061757874</v>
      </c>
      <c r="T8" s="59">
        <f t="shared" si="5"/>
        <v>22664162.679621745</v>
      </c>
      <c r="U8" s="59">
        <f t="shared" si="5"/>
        <v>19350904.777967192</v>
      </c>
      <c r="V8" s="59">
        <f t="shared" si="5"/>
        <v>16394800.271860076</v>
      </c>
      <c r="W8" s="59">
        <f t="shared" si="5"/>
        <v>25981024.575438216</v>
      </c>
      <c r="X8" s="59">
        <f t="shared" si="5"/>
        <v>35281708.165551245</v>
      </c>
      <c r="Y8" s="59">
        <f t="shared" si="5"/>
        <v>44348021.888338432</v>
      </c>
      <c r="Z8" s="59">
        <f t="shared" si="5"/>
        <v>53932956.591916576</v>
      </c>
      <c r="AA8" s="59">
        <f t="shared" si="5"/>
        <v>63238819.76903522</v>
      </c>
      <c r="AB8" s="59">
        <f t="shared" si="5"/>
        <v>73331835.417246222</v>
      </c>
      <c r="AC8" s="59">
        <f t="shared" si="5"/>
        <v>83441370.351332858</v>
      </c>
      <c r="AD8" s="59">
        <f t="shared" si="5"/>
        <v>93278302.945965692</v>
      </c>
      <c r="AE8" s="59">
        <f t="shared" si="5"/>
        <v>103370028.99417663</v>
      </c>
      <c r="AF8" s="59">
        <f t="shared" si="5"/>
        <v>113478274.32826321</v>
      </c>
      <c r="AG8" s="59">
        <f t="shared" si="5"/>
        <v>123320386.50990169</v>
      </c>
      <c r="AH8" s="59">
        <f t="shared" si="5"/>
        <v>133410822.95811261</v>
      </c>
      <c r="AI8" s="59">
        <f t="shared" si="5"/>
        <v>143517778.69219926</v>
      </c>
      <c r="AJ8" s="59">
        <f t="shared" si="5"/>
        <v>153365070.46084332</v>
      </c>
      <c r="AK8" s="59">
        <f t="shared" si="5"/>
        <v>162952115.61413908</v>
      </c>
      <c r="AL8" s="59">
        <f t="shared" si="5"/>
        <v>173057781.74822569</v>
      </c>
      <c r="AM8" s="59">
        <f t="shared" si="5"/>
        <v>182910253.10387546</v>
      </c>
      <c r="AN8" s="59">
        <f t="shared" si="5"/>
        <v>193550294.67412028</v>
      </c>
      <c r="AO8" s="59">
        <f t="shared" si="5"/>
        <v>204206855.53024077</v>
      </c>
      <c r="AP8" s="59">
        <f t="shared" si="5"/>
        <v>214616690.79492995</v>
      </c>
      <c r="AQ8" s="59">
        <f t="shared" si="5"/>
        <v>225255442.76517478</v>
      </c>
      <c r="AR8" s="59">
        <f t="shared" si="5"/>
        <v>235910714.02129528</v>
      </c>
      <c r="AS8" s="59">
        <f t="shared" si="5"/>
        <v>246325728.87299025</v>
      </c>
      <c r="AT8" s="59">
        <f t="shared" si="5"/>
        <v>256963191.24323508</v>
      </c>
      <c r="AU8" s="59">
        <f t="shared" si="5"/>
        <v>267617172.89935547</v>
      </c>
      <c r="AV8" s="59">
        <f t="shared" si="5"/>
        <v>278037367.33805609</v>
      </c>
      <c r="AW8" s="59">
        <f t="shared" si="5"/>
        <v>288171438.41338569</v>
      </c>
      <c r="AX8" s="59">
        <f t="shared" si="5"/>
        <v>298824130.4695062</v>
      </c>
      <c r="AY8" s="59">
        <f t="shared" si="5"/>
        <v>309249504.49521238</v>
      </c>
      <c r="AZ8" s="59">
        <f t="shared" si="5"/>
        <v>320464181.2035926</v>
      </c>
      <c r="BA8" s="59">
        <f t="shared" si="5"/>
        <v>331695377.19784874</v>
      </c>
      <c r="BB8" s="59">
        <f t="shared" si="5"/>
        <v>342705724.34869617</v>
      </c>
      <c r="BC8" s="59">
        <f t="shared" si="5"/>
        <v>353919111.45707637</v>
      </c>
      <c r="BD8" s="59">
        <f t="shared" si="5"/>
        <v>365149017.85133249</v>
      </c>
      <c r="BE8" s="59">
        <f t="shared" si="5"/>
        <v>376164544.5891856</v>
      </c>
      <c r="BF8" s="59">
        <f t="shared" si="5"/>
        <v>387376642.09756577</v>
      </c>
      <c r="BG8" s="59">
        <f t="shared" si="5"/>
        <v>398605258.89182186</v>
      </c>
      <c r="BH8" s="59">
        <f t="shared" si="5"/>
        <v>409625965.21668035</v>
      </c>
      <c r="BI8" s="59">
        <f t="shared" si="5"/>
        <v>420334671.43014568</v>
      </c>
      <c r="BJ8" s="59">
        <f t="shared" si="5"/>
        <v>431561998.62440181</v>
      </c>
      <c r="BK8" s="59">
        <f t="shared" si="5"/>
        <v>442587884.53626609</v>
      </c>
      <c r="BL8" s="59">
        <f t="shared" si="5"/>
        <v>454406186.0596891</v>
      </c>
      <c r="BM8" s="59">
        <f t="shared" si="5"/>
        <v>466241006.86898762</v>
      </c>
      <c r="BN8" s="59">
        <f t="shared" si="5"/>
        <v>477880855.58290035</v>
      </c>
      <c r="BO8" s="59">
        <f t="shared" si="5"/>
        <v>489697867.5063231</v>
      </c>
      <c r="BP8" s="59">
        <f t="shared" si="5"/>
        <v>501531398.71562189</v>
      </c>
      <c r="BQ8" s="59">
        <f t="shared" si="5"/>
        <v>513176427.01653999</v>
      </c>
      <c r="BR8" s="59">
        <f t="shared" ref="BR8:DU8" si="6">SUM(BR9:BR13)</f>
        <v>524992149.33996302</v>
      </c>
      <c r="BS8" s="59">
        <f t="shared" si="6"/>
        <v>536824390.94926155</v>
      </c>
      <c r="BT8" s="59">
        <f t="shared" si="6"/>
        <v>548474598.8371855</v>
      </c>
      <c r="BU8" s="59">
        <f t="shared" si="6"/>
        <v>559786929.86569297</v>
      </c>
      <c r="BV8" s="59">
        <f t="shared" si="6"/>
        <v>571617881.87499177</v>
      </c>
      <c r="BW8" s="59">
        <f t="shared" si="6"/>
        <v>583273269.34992111</v>
      </c>
      <c r="BX8" s="59">
        <f t="shared" si="6"/>
        <v>595725634.84913838</v>
      </c>
      <c r="BY8" s="59">
        <f t="shared" si="6"/>
        <v>608194519.63423145</v>
      </c>
      <c r="BZ8" s="59">
        <f t="shared" si="6"/>
        <v>620494309.07196093</v>
      </c>
      <c r="CA8" s="59">
        <f t="shared" si="6"/>
        <v>632945384.97117817</v>
      </c>
      <c r="CB8" s="59">
        <f t="shared" si="6"/>
        <v>645412980.15627122</v>
      </c>
      <c r="CC8" s="59">
        <f t="shared" si="6"/>
        <v>657717949.18100643</v>
      </c>
      <c r="CD8" s="59">
        <f t="shared" si="6"/>
        <v>670167735.48022377</v>
      </c>
      <c r="CE8" s="59">
        <f t="shared" si="6"/>
        <v>682634041.0653168</v>
      </c>
      <c r="CF8" s="59">
        <f t="shared" si="6"/>
        <v>694944189.67705762</v>
      </c>
      <c r="CG8" s="59">
        <f t="shared" si="6"/>
        <v>706890584.68135965</v>
      </c>
      <c r="CH8" s="59">
        <f t="shared" si="6"/>
        <v>719355600.66645265</v>
      </c>
      <c r="CI8" s="59">
        <f t="shared" si="6"/>
        <v>731670928.86519885</v>
      </c>
      <c r="CJ8" s="59">
        <f t="shared" si="6"/>
        <v>744789319.45900035</v>
      </c>
      <c r="CK8" s="59">
        <f t="shared" si="6"/>
        <v>757924229.33867753</v>
      </c>
      <c r="CL8" s="59">
        <f t="shared" si="6"/>
        <v>770915920.61901391</v>
      </c>
      <c r="CM8" s="59">
        <f t="shared" si="6"/>
        <v>784033021.61281586</v>
      </c>
      <c r="CN8" s="59">
        <f t="shared" si="6"/>
        <v>797166641.89249301</v>
      </c>
      <c r="CO8" s="59">
        <f t="shared" si="6"/>
        <v>810163512.759835</v>
      </c>
      <c r="CP8" s="59">
        <f t="shared" si="6"/>
        <v>823279324.15363657</v>
      </c>
      <c r="CQ8" s="59">
        <f t="shared" si="6"/>
        <v>836411654.83331382</v>
      </c>
      <c r="CR8" s="59">
        <f t="shared" si="6"/>
        <v>849413705.28766143</v>
      </c>
      <c r="CS8" s="59">
        <f t="shared" si="6"/>
        <v>862026125.38654768</v>
      </c>
      <c r="CT8" s="59">
        <f t="shared" si="6"/>
        <v>875157166.46622491</v>
      </c>
      <c r="CU8" s="59">
        <f t="shared" si="6"/>
        <v>888164396.50757825</v>
      </c>
      <c r="CV8" s="59">
        <f t="shared" si="6"/>
        <v>901982371.37069309</v>
      </c>
      <c r="CW8" s="59">
        <f t="shared" si="6"/>
        <v>915816865.51968372</v>
      </c>
      <c r="CX8" s="59">
        <f t="shared" si="6"/>
        <v>929534017.81735611</v>
      </c>
      <c r="CY8" s="59">
        <f t="shared" si="6"/>
        <v>943350703.08047092</v>
      </c>
      <c r="CZ8" s="59">
        <f t="shared" si="6"/>
        <v>957183907.62946153</v>
      </c>
      <c r="DA8" s="59">
        <f t="shared" si="6"/>
        <v>970906239.51413953</v>
      </c>
      <c r="DB8" s="59">
        <f t="shared" si="6"/>
        <v>984721635.17725444</v>
      </c>
      <c r="DC8" s="59">
        <f t="shared" si="6"/>
        <v>998553550.12624466</v>
      </c>
      <c r="DD8" s="59">
        <f t="shared" si="6"/>
        <v>1012281061.5979283</v>
      </c>
      <c r="DE8" s="59">
        <f t="shared" si="6"/>
        <v>1025593065.966128</v>
      </c>
      <c r="DF8" s="59">
        <f t="shared" si="6"/>
        <v>1039423691.3151187</v>
      </c>
      <c r="DG8" s="59">
        <f t="shared" si="6"/>
        <v>1053156382.3738077</v>
      </c>
      <c r="DH8" s="59">
        <f t="shared" si="6"/>
        <v>1067709178.6397022</v>
      </c>
      <c r="DI8" s="59">
        <f t="shared" si="6"/>
        <v>1082278494.1914721</v>
      </c>
      <c r="DJ8" s="59">
        <f t="shared" si="6"/>
        <v>1096756344.639946</v>
      </c>
      <c r="DK8" s="59">
        <f t="shared" si="6"/>
        <v>1111307851.30584</v>
      </c>
      <c r="DL8" s="59">
        <f t="shared" si="6"/>
        <v>1125875877.2576103</v>
      </c>
      <c r="DM8" s="59">
        <f t="shared" si="6"/>
        <v>1140358907.2930901</v>
      </c>
      <c r="DN8" s="59">
        <f t="shared" si="6"/>
        <v>1154909124.358984</v>
      </c>
      <c r="DO8" s="59">
        <f t="shared" si="6"/>
        <v>1169475860.7107542</v>
      </c>
      <c r="DP8" s="59">
        <f t="shared" si="6"/>
        <v>1183964070.3332396</v>
      </c>
      <c r="DQ8" s="59">
        <f t="shared" si="6"/>
        <v>1198010896.1042185</v>
      </c>
      <c r="DR8" s="59">
        <f t="shared" si="6"/>
        <v>1212576342.8559887</v>
      </c>
      <c r="DS8" s="59">
        <f t="shared" si="6"/>
        <v>1227069732.0654798</v>
      </c>
      <c r="DT8" s="59">
        <f t="shared" si="6"/>
        <v>1242394348.724292</v>
      </c>
      <c r="DU8" s="59">
        <f t="shared" si="6"/>
        <v>1257735484.6689804</v>
      </c>
    </row>
    <row r="9" spans="1:125" x14ac:dyDescent="0.3">
      <c r="A9" t="s">
        <v>152</v>
      </c>
      <c r="C9" s="12"/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  <c r="AJ9" s="35">
        <v>0</v>
      </c>
      <c r="AK9" s="35">
        <v>0</v>
      </c>
      <c r="AL9" s="35">
        <v>0</v>
      </c>
      <c r="AM9" s="35">
        <v>0</v>
      </c>
      <c r="AN9" s="35">
        <v>0</v>
      </c>
      <c r="AO9" s="35">
        <v>0</v>
      </c>
      <c r="AP9" s="35">
        <v>0</v>
      </c>
      <c r="AQ9" s="35">
        <v>0</v>
      </c>
      <c r="AR9" s="35">
        <v>0</v>
      </c>
      <c r="AS9" s="35">
        <v>0</v>
      </c>
      <c r="AT9" s="35">
        <v>0</v>
      </c>
      <c r="AU9" s="35">
        <v>0</v>
      </c>
      <c r="AV9" s="35">
        <v>0</v>
      </c>
      <c r="AW9" s="35">
        <v>0</v>
      </c>
      <c r="AX9" s="35">
        <v>0</v>
      </c>
      <c r="AY9" s="35">
        <v>0</v>
      </c>
      <c r="AZ9" s="35">
        <v>0</v>
      </c>
      <c r="BA9" s="35">
        <v>0</v>
      </c>
      <c r="BB9" s="35">
        <v>0</v>
      </c>
      <c r="BC9" s="35">
        <v>0</v>
      </c>
      <c r="BD9" s="35">
        <v>0</v>
      </c>
      <c r="BE9" s="35">
        <v>0</v>
      </c>
      <c r="BF9" s="35">
        <v>0</v>
      </c>
      <c r="BG9" s="35">
        <v>0</v>
      </c>
      <c r="BH9" s="35">
        <v>0</v>
      </c>
      <c r="BI9" s="35">
        <v>0</v>
      </c>
      <c r="BJ9" s="35">
        <v>0</v>
      </c>
      <c r="BK9" s="35">
        <v>0</v>
      </c>
      <c r="BL9" s="35">
        <v>0</v>
      </c>
      <c r="BM9" s="35">
        <v>0</v>
      </c>
      <c r="BN9" s="35">
        <v>0</v>
      </c>
      <c r="BO9" s="35">
        <v>0</v>
      </c>
      <c r="BP9" s="35">
        <v>0</v>
      </c>
      <c r="BQ9" s="35">
        <v>0</v>
      </c>
      <c r="BR9" s="35">
        <v>0</v>
      </c>
      <c r="BS9" s="35">
        <v>0</v>
      </c>
      <c r="BT9" s="35">
        <v>0</v>
      </c>
      <c r="BU9" s="35">
        <v>0</v>
      </c>
      <c r="BV9" s="35">
        <v>0</v>
      </c>
      <c r="BW9" s="35">
        <v>0</v>
      </c>
      <c r="BX9" s="35">
        <v>0</v>
      </c>
      <c r="BY9" s="35">
        <v>0</v>
      </c>
      <c r="BZ9" s="35">
        <v>0</v>
      </c>
      <c r="CA9" s="35">
        <v>0</v>
      </c>
      <c r="CB9" s="35">
        <v>0</v>
      </c>
      <c r="CC9" s="35">
        <v>0</v>
      </c>
      <c r="CD9" s="35">
        <v>0</v>
      </c>
      <c r="CE9" s="35">
        <v>0</v>
      </c>
      <c r="CF9" s="35">
        <v>0</v>
      </c>
      <c r="CG9" s="35">
        <v>0</v>
      </c>
      <c r="CH9" s="35">
        <v>0</v>
      </c>
      <c r="CI9" s="35">
        <v>0</v>
      </c>
      <c r="CJ9" s="35">
        <v>0</v>
      </c>
      <c r="CK9" s="35">
        <v>0</v>
      </c>
      <c r="CL9" s="35">
        <v>0</v>
      </c>
      <c r="CM9" s="35">
        <v>0</v>
      </c>
      <c r="CN9" s="35">
        <v>0</v>
      </c>
      <c r="CO9" s="35">
        <v>0</v>
      </c>
      <c r="CP9" s="35">
        <v>0</v>
      </c>
      <c r="CQ9" s="35">
        <v>0</v>
      </c>
      <c r="CR9" s="35">
        <v>0</v>
      </c>
      <c r="CS9" s="35">
        <v>0</v>
      </c>
      <c r="CT9" s="35">
        <v>0</v>
      </c>
      <c r="CU9" s="35">
        <v>0</v>
      </c>
      <c r="CV9" s="35">
        <v>0</v>
      </c>
      <c r="CW9" s="35">
        <v>0</v>
      </c>
      <c r="CX9" s="35">
        <v>0</v>
      </c>
      <c r="CY9" s="35">
        <v>0</v>
      </c>
      <c r="CZ9" s="35">
        <v>0</v>
      </c>
      <c r="DA9" s="35">
        <v>0</v>
      </c>
      <c r="DB9" s="35">
        <v>0</v>
      </c>
      <c r="DC9" s="35">
        <v>0</v>
      </c>
      <c r="DD9" s="35">
        <v>0</v>
      </c>
      <c r="DE9" s="35">
        <v>0</v>
      </c>
      <c r="DF9" s="35">
        <v>0</v>
      </c>
      <c r="DG9" s="35">
        <v>0</v>
      </c>
      <c r="DH9" s="35">
        <v>0</v>
      </c>
      <c r="DI9" s="35">
        <v>0</v>
      </c>
      <c r="DJ9" s="35">
        <v>0</v>
      </c>
      <c r="DK9" s="35">
        <v>0</v>
      </c>
      <c r="DL9" s="35">
        <v>0</v>
      </c>
      <c r="DM9" s="35">
        <v>0</v>
      </c>
      <c r="DN9" s="35">
        <v>0</v>
      </c>
      <c r="DO9" s="35">
        <v>0</v>
      </c>
      <c r="DP9" s="35">
        <v>0</v>
      </c>
      <c r="DQ9" s="35">
        <v>0</v>
      </c>
      <c r="DR9" s="35">
        <v>0</v>
      </c>
      <c r="DS9" s="35">
        <v>0</v>
      </c>
      <c r="DT9" s="35">
        <v>0</v>
      </c>
      <c r="DU9" s="35">
        <v>0</v>
      </c>
    </row>
    <row r="10" spans="1:125" x14ac:dyDescent="0.3">
      <c r="A10" t="s">
        <v>163</v>
      </c>
      <c r="C10" s="12"/>
      <c r="D10" s="35">
        <f>данные!D69-данные!D63</f>
        <v>0</v>
      </c>
      <c r="E10" s="35">
        <f>(SUM(данные!$D$69:E69)-SUM(данные!$D$63:E63)/(1+vat))+(SUM(данные!$D$79:E79)-SUM(данные!$D$75:E75))</f>
        <v>0</v>
      </c>
      <c r="F10" s="35">
        <f>(SUM(данные!$D$69:F69)-SUM(данные!$D$63:F63)/(1+vat))+(SUM(данные!$D$79:F79)-SUM(данные!$D$75:F75))</f>
        <v>0</v>
      </c>
      <c r="G10" s="35">
        <f>(SUM(данные!$D$69:G69)-SUM(данные!$D$63:G63)/(1+vat))+(SUM(данные!$D$79:G79)-SUM(данные!$D$75:G75))</f>
        <v>0</v>
      </c>
      <c r="H10" s="35">
        <f>(SUM(данные!$D$69:H69)-SUM(данные!$D$63:H63)/(1+vat))+(SUM(данные!$D$79:H79)-SUM(данные!$D$75:H75))</f>
        <v>0</v>
      </c>
      <c r="I10" s="35">
        <f>(SUM(данные!$D$69:I69)-SUM(данные!$D$63:I63)/(1+vat))+(SUM(данные!$D$79:I79)-SUM(данные!$D$75:I75))</f>
        <v>0</v>
      </c>
      <c r="J10" s="35">
        <f>(SUM(данные!$D$69:J69)-SUM(данные!$D$63:J63)/(1+vat))+(SUM(данные!$D$79:J79)-SUM(данные!$D$75:J75))</f>
        <v>0</v>
      </c>
      <c r="K10" s="35">
        <f>(SUM(данные!$D$69:K69)-SUM(данные!$D$63:K63)/(1+vat))+(SUM(данные!$D$79:K79)-SUM(данные!$D$75:K75))</f>
        <v>0</v>
      </c>
      <c r="L10" s="35">
        <f>(SUM(данные!$D$69:L69)-SUM(данные!$D$63:L63)/(1+vat))+(SUM(данные!$D$79:L79)-SUM(данные!$D$75:L75))</f>
        <v>13050847.457627119</v>
      </c>
      <c r="M10" s="35">
        <f>(SUM(данные!$D$69:M69)-SUM(данные!$D$63:M63)/(1+vat))+(SUM(данные!$D$79:M79)-SUM(данные!$D$75:M75))</f>
        <v>13050847.457627119</v>
      </c>
      <c r="N10" s="35">
        <f>(SUM(данные!$D$69:N69)-SUM(данные!$D$63:N63)/(1+vat))+(SUM(данные!$D$79:N79)-SUM(данные!$D$75:N75))</f>
        <v>13050847.457627119</v>
      </c>
      <c r="O10" s="35">
        <f>(SUM(данные!$D$69:O69)-SUM(данные!$D$63:O63)/(1+vat))+(SUM(данные!$D$79:O79)-SUM(данные!$D$75:O75))</f>
        <v>13686440.677966105</v>
      </c>
      <c r="P10" s="35">
        <f>(SUM(данные!$D$69:P69)-SUM(данные!$D$63:P63)/(1+vat))+(SUM(данные!$D$79:P79)-SUM(данные!$D$75:P75))</f>
        <v>13686440.677966105</v>
      </c>
      <c r="Q10" s="35">
        <f>(SUM(данные!$D$69:Q69)-SUM(данные!$D$63:Q63)/(1+vat))+(SUM(данные!$D$79:Q79)-SUM(данные!$D$75:Q75))</f>
        <v>13686440.67796612</v>
      </c>
      <c r="R10" s="35">
        <f>(SUM(данные!$D$69:R69)-SUM(данные!$D$63:R63)/(1+vat))+(SUM(данные!$D$79:R79)-SUM(данные!$D$75:R75))</f>
        <v>13686440.677966105</v>
      </c>
      <c r="S10" s="35">
        <f>(SUM(данные!$D$69:S69)-SUM(данные!$D$63:S63)/(1+vat))+(SUM(данные!$D$79:S79)-SUM(данные!$D$75:S75))</f>
        <v>13686440.677966135</v>
      </c>
      <c r="T10" s="35">
        <f>(SUM(данные!$D$69:T69)-SUM(данные!$D$63:T63)/(1+vat))+(SUM(данные!$D$79:T79)-SUM(данные!$D$75:T75))</f>
        <v>13686440.677966135</v>
      </c>
      <c r="U10" s="35">
        <f>(SUM(данные!$D$69:U69)-SUM(данные!$D$63:U63)/(1+vat))+(SUM(данные!$D$79:U79)-SUM(данные!$D$75:U75))</f>
        <v>13686440.677966135</v>
      </c>
      <c r="V10" s="35">
        <f>(SUM(данные!$D$69:V69)-SUM(данные!$D$63:V63)/(1+vat))+(SUM(данные!$D$79:V79)-SUM(данные!$D$75:V75))</f>
        <v>13686440.677966105</v>
      </c>
      <c r="W10" s="35">
        <f>(SUM(данные!$D$69:W69)-SUM(данные!$D$63:W63)/(1+vat))+(SUM(данные!$D$79:W79)-SUM(данные!$D$75:W75))</f>
        <v>13686440.677966105</v>
      </c>
      <c r="X10" s="35">
        <f>(SUM(данные!$D$69:X69)-SUM(данные!$D$63:X63)/(1+vat))+(SUM(данные!$D$79:X79)-SUM(данные!$D$75:X75))</f>
        <v>13686440.677966103</v>
      </c>
      <c r="Y10" s="35">
        <f>(SUM(данные!$D$69:Y69)-SUM(данные!$D$63:Y63)/(1+vat))+(SUM(данные!$D$79:Y79)-SUM(данные!$D$75:Y75))</f>
        <v>13686440.677966105</v>
      </c>
      <c r="Z10" s="35">
        <f>(SUM(данные!$D$69:Z69)-SUM(данные!$D$63:Z63)/(1+vat))+(SUM(данные!$D$79:Z79)-SUM(данные!$D$75:Z75))</f>
        <v>13686440.677966105</v>
      </c>
      <c r="AA10" s="35">
        <f>(SUM(данные!$D$69:AA69)-SUM(данные!$D$63:AA63)/(1+vat))+(SUM(данные!$D$79:AA79)-SUM(данные!$D$75:AA75))</f>
        <v>14353813.559322046</v>
      </c>
      <c r="AB10" s="35">
        <f>(SUM(данные!$D$69:AB69)-SUM(данные!$D$63:AB63)/(1+vat))+(SUM(данные!$D$79:AB79)-SUM(данные!$D$75:AB75))</f>
        <v>14353813.559322106</v>
      </c>
      <c r="AC10" s="35">
        <f>(SUM(данные!$D$69:AC69)-SUM(данные!$D$63:AC63)/(1+vat))+(SUM(данные!$D$79:AC79)-SUM(данные!$D$75:AC75))</f>
        <v>14353813.559322106</v>
      </c>
      <c r="AD10" s="35">
        <f>(SUM(данные!$D$69:AD69)-SUM(данные!$D$63:AD63)/(1+vat))+(SUM(данные!$D$79:AD79)-SUM(данные!$D$75:AD75))</f>
        <v>14353813.559322165</v>
      </c>
      <c r="AE10" s="35">
        <f>(SUM(данные!$D$69:AE69)-SUM(данные!$D$63:AE63)/(1+vat))+(SUM(данные!$D$79:AE79)-SUM(данные!$D$75:AE75))</f>
        <v>14353813.559322165</v>
      </c>
      <c r="AF10" s="35">
        <f>(SUM(данные!$D$69:AF69)-SUM(данные!$D$63:AF63)/(1+vat))+(SUM(данные!$D$79:AF79)-SUM(данные!$D$75:AF75))</f>
        <v>14353813.559322106</v>
      </c>
      <c r="AG10" s="35">
        <f>(SUM(данные!$D$69:AG69)-SUM(данные!$D$63:AG63)/(1+vat))+(SUM(данные!$D$79:AG79)-SUM(данные!$D$75:AG75))</f>
        <v>14353813.559322165</v>
      </c>
      <c r="AH10" s="35">
        <f>(SUM(данные!$D$69:AH69)-SUM(данные!$D$63:AH63)/(1+vat))+(SUM(данные!$D$79:AH79)-SUM(данные!$D$75:AH75))</f>
        <v>14353813.559322165</v>
      </c>
      <c r="AI10" s="35">
        <f>(SUM(данные!$D$69:AI69)-SUM(данные!$D$63:AI63)/(1+vat))+(SUM(данные!$D$79:AI79)-SUM(данные!$D$75:AI75))</f>
        <v>14353813.559322165</v>
      </c>
      <c r="AJ10" s="35">
        <f>(SUM(данные!$D$69:AJ69)-SUM(данные!$D$63:AJ63)/(1+vat))+(SUM(данные!$D$79:AJ79)-SUM(данные!$D$75:AJ75))</f>
        <v>14353813.559322165</v>
      </c>
      <c r="AK10" s="35">
        <f>(SUM(данные!$D$69:AK69)-SUM(данные!$D$63:AK63)/(1+vat))+(SUM(данные!$D$79:AK79)-SUM(данные!$D$75:AK75))</f>
        <v>14353813.559322286</v>
      </c>
      <c r="AL10" s="35">
        <f>(SUM(данные!$D$69:AL69)-SUM(данные!$D$63:AL63)/(1+vat))+(SUM(данные!$D$79:AL79)-SUM(данные!$D$75:AL75))</f>
        <v>14353813.559322286</v>
      </c>
      <c r="AM10" s="35">
        <f>(SUM(данные!$D$69:AM69)-SUM(данные!$D$63:AM63)/(1+vat))+(SUM(данные!$D$79:AM79)-SUM(данные!$D$75:AM75))</f>
        <v>15054555.084746052</v>
      </c>
      <c r="AN10" s="35">
        <f>(SUM(данные!$D$69:AN69)-SUM(данные!$D$63:AN63)/(1+vat))+(SUM(данные!$D$79:AN79)-SUM(данные!$D$75:AN75))</f>
        <v>15054555.084746052</v>
      </c>
      <c r="AO10" s="35">
        <f>(SUM(данные!$D$69:AO69)-SUM(данные!$D$63:AO63)/(1+vat))+(SUM(данные!$D$79:AO79)-SUM(данные!$D$75:AO75))</f>
        <v>15054555.084746052</v>
      </c>
      <c r="AP10" s="35">
        <f>(SUM(данные!$D$69:AP69)-SUM(данные!$D$63:AP63)/(1+vat))+(SUM(данные!$D$79:AP79)-SUM(данные!$D$75:AP75))</f>
        <v>15054555.084745932</v>
      </c>
      <c r="AQ10" s="35">
        <f>(SUM(данные!$D$69:AQ69)-SUM(данные!$D$63:AQ63)/(1+vat))+(SUM(данные!$D$79:AQ79)-SUM(данные!$D$75:AQ75))</f>
        <v>15054555.084745932</v>
      </c>
      <c r="AR10" s="35">
        <f>(SUM(данные!$D$69:AR69)-SUM(данные!$D$63:AR63)/(1+vat))+(SUM(данные!$D$79:AR79)-SUM(данные!$D$75:AR75))</f>
        <v>15054555.084745932</v>
      </c>
      <c r="AS10" s="35">
        <f>(SUM(данные!$D$69:AS69)-SUM(данные!$D$63:AS63)/(1+vat))+(SUM(данные!$D$79:AS79)-SUM(данные!$D$75:AS75))</f>
        <v>15054555.084745932</v>
      </c>
      <c r="AT10" s="35">
        <f>(SUM(данные!$D$69:AT69)-SUM(данные!$D$63:AT63)/(1+vat))+(SUM(данные!$D$79:AT79)-SUM(данные!$D$75:AT75))</f>
        <v>15054555.084745932</v>
      </c>
      <c r="AU10" s="35">
        <f>(SUM(данные!$D$69:AU69)-SUM(данные!$D$63:AU63)/(1+vat))+(SUM(данные!$D$79:AU79)-SUM(данные!$D$75:AU75))</f>
        <v>15054555.084745813</v>
      </c>
      <c r="AV10" s="35">
        <f>(SUM(данные!$D$69:AV69)-SUM(данные!$D$63:AV63)/(1+vat))+(SUM(данные!$D$79:AV79)-SUM(данные!$D$75:AV75))</f>
        <v>15054555.084745813</v>
      </c>
      <c r="AW10" s="35">
        <f>(SUM(данные!$D$69:AW69)-SUM(данные!$D$63:AW63)/(1+vat))+(SUM(данные!$D$79:AW79)-SUM(данные!$D$75:AW75))</f>
        <v>15054555.084745813</v>
      </c>
      <c r="AX10" s="35">
        <f>(SUM(данные!$D$69:AX69)-SUM(данные!$D$63:AX63)/(1+vat))+(SUM(данные!$D$79:AX79)-SUM(данные!$D$75:AX75))</f>
        <v>15054555.084745813</v>
      </c>
      <c r="AY10" s="35">
        <f>(SUM(данные!$D$69:AY69)-SUM(данные!$D$63:AY63)/(1+vat))+(SUM(данные!$D$79:AY79)-SUM(данные!$D$75:AY75))</f>
        <v>15790333.686440635</v>
      </c>
      <c r="AZ10" s="35">
        <f>(SUM(данные!$D$69:AZ69)-SUM(данные!$D$63:AZ63)/(1+vat))+(SUM(данные!$D$79:AZ79)-SUM(данные!$D$75:AZ75))</f>
        <v>15790333.686440397</v>
      </c>
      <c r="BA10" s="35">
        <f>(SUM(данные!$D$69:BA69)-SUM(данные!$D$63:BA63)/(1+vat))+(SUM(данные!$D$79:BA79)-SUM(данные!$D$75:BA75))</f>
        <v>15790333.686440397</v>
      </c>
      <c r="BB10" s="35">
        <f>(SUM(данные!$D$69:BB69)-SUM(данные!$D$63:BB63)/(1+vat))+(SUM(данные!$D$79:BB79)-SUM(данные!$D$75:BB75))</f>
        <v>15790333.686440397</v>
      </c>
      <c r="BC10" s="35">
        <f>(SUM(данные!$D$69:BC69)-SUM(данные!$D$63:BC63)/(1+vat))+(SUM(данные!$D$79:BC79)-SUM(данные!$D$75:BC75))</f>
        <v>15790333.686440159</v>
      </c>
      <c r="BD10" s="35">
        <f>(SUM(данные!$D$69:BD69)-SUM(данные!$D$63:BD63)/(1+vat))+(SUM(данные!$D$79:BD79)-SUM(данные!$D$75:BD75))</f>
        <v>15790333.686440159</v>
      </c>
      <c r="BE10" s="35">
        <f>(SUM(данные!$D$69:BE69)-SUM(данные!$D$63:BE63)/(1+vat))+(SUM(данные!$D$79:BE79)-SUM(данные!$D$75:BE75))</f>
        <v>15790333.686440159</v>
      </c>
      <c r="BF10" s="35">
        <f>(SUM(данные!$D$69:BF69)-SUM(данные!$D$63:BF63)/(1+vat))+(SUM(данные!$D$79:BF79)-SUM(данные!$D$75:BF75))</f>
        <v>15790333.68643992</v>
      </c>
      <c r="BG10" s="35">
        <f>(SUM(данные!$D$69:BG69)-SUM(данные!$D$63:BG63)/(1+vat))+(SUM(данные!$D$79:BG79)-SUM(данные!$D$75:BG75))</f>
        <v>15790333.68643992</v>
      </c>
      <c r="BH10" s="35">
        <f>(SUM(данные!$D$69:BH69)-SUM(данные!$D$63:BH63)/(1+vat))+(SUM(данные!$D$79:BH79)-SUM(данные!$D$75:BH75))</f>
        <v>15790333.686439682</v>
      </c>
      <c r="BI10" s="35">
        <f>(SUM(данные!$D$69:BI69)-SUM(данные!$D$63:BI63)/(1+vat))+(SUM(данные!$D$79:BI79)-SUM(данные!$D$75:BI75))</f>
        <v>15790333.686439678</v>
      </c>
      <c r="BJ10" s="35">
        <f>(SUM(данные!$D$69:BJ69)-SUM(данные!$D$63:BJ63)/(1+vat))+(SUM(данные!$D$79:BJ79)-SUM(данные!$D$75:BJ75))</f>
        <v>15790333.686439678</v>
      </c>
      <c r="BK10" s="35">
        <f>(SUM(данные!$D$69:BK69)-SUM(данные!$D$63:BK63)/(1+vat))+(SUM(данные!$D$79:BK79)-SUM(данные!$D$75:BK75))</f>
        <v>16562901.218219206</v>
      </c>
      <c r="BL10" s="35">
        <f>(SUM(данные!$D$69:BL69)-SUM(данные!$D$63:BL63)/(1+vat))+(SUM(данные!$D$79:BL79)-SUM(данные!$D$75:BL75))</f>
        <v>16562901.218219444</v>
      </c>
      <c r="BM10" s="35">
        <f>(SUM(данные!$D$69:BM69)-SUM(данные!$D$63:BM63)/(1+vat))+(SUM(данные!$D$79:BM79)-SUM(данные!$D$75:BM75))</f>
        <v>16562901.218219444</v>
      </c>
      <c r="BN10" s="35">
        <f>(SUM(данные!$D$69:BN69)-SUM(данные!$D$63:BN63)/(1+vat))+(SUM(данные!$D$79:BN79)-SUM(данные!$D$75:BN75))</f>
        <v>16562901.218219683</v>
      </c>
      <c r="BO10" s="35">
        <f>(SUM(данные!$D$69:BO69)-SUM(данные!$D$63:BO63)/(1+vat))+(SUM(данные!$D$79:BO79)-SUM(данные!$D$75:BO75))</f>
        <v>16562901.218219683</v>
      </c>
      <c r="BP10" s="35">
        <f>(SUM(данные!$D$69:BP69)-SUM(данные!$D$63:BP63)/(1+vat))+(SUM(данные!$D$79:BP79)-SUM(данные!$D$75:BP75))</f>
        <v>16562901.218219921</v>
      </c>
      <c r="BQ10" s="35">
        <f>(SUM(данные!$D$69:BQ69)-SUM(данные!$D$63:BQ63)/(1+vat))+(SUM(данные!$D$79:BQ79)-SUM(данные!$D$75:BQ75))</f>
        <v>16562901.218219921</v>
      </c>
      <c r="BR10" s="35">
        <f>(SUM(данные!$D$69:BR69)-SUM(данные!$D$63:BR63)/(1+vat))+(SUM(данные!$D$79:BR79)-SUM(данные!$D$75:BR75))</f>
        <v>16562901.218220159</v>
      </c>
      <c r="BS10" s="35">
        <f>(SUM(данные!$D$69:BS69)-SUM(данные!$D$63:BS63)/(1+vat))+(SUM(данные!$D$79:BS79)-SUM(данные!$D$75:BS75))</f>
        <v>16562901.218220159</v>
      </c>
      <c r="BT10" s="35">
        <f>(SUM(данные!$D$69:BT69)-SUM(данные!$D$63:BT63)/(1+vat))+(SUM(данные!$D$79:BT79)-SUM(данные!$D$75:BT75))</f>
        <v>16562901.218220398</v>
      </c>
      <c r="BU10" s="35">
        <f>(SUM(данные!$D$69:BU69)-SUM(данные!$D$63:BU63)/(1+vat))+(SUM(данные!$D$79:BU79)-SUM(данные!$D$75:BU75))</f>
        <v>16562901.218220398</v>
      </c>
      <c r="BV10" s="35">
        <f>(SUM(данные!$D$69:BV69)-SUM(данные!$D$63:BV63)/(1+vat))+(SUM(данные!$D$79:BV79)-SUM(данные!$D$75:BV75))</f>
        <v>16562901.218220636</v>
      </c>
      <c r="BW10" s="35">
        <f>(SUM(данные!$D$69:BW69)-SUM(данные!$D$63:BW63)/(1+vat))+(SUM(данные!$D$79:BW79)-SUM(данные!$D$75:BW75))</f>
        <v>17374097.126589224</v>
      </c>
      <c r="BX10" s="35">
        <f>(SUM(данные!$D$69:BX69)-SUM(данные!$D$63:BX63)/(1+vat))+(SUM(данные!$D$79:BX79)-SUM(данные!$D$75:BX75))</f>
        <v>17374097.126589224</v>
      </c>
      <c r="BY10" s="35">
        <f>(SUM(данные!$D$69:BY69)-SUM(данные!$D$63:BY63)/(1+vat))+(SUM(данные!$D$79:BY79)-SUM(данные!$D$75:BY75))</f>
        <v>17374097.126589224</v>
      </c>
      <c r="BZ10" s="35">
        <f>(SUM(данные!$D$69:BZ69)-SUM(данные!$D$63:BZ63)/(1+vat))+(SUM(данные!$D$79:BZ79)-SUM(данные!$D$75:BZ75))</f>
        <v>17374097.126589224</v>
      </c>
      <c r="CA10" s="35">
        <f>(SUM(данные!$D$69:CA69)-SUM(данные!$D$63:CA63)/(1+vat))+(SUM(данные!$D$79:CA79)-SUM(данные!$D$75:CA75))</f>
        <v>17374097.126589224</v>
      </c>
      <c r="CB10" s="35">
        <f>(SUM(данные!$D$69:CB69)-SUM(данные!$D$63:CB63)/(1+vat))+(SUM(данные!$D$79:CB79)-SUM(данные!$D$75:CB75))</f>
        <v>17374097.126589224</v>
      </c>
      <c r="CC10" s="35">
        <f>(SUM(данные!$D$69:CC69)-SUM(данные!$D$63:CC63)/(1+vat))+(SUM(данные!$D$79:CC79)-SUM(данные!$D$75:CC75))</f>
        <v>17374097.126589224</v>
      </c>
      <c r="CD10" s="35">
        <f>(SUM(данные!$D$69:CD69)-SUM(данные!$D$63:CD63)/(1+vat))+(SUM(данные!$D$79:CD79)-SUM(данные!$D$75:CD75))</f>
        <v>17374097.126589224</v>
      </c>
      <c r="CE10" s="35">
        <f>(SUM(данные!$D$69:CE69)-SUM(данные!$D$63:CE63)/(1+vat))+(SUM(данные!$D$79:CE79)-SUM(данные!$D$75:CE75))</f>
        <v>17374097.126589224</v>
      </c>
      <c r="CF10" s="35">
        <f>(SUM(данные!$D$69:CF69)-SUM(данные!$D$63:CF63)/(1+vat))+(SUM(данные!$D$79:CF79)-SUM(данные!$D$75:CF75))</f>
        <v>17374097.126589224</v>
      </c>
      <c r="CG10" s="35">
        <f>(SUM(данные!$D$69:CG69)-SUM(данные!$D$63:CG63)/(1+vat))+(SUM(данные!$D$79:CG79)-SUM(данные!$D$75:CG75))</f>
        <v>17374097.126589224</v>
      </c>
      <c r="CH10" s="35">
        <f>(SUM(данные!$D$69:CH69)-SUM(данные!$D$63:CH63)/(1+vat))+(SUM(данные!$D$79:CH79)-SUM(данные!$D$75:CH75))</f>
        <v>17374097.126589224</v>
      </c>
      <c r="CI10" s="35">
        <f>(SUM(данные!$D$69:CI69)-SUM(данные!$D$63:CI63)/(1+vat))+(SUM(данные!$D$79:CI79)-SUM(данные!$D$75:CI75))</f>
        <v>18225852.830376074</v>
      </c>
      <c r="CJ10" s="35">
        <f>(SUM(данные!$D$69:CJ69)-SUM(данные!$D$63:CJ63)/(1+vat))+(SUM(данные!$D$79:CJ79)-SUM(данные!$D$75:CJ75))</f>
        <v>18225852.830376074</v>
      </c>
      <c r="CK10" s="35">
        <f>(SUM(данные!$D$69:CK69)-SUM(данные!$D$63:CK63)/(1+vat))+(SUM(данные!$D$79:CK79)-SUM(данные!$D$75:CK75))</f>
        <v>18225852.830376074</v>
      </c>
      <c r="CL10" s="35">
        <f>(SUM(данные!$D$69:CL69)-SUM(данные!$D$63:CL63)/(1+vat))+(SUM(данные!$D$79:CL79)-SUM(данные!$D$75:CL75))</f>
        <v>18225852.830376074</v>
      </c>
      <c r="CM10" s="35">
        <f>(SUM(данные!$D$69:CM69)-SUM(данные!$D$63:CM63)/(1+vat))+(SUM(данные!$D$79:CM79)-SUM(данные!$D$75:CM75))</f>
        <v>18225852.830376551</v>
      </c>
      <c r="CN10" s="35">
        <f>(SUM(данные!$D$69:CN69)-SUM(данные!$D$63:CN63)/(1+vat))+(SUM(данные!$D$79:CN79)-SUM(данные!$D$75:CN75))</f>
        <v>18225852.830376551</v>
      </c>
      <c r="CO10" s="35">
        <f>(SUM(данные!$D$69:CO69)-SUM(данные!$D$63:CO63)/(1+vat))+(SUM(данные!$D$79:CO79)-SUM(данные!$D$75:CO75))</f>
        <v>18225852.830376551</v>
      </c>
      <c r="CP10" s="35">
        <f>(SUM(данные!$D$69:CP69)-SUM(данные!$D$63:CP63)/(1+vat))+(SUM(данные!$D$79:CP79)-SUM(данные!$D$75:CP75))</f>
        <v>18225852.830376551</v>
      </c>
      <c r="CQ10" s="35">
        <f>(SUM(данные!$D$69:CQ69)-SUM(данные!$D$63:CQ63)/(1+vat))+(SUM(данные!$D$79:CQ79)-SUM(данные!$D$75:CQ75))</f>
        <v>18225852.830376551</v>
      </c>
      <c r="CR10" s="35">
        <f>(SUM(данные!$D$69:CR69)-SUM(данные!$D$63:CR63)/(1+vat))+(SUM(данные!$D$79:CR79)-SUM(данные!$D$75:CR75))</f>
        <v>18225852.830376551</v>
      </c>
      <c r="CS10" s="35">
        <f>(SUM(данные!$D$69:CS69)-SUM(данные!$D$63:CS63)/(1+vat))+(SUM(данные!$D$79:CS79)-SUM(данные!$D$75:CS75))</f>
        <v>18225852.830376551</v>
      </c>
      <c r="CT10" s="35">
        <f>(SUM(данные!$D$69:CT69)-SUM(данные!$D$63:CT63)/(1+vat))+(SUM(данные!$D$79:CT79)-SUM(данные!$D$75:CT75))</f>
        <v>18225852.830376551</v>
      </c>
      <c r="CU10" s="35">
        <f>(SUM(данные!$D$69:CU69)-SUM(данные!$D$63:CU63)/(1+vat))+(SUM(данные!$D$79:CU79)-SUM(данные!$D$75:CU75))</f>
        <v>19120196.319353029</v>
      </c>
      <c r="CV10" s="35">
        <f>(SUM(данные!$D$69:CV69)-SUM(данные!$D$63:CV63)/(1+vat))+(SUM(данные!$D$79:CV79)-SUM(данные!$D$75:CV75))</f>
        <v>19120196.319353029</v>
      </c>
      <c r="CW10" s="35">
        <f>(SUM(данные!$D$69:CW69)-SUM(данные!$D$63:CW63)/(1+vat))+(SUM(данные!$D$79:CW79)-SUM(данные!$D$75:CW75))</f>
        <v>19120196.319353029</v>
      </c>
      <c r="CX10" s="35">
        <f>(SUM(данные!$D$69:CX69)-SUM(данные!$D$63:CX63)/(1+vat))+(SUM(данные!$D$79:CX79)-SUM(данные!$D$75:CX75))</f>
        <v>19120196.319353029</v>
      </c>
      <c r="CY10" s="35">
        <f>(SUM(данные!$D$69:CY69)-SUM(данные!$D$63:CY63)/(1+vat))+(SUM(данные!$D$79:CY79)-SUM(данные!$D$75:CY75))</f>
        <v>19120196.319353029</v>
      </c>
      <c r="CZ10" s="35">
        <f>(SUM(данные!$D$69:CZ69)-SUM(данные!$D$63:CZ63)/(1+vat))+(SUM(данные!$D$79:CZ79)-SUM(данные!$D$75:CZ75))</f>
        <v>19120196.319353029</v>
      </c>
      <c r="DA10" s="35">
        <f>(SUM(данные!$D$69:DA69)-SUM(данные!$D$63:DA63)/(1+vat))+(SUM(данные!$D$79:DA79)-SUM(данные!$D$75:DA75))</f>
        <v>19120196.319353029</v>
      </c>
      <c r="DB10" s="35">
        <f>(SUM(данные!$D$69:DB69)-SUM(данные!$D$63:DB63)/(1+vat))+(SUM(данные!$D$79:DB79)-SUM(данные!$D$75:DB75))</f>
        <v>19120196.319353029</v>
      </c>
      <c r="DC10" s="35">
        <f>(SUM(данные!$D$69:DC69)-SUM(данные!$D$63:DC63)/(1+vat))+(SUM(данные!$D$79:DC79)-SUM(данные!$D$75:DC75))</f>
        <v>19120196.319352552</v>
      </c>
      <c r="DD10" s="35">
        <f>(SUM(данные!$D$69:DD69)-SUM(данные!$D$63:DD63)/(1+vat))+(SUM(данные!$D$79:DD79)-SUM(данные!$D$75:DD75))</f>
        <v>19120196.319352552</v>
      </c>
      <c r="DE10" s="35">
        <f>(SUM(данные!$D$69:DE69)-SUM(данные!$D$63:DE63)/(1+vat))+(SUM(данные!$D$79:DE79)-SUM(данные!$D$75:DE75))</f>
        <v>19120196.319352552</v>
      </c>
      <c r="DF10" s="35">
        <f>(SUM(данные!$D$69:DF69)-SUM(данные!$D$63:DF63)/(1+vat))+(SUM(данные!$D$79:DF79)-SUM(данные!$D$75:DF75))</f>
        <v>19120196.319352552</v>
      </c>
      <c r="DG10" s="35">
        <f>(SUM(данные!$D$69:DG69)-SUM(данные!$D$63:DG63)/(1+vat))+(SUM(данные!$D$79:DG79)-SUM(данные!$D$75:DG75))</f>
        <v>20059256.982777521</v>
      </c>
      <c r="DH10" s="35">
        <f>(SUM(данные!$D$69:DH69)-SUM(данные!$D$63:DH63)/(1+vat))+(SUM(данные!$D$79:DH79)-SUM(данные!$D$75:DH75))</f>
        <v>20059256.982777998</v>
      </c>
      <c r="DI10" s="35">
        <f>(SUM(данные!$D$69:DI69)-SUM(данные!$D$63:DI63)/(1+vat))+(SUM(данные!$D$79:DI79)-SUM(данные!$D$75:DI75))</f>
        <v>20059256.982777998</v>
      </c>
      <c r="DJ10" s="35">
        <f>(SUM(данные!$D$69:DJ69)-SUM(данные!$D$63:DJ63)/(1+vat))+(SUM(данные!$D$79:DJ79)-SUM(данные!$D$75:DJ75))</f>
        <v>20059256.982777998</v>
      </c>
      <c r="DK10" s="35">
        <f>(SUM(данные!$D$69:DK69)-SUM(данные!$D$63:DK63)/(1+vat))+(SUM(данные!$D$79:DK79)-SUM(данные!$D$75:DK75))</f>
        <v>20059256.982777998</v>
      </c>
      <c r="DL10" s="35">
        <f>(SUM(данные!$D$69:DL69)-SUM(данные!$D$63:DL63)/(1+vat))+(SUM(данные!$D$79:DL79)-SUM(данные!$D$75:DL75))</f>
        <v>20059256.982778475</v>
      </c>
      <c r="DM10" s="35">
        <f>(SUM(данные!$D$69:DM69)-SUM(данные!$D$63:DM63)/(1+vat))+(SUM(данные!$D$79:DM79)-SUM(данные!$D$75:DM75))</f>
        <v>20059256.982778475</v>
      </c>
      <c r="DN10" s="35">
        <f>(SUM(данные!$D$69:DN69)-SUM(данные!$D$63:DN63)/(1+vat))+(SUM(данные!$D$79:DN79)-SUM(данные!$D$75:DN75))</f>
        <v>20059256.982778475</v>
      </c>
      <c r="DO10" s="35">
        <f>(SUM(данные!$D$69:DO69)-SUM(данные!$D$63:DO63)/(1+vat))+(SUM(данные!$D$79:DO79)-SUM(данные!$D$75:DO75))</f>
        <v>20059256.982778952</v>
      </c>
      <c r="DP10" s="35">
        <f>(SUM(данные!$D$69:DP69)-SUM(данные!$D$63:DP63)/(1+vat))+(SUM(данные!$D$79:DP79)-SUM(данные!$D$75:DP75))</f>
        <v>20059256.982778952</v>
      </c>
      <c r="DQ10" s="35">
        <f>(SUM(данные!$D$69:DQ69)-SUM(данные!$D$63:DQ63)/(1+vat))+(SUM(данные!$D$79:DQ79)-SUM(данные!$D$75:DQ75))</f>
        <v>20059256.982778952</v>
      </c>
      <c r="DR10" s="35">
        <f>(SUM(данные!$D$69:DR69)-SUM(данные!$D$63:DR63)/(1+vat))+(SUM(данные!$D$79:DR79)-SUM(данные!$D$75:DR75))</f>
        <v>20059256.982779428</v>
      </c>
      <c r="DS10" s="35">
        <f>(SUM(данные!$D$69:DS69)-SUM(данные!$D$63:DS63)/(1+vat))+(SUM(данные!$D$79:DS79)-SUM(данные!$D$75:DS75))</f>
        <v>21045270.679376051</v>
      </c>
      <c r="DT10" s="35">
        <f>(SUM(данные!$D$69:DT69)-SUM(данные!$D$63:DT63)/(1+vat))+(SUM(данные!$D$79:DT79)-SUM(данные!$D$75:DT75))</f>
        <v>21045270.679376051</v>
      </c>
      <c r="DU10" s="35">
        <f>(SUM(данные!$D$69:DU69)-SUM(данные!$D$63:DU63)/(1+vat))+(SUM(данные!$D$79:DU79)-SUM(данные!$D$75:DU75))</f>
        <v>21045270.679376528</v>
      </c>
    </row>
    <row r="11" spans="1:125" x14ac:dyDescent="0.3">
      <c r="A11" t="s">
        <v>153</v>
      </c>
      <c r="C11" s="12"/>
      <c r="D11" s="35">
        <f>данные!D155</f>
        <v>0</v>
      </c>
      <c r="E11" s="35">
        <f>данные!E155</f>
        <v>0</v>
      </c>
      <c r="F11" s="35">
        <f>данные!F155</f>
        <v>0</v>
      </c>
      <c r="G11" s="35">
        <f>данные!G155</f>
        <v>0</v>
      </c>
      <c r="H11" s="35">
        <f>данные!H155</f>
        <v>0</v>
      </c>
      <c r="I11" s="35">
        <f>данные!I155</f>
        <v>0</v>
      </c>
      <c r="J11" s="35">
        <f>данные!J155</f>
        <v>0</v>
      </c>
      <c r="K11" s="35">
        <f>данные!K155</f>
        <v>0</v>
      </c>
      <c r="L11" s="35">
        <f>данные!L155</f>
        <v>0</v>
      </c>
      <c r="M11" s="35">
        <f>данные!M155</f>
        <v>0</v>
      </c>
      <c r="N11" s="35">
        <f>данные!N155</f>
        <v>0</v>
      </c>
      <c r="O11" s="35">
        <f>данные!O155</f>
        <v>0</v>
      </c>
      <c r="P11" s="35">
        <f>данные!P155</f>
        <v>0</v>
      </c>
      <c r="Q11" s="35">
        <f>данные!Q155</f>
        <v>0</v>
      </c>
      <c r="R11" s="35">
        <f>данные!R155</f>
        <v>0</v>
      </c>
      <c r="S11" s="35">
        <f>данные!S155</f>
        <v>0</v>
      </c>
      <c r="T11" s="35">
        <f>данные!T155</f>
        <v>0</v>
      </c>
      <c r="U11" s="35">
        <f>данные!U155</f>
        <v>0</v>
      </c>
      <c r="V11" s="35">
        <f>данные!V155</f>
        <v>0</v>
      </c>
      <c r="W11" s="35">
        <f>данные!W155</f>
        <v>0</v>
      </c>
      <c r="X11" s="35">
        <f>данные!X155</f>
        <v>0</v>
      </c>
      <c r="Y11" s="35">
        <f>данные!Y155</f>
        <v>0</v>
      </c>
      <c r="Z11" s="35">
        <f>данные!Z155</f>
        <v>0</v>
      </c>
      <c r="AA11" s="35">
        <f>данные!AA155</f>
        <v>0</v>
      </c>
      <c r="AB11" s="35">
        <f>данные!AB155</f>
        <v>0</v>
      </c>
      <c r="AC11" s="35">
        <f>данные!AC155</f>
        <v>0</v>
      </c>
      <c r="AD11" s="35">
        <f>данные!AD155</f>
        <v>0</v>
      </c>
      <c r="AE11" s="35">
        <f>данные!AE155</f>
        <v>0</v>
      </c>
      <c r="AF11" s="35">
        <f>данные!AF155</f>
        <v>0</v>
      </c>
      <c r="AG11" s="35">
        <f>данные!AG155</f>
        <v>0</v>
      </c>
      <c r="AH11" s="35">
        <f>данные!AH155</f>
        <v>0</v>
      </c>
      <c r="AI11" s="35">
        <f>данные!AI155</f>
        <v>0</v>
      </c>
      <c r="AJ11" s="35">
        <f>данные!AJ155</f>
        <v>0</v>
      </c>
      <c r="AK11" s="35">
        <f>данные!AK155</f>
        <v>0</v>
      </c>
      <c r="AL11" s="35">
        <f>данные!AL155</f>
        <v>0</v>
      </c>
      <c r="AM11" s="35">
        <f>данные!AM155</f>
        <v>0</v>
      </c>
      <c r="AN11" s="35">
        <f>данные!AN155</f>
        <v>0</v>
      </c>
      <c r="AO11" s="35">
        <f>данные!AO155</f>
        <v>0</v>
      </c>
      <c r="AP11" s="35">
        <f>данные!AP155</f>
        <v>0</v>
      </c>
      <c r="AQ11" s="35">
        <f>данные!AQ155</f>
        <v>0</v>
      </c>
      <c r="AR11" s="35">
        <f>данные!AR155</f>
        <v>0</v>
      </c>
      <c r="AS11" s="35">
        <f>данные!AS155</f>
        <v>0</v>
      </c>
      <c r="AT11" s="35">
        <f>данные!AT155</f>
        <v>0</v>
      </c>
      <c r="AU11" s="35">
        <f>данные!AU155</f>
        <v>0</v>
      </c>
      <c r="AV11" s="35">
        <f>данные!AV155</f>
        <v>0</v>
      </c>
      <c r="AW11" s="35">
        <f>данные!AW155</f>
        <v>0</v>
      </c>
      <c r="AX11" s="35">
        <f>данные!AX155</f>
        <v>0</v>
      </c>
      <c r="AY11" s="35">
        <f>данные!AY155</f>
        <v>0</v>
      </c>
      <c r="AZ11" s="35">
        <f>данные!AZ155</f>
        <v>0</v>
      </c>
      <c r="BA11" s="35">
        <f>данные!BA155</f>
        <v>0</v>
      </c>
      <c r="BB11" s="35">
        <f>данные!BB155</f>
        <v>0</v>
      </c>
      <c r="BC11" s="35">
        <f>данные!BC155</f>
        <v>0</v>
      </c>
      <c r="BD11" s="35">
        <f>данные!BD155</f>
        <v>0</v>
      </c>
      <c r="BE11" s="35">
        <f>данные!BE155</f>
        <v>0</v>
      </c>
      <c r="BF11" s="35">
        <f>данные!BF155</f>
        <v>0</v>
      </c>
      <c r="BG11" s="35">
        <f>данные!BG155</f>
        <v>0</v>
      </c>
      <c r="BH11" s="35">
        <f>данные!BH155</f>
        <v>0</v>
      </c>
      <c r="BI11" s="35">
        <f>данные!BI155</f>
        <v>0</v>
      </c>
      <c r="BJ11" s="35">
        <f>данные!BJ155</f>
        <v>0</v>
      </c>
      <c r="BK11" s="35">
        <f>данные!BK155</f>
        <v>0</v>
      </c>
      <c r="BL11" s="35">
        <f>данные!BL155</f>
        <v>0</v>
      </c>
      <c r="BM11" s="35">
        <f>данные!BM155</f>
        <v>0</v>
      </c>
      <c r="BN11" s="35">
        <f>данные!BN155</f>
        <v>0</v>
      </c>
      <c r="BO11" s="35">
        <f>данные!BO155</f>
        <v>0</v>
      </c>
      <c r="BP11" s="35">
        <f>данные!BP155</f>
        <v>0</v>
      </c>
      <c r="BQ11" s="35">
        <f>данные!BQ155</f>
        <v>0</v>
      </c>
      <c r="BR11" s="35">
        <f>данные!BR155</f>
        <v>0</v>
      </c>
      <c r="BS11" s="35">
        <f>данные!BS155</f>
        <v>0</v>
      </c>
      <c r="BT11" s="35">
        <f>данные!BT155</f>
        <v>0</v>
      </c>
      <c r="BU11" s="35">
        <f>данные!BU155</f>
        <v>0</v>
      </c>
      <c r="BV11" s="35">
        <f>данные!BV155</f>
        <v>0</v>
      </c>
      <c r="BW11" s="35">
        <f>данные!BW155</f>
        <v>0</v>
      </c>
      <c r="BX11" s="35">
        <f>данные!BX155</f>
        <v>0</v>
      </c>
      <c r="BY11" s="35">
        <f>данные!BY155</f>
        <v>0</v>
      </c>
      <c r="BZ11" s="35">
        <f>данные!BZ155</f>
        <v>0</v>
      </c>
      <c r="CA11" s="35">
        <f>данные!CA155</f>
        <v>0</v>
      </c>
      <c r="CB11" s="35">
        <f>данные!CB155</f>
        <v>0</v>
      </c>
      <c r="CC11" s="35">
        <f>данные!CC155</f>
        <v>0</v>
      </c>
      <c r="CD11" s="35">
        <f>данные!CD155</f>
        <v>0</v>
      </c>
      <c r="CE11" s="35">
        <f>данные!CE155</f>
        <v>0</v>
      </c>
      <c r="CF11" s="35">
        <f>данные!CF155</f>
        <v>0</v>
      </c>
      <c r="CG11" s="35">
        <f>данные!CG155</f>
        <v>0</v>
      </c>
      <c r="CH11" s="35">
        <f>данные!CH155</f>
        <v>0</v>
      </c>
      <c r="CI11" s="35">
        <f>данные!CI155</f>
        <v>0</v>
      </c>
      <c r="CJ11" s="35">
        <f>данные!CJ155</f>
        <v>0</v>
      </c>
      <c r="CK11" s="35">
        <f>данные!CK155</f>
        <v>0</v>
      </c>
      <c r="CL11" s="35">
        <f>данные!CL155</f>
        <v>0</v>
      </c>
      <c r="CM11" s="35">
        <f>данные!CM155</f>
        <v>0</v>
      </c>
      <c r="CN11" s="35">
        <f>данные!CN155</f>
        <v>0</v>
      </c>
      <c r="CO11" s="35">
        <f>данные!CO155</f>
        <v>0</v>
      </c>
      <c r="CP11" s="35">
        <f>данные!CP155</f>
        <v>0</v>
      </c>
      <c r="CQ11" s="35">
        <f>данные!CQ155</f>
        <v>0</v>
      </c>
      <c r="CR11" s="35">
        <f>данные!CR155</f>
        <v>0</v>
      </c>
      <c r="CS11" s="35">
        <f>данные!CS155</f>
        <v>0</v>
      </c>
      <c r="CT11" s="35">
        <f>данные!CT155</f>
        <v>0</v>
      </c>
      <c r="CU11" s="35">
        <f>данные!CU155</f>
        <v>0</v>
      </c>
      <c r="CV11" s="35">
        <f>данные!CV155</f>
        <v>0</v>
      </c>
      <c r="CW11" s="35">
        <f>данные!CW155</f>
        <v>0</v>
      </c>
      <c r="CX11" s="35">
        <f>данные!CX155</f>
        <v>0</v>
      </c>
      <c r="CY11" s="35">
        <f>данные!CY155</f>
        <v>0</v>
      </c>
      <c r="CZ11" s="35">
        <f>данные!CZ155</f>
        <v>0</v>
      </c>
      <c r="DA11" s="35">
        <f>данные!DA155</f>
        <v>0</v>
      </c>
      <c r="DB11" s="35">
        <f>данные!DB155</f>
        <v>0</v>
      </c>
      <c r="DC11" s="35">
        <f>данные!DC155</f>
        <v>0</v>
      </c>
      <c r="DD11" s="35">
        <f>данные!DD155</f>
        <v>0</v>
      </c>
      <c r="DE11" s="35">
        <f>данные!DE155</f>
        <v>0</v>
      </c>
      <c r="DF11" s="35">
        <f>данные!DF155</f>
        <v>0</v>
      </c>
      <c r="DG11" s="35">
        <f>данные!DG155</f>
        <v>0</v>
      </c>
      <c r="DH11" s="35">
        <f>данные!DH155</f>
        <v>0</v>
      </c>
      <c r="DI11" s="35">
        <f>данные!DI155</f>
        <v>0</v>
      </c>
      <c r="DJ11" s="35">
        <f>данные!DJ155</f>
        <v>0</v>
      </c>
      <c r="DK11" s="35">
        <f>данные!DK155</f>
        <v>0</v>
      </c>
      <c r="DL11" s="35">
        <f>данные!DL155</f>
        <v>0</v>
      </c>
      <c r="DM11" s="35">
        <f>данные!DM155</f>
        <v>0</v>
      </c>
      <c r="DN11" s="35">
        <f>данные!DN155</f>
        <v>0</v>
      </c>
      <c r="DO11" s="35">
        <f>данные!DO155</f>
        <v>0</v>
      </c>
      <c r="DP11" s="35">
        <f>данные!DP155</f>
        <v>0</v>
      </c>
      <c r="DQ11" s="35">
        <f>данные!DQ155</f>
        <v>0</v>
      </c>
      <c r="DR11" s="35">
        <f>данные!DR155</f>
        <v>0</v>
      </c>
      <c r="DS11" s="35">
        <f>данные!DS155</f>
        <v>0</v>
      </c>
      <c r="DT11" s="35">
        <f>данные!DT155</f>
        <v>0</v>
      </c>
      <c r="DU11" s="35">
        <f>данные!DU155</f>
        <v>0</v>
      </c>
    </row>
    <row r="12" spans="1:125" x14ac:dyDescent="0.3">
      <c r="A12" t="s">
        <v>141</v>
      </c>
      <c r="C12" s="12"/>
      <c r="D12" s="35">
        <f>данные!D145</f>
        <v>7825069.8305084752</v>
      </c>
      <c r="E12" s="35">
        <f>данные!E145</f>
        <v>7987527.4576271195</v>
      </c>
      <c r="F12" s="35">
        <f>данные!F145</f>
        <v>8149985.0847457638</v>
      </c>
      <c r="G12" s="35">
        <f>данные!G145</f>
        <v>8312442.7118644081</v>
      </c>
      <c r="H12" s="35">
        <f>данные!H145</f>
        <v>8567264.7457627133</v>
      </c>
      <c r="I12" s="35">
        <f>данные!I145</f>
        <v>8795315.5932203401</v>
      </c>
      <c r="J12" s="35">
        <f>данные!J145</f>
        <v>9023366.4406779669</v>
      </c>
      <c r="K12" s="35">
        <f>данные!K145</f>
        <v>9251417.2881355938</v>
      </c>
      <c r="L12" s="35">
        <f>данные!L145</f>
        <v>11828620.677966099</v>
      </c>
      <c r="M12" s="35">
        <f>данные!M145</f>
        <v>12921093.559322031</v>
      </c>
      <c r="N12" s="35">
        <f>данные!N145</f>
        <v>10839068.135593228</v>
      </c>
      <c r="O12" s="35">
        <f>данные!O145</f>
        <v>8871449.4915254302</v>
      </c>
      <c r="P12" s="35">
        <f>данные!P145</f>
        <v>6680546.9491525516</v>
      </c>
      <c r="Q12" s="35">
        <f>данные!Q145</f>
        <v>4485830.8474576324</v>
      </c>
      <c r="R12" s="35">
        <f>данные!R145</f>
        <v>2291114.7457627207</v>
      </c>
      <c r="S12" s="35">
        <f>данные!S145</f>
        <v>100212.20338984579</v>
      </c>
      <c r="T12" s="35">
        <f>данные!T145</f>
        <v>0</v>
      </c>
      <c r="U12" s="35">
        <f>данные!U145</f>
        <v>0</v>
      </c>
      <c r="V12" s="35">
        <f>данные!V145</f>
        <v>0</v>
      </c>
      <c r="W12" s="35">
        <f>данные!W145</f>
        <v>0</v>
      </c>
      <c r="X12" s="35">
        <f>данные!X145</f>
        <v>0</v>
      </c>
      <c r="Y12" s="35">
        <f>данные!Y145</f>
        <v>0</v>
      </c>
      <c r="Z12" s="35">
        <f>данные!Z145</f>
        <v>0</v>
      </c>
      <c r="AA12" s="35">
        <f>данные!AA145</f>
        <v>0</v>
      </c>
      <c r="AB12" s="35">
        <f>данные!AB145</f>
        <v>0</v>
      </c>
      <c r="AC12" s="35">
        <f>данные!AC145</f>
        <v>0</v>
      </c>
      <c r="AD12" s="35">
        <f>данные!AD145</f>
        <v>0</v>
      </c>
      <c r="AE12" s="35">
        <f>данные!AE145</f>
        <v>0</v>
      </c>
      <c r="AF12" s="35">
        <f>данные!AF145</f>
        <v>0</v>
      </c>
      <c r="AG12" s="35">
        <f>данные!AG145</f>
        <v>0</v>
      </c>
      <c r="AH12" s="35">
        <f>данные!AH145</f>
        <v>0</v>
      </c>
      <c r="AI12" s="35">
        <f>данные!AI145</f>
        <v>0</v>
      </c>
      <c r="AJ12" s="35">
        <f>данные!AJ145</f>
        <v>0</v>
      </c>
      <c r="AK12" s="35">
        <f>данные!AK145</f>
        <v>0</v>
      </c>
      <c r="AL12" s="35">
        <f>данные!AL145</f>
        <v>0</v>
      </c>
      <c r="AM12" s="35">
        <f>данные!AM145</f>
        <v>0</v>
      </c>
      <c r="AN12" s="35">
        <f>данные!AN145</f>
        <v>0</v>
      </c>
      <c r="AO12" s="35">
        <f>данные!AO145</f>
        <v>0</v>
      </c>
      <c r="AP12" s="35">
        <f>данные!AP145</f>
        <v>0</v>
      </c>
      <c r="AQ12" s="35">
        <f>данные!AQ145</f>
        <v>0</v>
      </c>
      <c r="AR12" s="35">
        <f>данные!AR145</f>
        <v>0</v>
      </c>
      <c r="AS12" s="35">
        <f>данные!AS145</f>
        <v>0</v>
      </c>
      <c r="AT12" s="35">
        <f>данные!AT145</f>
        <v>0</v>
      </c>
      <c r="AU12" s="35">
        <f>данные!AU145</f>
        <v>0</v>
      </c>
      <c r="AV12" s="35">
        <f>данные!AV145</f>
        <v>0</v>
      </c>
      <c r="AW12" s="35">
        <f>данные!AW145</f>
        <v>0</v>
      </c>
      <c r="AX12" s="35">
        <f>данные!AX145</f>
        <v>0</v>
      </c>
      <c r="AY12" s="35">
        <f>данные!AY145</f>
        <v>0</v>
      </c>
      <c r="AZ12" s="35">
        <f>данные!AZ145</f>
        <v>0</v>
      </c>
      <c r="BA12" s="35">
        <f>данные!BA145</f>
        <v>0</v>
      </c>
      <c r="BB12" s="35">
        <f>данные!BB145</f>
        <v>0</v>
      </c>
      <c r="BC12" s="35">
        <f>данные!BC145</f>
        <v>0</v>
      </c>
      <c r="BD12" s="35">
        <f>данные!BD145</f>
        <v>0</v>
      </c>
      <c r="BE12" s="35">
        <f>данные!BE145</f>
        <v>0</v>
      </c>
      <c r="BF12" s="35">
        <f>данные!BF145</f>
        <v>0</v>
      </c>
      <c r="BG12" s="35">
        <f>данные!BG145</f>
        <v>0</v>
      </c>
      <c r="BH12" s="35">
        <f>данные!BH145</f>
        <v>0</v>
      </c>
      <c r="BI12" s="35">
        <f>данные!BI145</f>
        <v>0</v>
      </c>
      <c r="BJ12" s="35">
        <f>данные!BJ145</f>
        <v>0</v>
      </c>
      <c r="BK12" s="35">
        <f>данные!BK145</f>
        <v>0</v>
      </c>
      <c r="BL12" s="35">
        <f>данные!BL145</f>
        <v>0</v>
      </c>
      <c r="BM12" s="35">
        <f>данные!BM145</f>
        <v>0</v>
      </c>
      <c r="BN12" s="35">
        <f>данные!BN145</f>
        <v>0</v>
      </c>
      <c r="BO12" s="35">
        <f>данные!BO145</f>
        <v>0</v>
      </c>
      <c r="BP12" s="35">
        <f>данные!BP145</f>
        <v>0</v>
      </c>
      <c r="BQ12" s="35">
        <f>данные!BQ145</f>
        <v>0</v>
      </c>
      <c r="BR12" s="35">
        <f>данные!BR145</f>
        <v>0</v>
      </c>
      <c r="BS12" s="35">
        <f>данные!BS145</f>
        <v>0</v>
      </c>
      <c r="BT12" s="35">
        <f>данные!BT145</f>
        <v>0</v>
      </c>
      <c r="BU12" s="35">
        <f>данные!BU145</f>
        <v>0</v>
      </c>
      <c r="BV12" s="35">
        <f>данные!BV145</f>
        <v>0</v>
      </c>
      <c r="BW12" s="35">
        <f>данные!BW145</f>
        <v>0</v>
      </c>
      <c r="BX12" s="35">
        <f>данные!BX145</f>
        <v>0</v>
      </c>
      <c r="BY12" s="35">
        <f>данные!BY145</f>
        <v>0</v>
      </c>
      <c r="BZ12" s="35">
        <f>данные!BZ145</f>
        <v>0</v>
      </c>
      <c r="CA12" s="35">
        <f>данные!CA145</f>
        <v>0</v>
      </c>
      <c r="CB12" s="35">
        <f>данные!CB145</f>
        <v>0</v>
      </c>
      <c r="CC12" s="35">
        <f>данные!CC145</f>
        <v>0</v>
      </c>
      <c r="CD12" s="35">
        <f>данные!CD145</f>
        <v>0</v>
      </c>
      <c r="CE12" s="35">
        <f>данные!CE145</f>
        <v>0</v>
      </c>
      <c r="CF12" s="35">
        <f>данные!CF145</f>
        <v>0</v>
      </c>
      <c r="CG12" s="35">
        <f>данные!CG145</f>
        <v>0</v>
      </c>
      <c r="CH12" s="35">
        <f>данные!CH145</f>
        <v>0</v>
      </c>
      <c r="CI12" s="35">
        <f>данные!CI145</f>
        <v>0</v>
      </c>
      <c r="CJ12" s="35">
        <f>данные!CJ145</f>
        <v>0</v>
      </c>
      <c r="CK12" s="35">
        <f>данные!CK145</f>
        <v>0</v>
      </c>
      <c r="CL12" s="35">
        <f>данные!CL145</f>
        <v>0</v>
      </c>
      <c r="CM12" s="35">
        <f>данные!CM145</f>
        <v>0</v>
      </c>
      <c r="CN12" s="35">
        <f>данные!CN145</f>
        <v>0</v>
      </c>
      <c r="CO12" s="35">
        <f>данные!CO145</f>
        <v>0</v>
      </c>
      <c r="CP12" s="35">
        <f>данные!CP145</f>
        <v>0</v>
      </c>
      <c r="CQ12" s="35">
        <f>данные!CQ145</f>
        <v>0</v>
      </c>
      <c r="CR12" s="35">
        <f>данные!CR145</f>
        <v>0</v>
      </c>
      <c r="CS12" s="35">
        <f>данные!CS145</f>
        <v>0</v>
      </c>
      <c r="CT12" s="35">
        <f>данные!CT145</f>
        <v>0</v>
      </c>
      <c r="CU12" s="35">
        <f>данные!CU145</f>
        <v>0</v>
      </c>
      <c r="CV12" s="35">
        <f>данные!CV145</f>
        <v>0</v>
      </c>
      <c r="CW12" s="35">
        <f>данные!CW145</f>
        <v>0</v>
      </c>
      <c r="CX12" s="35">
        <f>данные!CX145</f>
        <v>0</v>
      </c>
      <c r="CY12" s="35">
        <f>данные!CY145</f>
        <v>0</v>
      </c>
      <c r="CZ12" s="35">
        <f>данные!CZ145</f>
        <v>0</v>
      </c>
      <c r="DA12" s="35">
        <f>данные!DA145</f>
        <v>0</v>
      </c>
      <c r="DB12" s="35">
        <f>данные!DB145</f>
        <v>0</v>
      </c>
      <c r="DC12" s="35">
        <f>данные!DC145</f>
        <v>0</v>
      </c>
      <c r="DD12" s="35">
        <f>данные!DD145</f>
        <v>0</v>
      </c>
      <c r="DE12" s="35">
        <f>данные!DE145</f>
        <v>0</v>
      </c>
      <c r="DF12" s="35">
        <f>данные!DF145</f>
        <v>0</v>
      </c>
      <c r="DG12" s="35">
        <f>данные!DG145</f>
        <v>0</v>
      </c>
      <c r="DH12" s="35">
        <f>данные!DH145</f>
        <v>0</v>
      </c>
      <c r="DI12" s="35">
        <f>данные!DI145</f>
        <v>0</v>
      </c>
      <c r="DJ12" s="35">
        <f>данные!DJ145</f>
        <v>0</v>
      </c>
      <c r="DK12" s="35">
        <f>данные!DK145</f>
        <v>0</v>
      </c>
      <c r="DL12" s="35">
        <f>данные!DL145</f>
        <v>0</v>
      </c>
      <c r="DM12" s="35">
        <f>данные!DM145</f>
        <v>0</v>
      </c>
      <c r="DN12" s="35">
        <f>данные!DN145</f>
        <v>0</v>
      </c>
      <c r="DO12" s="35">
        <f>данные!DO145</f>
        <v>0</v>
      </c>
      <c r="DP12" s="35">
        <f>данные!DP145</f>
        <v>0</v>
      </c>
      <c r="DQ12" s="35">
        <f>данные!DQ145</f>
        <v>0</v>
      </c>
      <c r="DR12" s="35">
        <f>данные!DR145</f>
        <v>0</v>
      </c>
      <c r="DS12" s="35">
        <f>данные!DS145</f>
        <v>0</v>
      </c>
      <c r="DT12" s="35">
        <f>данные!DT145</f>
        <v>0</v>
      </c>
      <c r="DU12" s="35">
        <f>данные!DU145</f>
        <v>0</v>
      </c>
    </row>
    <row r="13" spans="1:125" s="9" customFormat="1" x14ac:dyDescent="0.3">
      <c r="A13" t="s">
        <v>154</v>
      </c>
      <c r="B13" s="32"/>
      <c r="C13" s="32"/>
      <c r="D13" s="136">
        <f>'Cash Flow'!D36</f>
        <v>1002320</v>
      </c>
      <c r="E13" s="136">
        <f>'Cash Flow'!E36</f>
        <v>837320</v>
      </c>
      <c r="F13" s="136">
        <f>'Cash Flow'!F36</f>
        <v>872320</v>
      </c>
      <c r="G13" s="136">
        <f>'Cash Flow'!G36</f>
        <v>707320</v>
      </c>
      <c r="H13" s="136">
        <f>'Cash Flow'!H36</f>
        <v>1236820</v>
      </c>
      <c r="I13" s="136">
        <f>'Cash Flow'!I36</f>
        <v>1341820</v>
      </c>
      <c r="J13" s="136">
        <f>'Cash Flow'!J36</f>
        <v>946820</v>
      </c>
      <c r="K13" s="136">
        <f>'Cash Flow'!K36</f>
        <v>951820</v>
      </c>
      <c r="L13" s="136">
        <f>'Cash Flow'!L36</f>
        <v>1438495.4682203382</v>
      </c>
      <c r="M13" s="136">
        <f>'Cash Flow'!M36</f>
        <v>72469.220527306199</v>
      </c>
      <c r="N13" s="136">
        <f>'Cash Flow'!N36</f>
        <v>11243740.290207155</v>
      </c>
      <c r="O13" s="136">
        <f>'Cash Flow'!O36</f>
        <v>21503720.353531074</v>
      </c>
      <c r="P13" s="136">
        <f>'Cash Flow'!P36</f>
        <v>15534716.637415925</v>
      </c>
      <c r="Q13" s="136">
        <f>'Cash Flow'!Q36</f>
        <v>14377664.814117568</v>
      </c>
      <c r="R13" s="136">
        <f>'Cash Flow'!R36</f>
        <v>12994479.686993232</v>
      </c>
      <c r="S13" s="136">
        <f>'Cash Flow'!S36</f>
        <v>11981710.180401893</v>
      </c>
      <c r="T13" s="136">
        <f>'Cash Flow'!T36</f>
        <v>8977722.0016556103</v>
      </c>
      <c r="U13" s="136">
        <f>'Cash Flow'!U36</f>
        <v>5664464.1000010557</v>
      </c>
      <c r="V13" s="136">
        <f>'Cash Flow'!V36</f>
        <v>2708359.5938939713</v>
      </c>
      <c r="W13" s="136">
        <f>'Cash Flow'!W36</f>
        <v>12294583.897472113</v>
      </c>
      <c r="X13" s="136">
        <f>'Cash Flow'!X36</f>
        <v>21595267.487585142</v>
      </c>
      <c r="Y13" s="136">
        <f>'Cash Flow'!Y36</f>
        <v>30661581.210372329</v>
      </c>
      <c r="Z13" s="136">
        <f>'Cash Flow'!Z36</f>
        <v>40246515.913950473</v>
      </c>
      <c r="AA13" s="136">
        <f>'Cash Flow'!AA36</f>
        <v>48885006.209713176</v>
      </c>
      <c r="AB13" s="136">
        <f>'Cash Flow'!AB36</f>
        <v>58978021.857924111</v>
      </c>
      <c r="AC13" s="136">
        <f>'Cash Flow'!AC36</f>
        <v>69087556.792010754</v>
      </c>
      <c r="AD13" s="136">
        <f>'Cash Flow'!AD36</f>
        <v>78924489.386643529</v>
      </c>
      <c r="AE13" s="136">
        <f>'Cash Flow'!AE36</f>
        <v>89016215.434854463</v>
      </c>
      <c r="AF13" s="136">
        <f>'Cash Flow'!AF36</f>
        <v>99124460.768941104</v>
      </c>
      <c r="AG13" s="136">
        <f>'Cash Flow'!AG36</f>
        <v>108966572.95057952</v>
      </c>
      <c r="AH13" s="136">
        <f>'Cash Flow'!AH36</f>
        <v>119057009.39879045</v>
      </c>
      <c r="AI13" s="136">
        <f>'Cash Flow'!AI36</f>
        <v>129163965.13287708</v>
      </c>
      <c r="AJ13" s="136">
        <f>'Cash Flow'!AJ36</f>
        <v>139011256.90152115</v>
      </c>
      <c r="AK13" s="136">
        <f>'Cash Flow'!AK36</f>
        <v>148598302.05481678</v>
      </c>
      <c r="AL13" s="136">
        <f>'Cash Flow'!AL36</f>
        <v>158703968.18890339</v>
      </c>
      <c r="AM13" s="136">
        <f>'Cash Flow'!AM36</f>
        <v>167855698.0191294</v>
      </c>
      <c r="AN13" s="136">
        <f>'Cash Flow'!AN36</f>
        <v>178495739.58937421</v>
      </c>
      <c r="AO13" s="136">
        <f>'Cash Flow'!AO36</f>
        <v>189152300.44549471</v>
      </c>
      <c r="AP13" s="136">
        <f>'Cash Flow'!AP36</f>
        <v>199562135.71018401</v>
      </c>
      <c r="AQ13" s="136">
        <f>'Cash Flow'!AQ36</f>
        <v>210200887.68042883</v>
      </c>
      <c r="AR13" s="136">
        <f>'Cash Flow'!AR36</f>
        <v>220856158.93654934</v>
      </c>
      <c r="AS13" s="136">
        <f>'Cash Flow'!AS36</f>
        <v>231271173.78824431</v>
      </c>
      <c r="AT13" s="136">
        <f>'Cash Flow'!AT36</f>
        <v>241908636.15848914</v>
      </c>
      <c r="AU13" s="136">
        <f>'Cash Flow'!AU36</f>
        <v>252562617.81460965</v>
      </c>
      <c r="AV13" s="136">
        <f>'Cash Flow'!AV36</f>
        <v>262982812.25331026</v>
      </c>
      <c r="AW13" s="136">
        <f>'Cash Flow'!AW36</f>
        <v>273116883.32863986</v>
      </c>
      <c r="AX13" s="136">
        <f>'Cash Flow'!AX36</f>
        <v>283769575.38476038</v>
      </c>
      <c r="AY13" s="136">
        <f>'Cash Flow'!AY36</f>
        <v>293459170.80877173</v>
      </c>
      <c r="AZ13" s="136">
        <f>'Cash Flow'!AZ36</f>
        <v>304673847.51715219</v>
      </c>
      <c r="BA13" s="136">
        <f>'Cash Flow'!BA36</f>
        <v>315905043.51140833</v>
      </c>
      <c r="BB13" s="136">
        <f>'Cash Flow'!BB36</f>
        <v>326915390.66225576</v>
      </c>
      <c r="BC13" s="136">
        <f>'Cash Flow'!BC36</f>
        <v>338128777.7706362</v>
      </c>
      <c r="BD13" s="136">
        <f>'Cash Flow'!BD36</f>
        <v>349358684.16489232</v>
      </c>
      <c r="BE13" s="136">
        <f>'Cash Flow'!BE36</f>
        <v>360374210.90274543</v>
      </c>
      <c r="BF13" s="136">
        <f>'Cash Flow'!BF36</f>
        <v>371586308.41112584</v>
      </c>
      <c r="BG13" s="136">
        <f>'Cash Flow'!BG36</f>
        <v>382814925.20538193</v>
      </c>
      <c r="BH13" s="136">
        <f>'Cash Flow'!BH36</f>
        <v>393835631.53024065</v>
      </c>
      <c r="BI13" s="136">
        <f>'Cash Flow'!BI36</f>
        <v>404544337.74370599</v>
      </c>
      <c r="BJ13" s="136">
        <f>'Cash Flow'!BJ36</f>
        <v>415771664.93796211</v>
      </c>
      <c r="BK13" s="136">
        <f>'Cash Flow'!BK36</f>
        <v>426024983.31804687</v>
      </c>
      <c r="BL13" s="136">
        <f>'Cash Flow'!BL36</f>
        <v>437843284.84146965</v>
      </c>
      <c r="BM13" s="136">
        <f>'Cash Flow'!BM36</f>
        <v>449678105.65076816</v>
      </c>
      <c r="BN13" s="136">
        <f>'Cash Flow'!BN36</f>
        <v>461317954.36468065</v>
      </c>
      <c r="BO13" s="136">
        <f>'Cash Flow'!BO36</f>
        <v>473134966.2881034</v>
      </c>
      <c r="BP13" s="136">
        <f>'Cash Flow'!BP36</f>
        <v>484968497.49740195</v>
      </c>
      <c r="BQ13" s="136">
        <f>'Cash Flow'!BQ36</f>
        <v>496613525.79832006</v>
      </c>
      <c r="BR13" s="136">
        <f>'Cash Flow'!BR36</f>
        <v>508429248.12174284</v>
      </c>
      <c r="BS13" s="136">
        <f>'Cash Flow'!BS36</f>
        <v>520261489.73104137</v>
      </c>
      <c r="BT13" s="136">
        <f>'Cash Flow'!BT36</f>
        <v>531911697.61896509</v>
      </c>
      <c r="BU13" s="136">
        <f>'Cash Flow'!BU36</f>
        <v>543224028.64747262</v>
      </c>
      <c r="BV13" s="136">
        <f>'Cash Flow'!BV36</f>
        <v>555054980.65677118</v>
      </c>
      <c r="BW13" s="136">
        <f>'Cash Flow'!BW36</f>
        <v>565899172.22333193</v>
      </c>
      <c r="BX13" s="136">
        <f>'Cash Flow'!BX36</f>
        <v>578351537.7225492</v>
      </c>
      <c r="BY13" s="136">
        <f>'Cash Flow'!BY36</f>
        <v>590820422.50764227</v>
      </c>
      <c r="BZ13" s="136">
        <f>'Cash Flow'!BZ36</f>
        <v>603120211.94537175</v>
      </c>
      <c r="CA13" s="136">
        <f>'Cash Flow'!CA36</f>
        <v>615571287.84458899</v>
      </c>
      <c r="CB13" s="136">
        <f>'Cash Flow'!CB36</f>
        <v>628038883.02968204</v>
      </c>
      <c r="CC13" s="136">
        <f>'Cash Flow'!CC36</f>
        <v>640343852.05441725</v>
      </c>
      <c r="CD13" s="136">
        <f>'Cash Flow'!CD36</f>
        <v>652793638.3536346</v>
      </c>
      <c r="CE13" s="136">
        <f>'Cash Flow'!CE36</f>
        <v>665259943.93872762</v>
      </c>
      <c r="CF13" s="136">
        <f>'Cash Flow'!CF36</f>
        <v>677570092.55046844</v>
      </c>
      <c r="CG13" s="136">
        <f>'Cash Flow'!CG36</f>
        <v>689516487.55477047</v>
      </c>
      <c r="CH13" s="136">
        <f>'Cash Flow'!CH36</f>
        <v>701981503.53986347</v>
      </c>
      <c r="CI13" s="136">
        <f>'Cash Flow'!CI36</f>
        <v>713445076.03482282</v>
      </c>
      <c r="CJ13" s="136">
        <f>'Cash Flow'!CJ36</f>
        <v>726563466.62862432</v>
      </c>
      <c r="CK13" s="136">
        <f>'Cash Flow'!CK36</f>
        <v>739698376.5083015</v>
      </c>
      <c r="CL13" s="136">
        <f>'Cash Flow'!CL36</f>
        <v>752690067.78863788</v>
      </c>
      <c r="CM13" s="136">
        <f>'Cash Flow'!CM36</f>
        <v>765807168.78243935</v>
      </c>
      <c r="CN13" s="136">
        <f>'Cash Flow'!CN36</f>
        <v>778940789.0621165</v>
      </c>
      <c r="CO13" s="136">
        <f>'Cash Flow'!CO36</f>
        <v>791937659.9294585</v>
      </c>
      <c r="CP13" s="136">
        <f>'Cash Flow'!CP36</f>
        <v>805053471.32326007</v>
      </c>
      <c r="CQ13" s="136">
        <f>'Cash Flow'!CQ36</f>
        <v>818185802.00293732</v>
      </c>
      <c r="CR13" s="136">
        <f>'Cash Flow'!CR36</f>
        <v>831187852.45728493</v>
      </c>
      <c r="CS13" s="136">
        <f>'Cash Flow'!CS36</f>
        <v>843800272.55617118</v>
      </c>
      <c r="CT13" s="136">
        <f>'Cash Flow'!CT36</f>
        <v>856931313.6358484</v>
      </c>
      <c r="CU13" s="136">
        <f>'Cash Flow'!CU36</f>
        <v>869044200.18822527</v>
      </c>
      <c r="CV13" s="136">
        <f>'Cash Flow'!CV36</f>
        <v>882862175.0513401</v>
      </c>
      <c r="CW13" s="136">
        <f>'Cash Flow'!CW36</f>
        <v>896696669.20033073</v>
      </c>
      <c r="CX13" s="136">
        <f>'Cash Flow'!CX36</f>
        <v>910413821.49800313</v>
      </c>
      <c r="CY13" s="136">
        <f>'Cash Flow'!CY36</f>
        <v>924230506.76111794</v>
      </c>
      <c r="CZ13" s="136">
        <f>'Cash Flow'!CZ36</f>
        <v>938063711.31010854</v>
      </c>
      <c r="DA13" s="136">
        <f>'Cash Flow'!DA36</f>
        <v>951786043.19478655</v>
      </c>
      <c r="DB13" s="136">
        <f>'Cash Flow'!DB36</f>
        <v>965601438.85790145</v>
      </c>
      <c r="DC13" s="136">
        <f>'Cash Flow'!DC36</f>
        <v>979433353.80689216</v>
      </c>
      <c r="DD13" s="136">
        <f>'Cash Flow'!DD36</f>
        <v>993160865.27857578</v>
      </c>
      <c r="DE13" s="136">
        <f>'Cash Flow'!DE36</f>
        <v>1006472869.6467755</v>
      </c>
      <c r="DF13" s="136">
        <f>'Cash Flow'!DF36</f>
        <v>1020303494.9957662</v>
      </c>
      <c r="DG13" s="136">
        <f>'Cash Flow'!DG36</f>
        <v>1033097125.3910302</v>
      </c>
      <c r="DH13" s="136">
        <f>'Cash Flow'!DH36</f>
        <v>1047649921.6569242</v>
      </c>
      <c r="DI13" s="136">
        <f>'Cash Flow'!DI36</f>
        <v>1062219237.208694</v>
      </c>
      <c r="DJ13" s="136">
        <f>'Cash Flow'!DJ36</f>
        <v>1076697087.6571679</v>
      </c>
      <c r="DK13" s="136">
        <f>'Cash Flow'!DK36</f>
        <v>1091248594.3230619</v>
      </c>
      <c r="DL13" s="136">
        <f>'Cash Flow'!DL36</f>
        <v>1105816620.2748318</v>
      </c>
      <c r="DM13" s="136">
        <f>'Cash Flow'!DM36</f>
        <v>1120299650.3103116</v>
      </c>
      <c r="DN13" s="136">
        <f>'Cash Flow'!DN36</f>
        <v>1134849867.3762054</v>
      </c>
      <c r="DO13" s="136">
        <f>'Cash Flow'!DO36</f>
        <v>1149416603.7279751</v>
      </c>
      <c r="DP13" s="136">
        <f>'Cash Flow'!DP36</f>
        <v>1163904813.3504605</v>
      </c>
      <c r="DQ13" s="136">
        <f>'Cash Flow'!DQ36</f>
        <v>1177951639.1214395</v>
      </c>
      <c r="DR13" s="136">
        <f>'Cash Flow'!DR36</f>
        <v>1192517085.8732092</v>
      </c>
      <c r="DS13" s="136">
        <f>'Cash Flow'!DS36</f>
        <v>1206024461.3861036</v>
      </c>
      <c r="DT13" s="136">
        <f>'Cash Flow'!DT36</f>
        <v>1221349078.0449159</v>
      </c>
      <c r="DU13" s="136">
        <f>'Cash Flow'!DU36</f>
        <v>1236690213.9896038</v>
      </c>
    </row>
    <row r="14" spans="1:125" s="9" customFormat="1" x14ac:dyDescent="0.3">
      <c r="A14" s="61" t="s">
        <v>155</v>
      </c>
      <c r="B14" s="32"/>
      <c r="C14" s="32"/>
      <c r="D14" s="135">
        <f>D5+D8</f>
        <v>52215440.677966103</v>
      </c>
      <c r="E14" s="135">
        <f>E5+E8</f>
        <v>53115440.677966103</v>
      </c>
      <c r="F14" s="135">
        <f t="shared" ref="F14:BQ14" si="7">F5+F8</f>
        <v>54215440.677966103</v>
      </c>
      <c r="G14" s="135">
        <f t="shared" si="7"/>
        <v>55115440.677966103</v>
      </c>
      <c r="H14" s="135">
        <f t="shared" si="7"/>
        <v>57315440.677966103</v>
      </c>
      <c r="I14" s="135">
        <f t="shared" si="7"/>
        <v>58887274.011299439</v>
      </c>
      <c r="J14" s="135">
        <f t="shared" si="7"/>
        <v>59959107.344632775</v>
      </c>
      <c r="K14" s="135">
        <f t="shared" si="7"/>
        <v>61430940.67796611</v>
      </c>
      <c r="L14" s="135">
        <f t="shared" si="7"/>
        <v>78784449.479519784</v>
      </c>
      <c r="M14" s="135">
        <f t="shared" si="7"/>
        <v>95008094.324105471</v>
      </c>
      <c r="N14" s="135">
        <f t="shared" si="7"/>
        <v>103607250.04538609</v>
      </c>
      <c r="O14" s="135">
        <f t="shared" si="7"/>
        <v>112045114.76031075</v>
      </c>
      <c r="P14" s="135">
        <f t="shared" si="7"/>
        <v>103395118.5771523</v>
      </c>
      <c r="Q14" s="135">
        <f t="shared" si="7"/>
        <v>99553260.727488607</v>
      </c>
      <c r="R14" s="135">
        <f t="shared" si="7"/>
        <v>95485269.573998913</v>
      </c>
      <c r="S14" s="135">
        <f t="shared" si="7"/>
        <v>91791507.600364298</v>
      </c>
      <c r="T14" s="135">
        <f t="shared" si="7"/>
        <v>88197217.293557733</v>
      </c>
      <c r="U14" s="135">
        <f t="shared" si="7"/>
        <v>84393869.467232734</v>
      </c>
      <c r="V14" s="135">
        <f t="shared" si="7"/>
        <v>80947675.036455199</v>
      </c>
      <c r="W14" s="135">
        <f t="shared" si="7"/>
        <v>90043809.415362895</v>
      </c>
      <c r="X14" s="135">
        <f t="shared" si="7"/>
        <v>98854403.08080551</v>
      </c>
      <c r="Y14" s="135">
        <f t="shared" si="7"/>
        <v>107430626.87892225</v>
      </c>
      <c r="Z14" s="135">
        <f t="shared" si="7"/>
        <v>116525471.65782997</v>
      </c>
      <c r="AA14" s="135">
        <f t="shared" si="7"/>
        <v>125341244.91027817</v>
      </c>
      <c r="AB14" s="135">
        <f t="shared" si="7"/>
        <v>134944170.63381875</v>
      </c>
      <c r="AC14" s="135">
        <f t="shared" si="7"/>
        <v>144563615.64323497</v>
      </c>
      <c r="AD14" s="135">
        <f t="shared" si="7"/>
        <v>153910458.31319734</v>
      </c>
      <c r="AE14" s="135">
        <f t="shared" si="7"/>
        <v>163512094.43673784</v>
      </c>
      <c r="AF14" s="135">
        <f t="shared" si="7"/>
        <v>173130249.846154</v>
      </c>
      <c r="AG14" s="135">
        <f t="shared" si="7"/>
        <v>182482272.10312206</v>
      </c>
      <c r="AH14" s="135">
        <f t="shared" si="7"/>
        <v>192082618.62666255</v>
      </c>
      <c r="AI14" s="135">
        <f t="shared" si="7"/>
        <v>201699484.43607876</v>
      </c>
      <c r="AJ14" s="135">
        <f t="shared" si="7"/>
        <v>211056686.28005236</v>
      </c>
      <c r="AK14" s="135">
        <f t="shared" si="7"/>
        <v>220153641.50867772</v>
      </c>
      <c r="AL14" s="135">
        <f t="shared" si="7"/>
        <v>229769217.71809387</v>
      </c>
      <c r="AM14" s="135">
        <f t="shared" si="7"/>
        <v>239131599.14907321</v>
      </c>
      <c r="AN14" s="135">
        <f t="shared" si="7"/>
        <v>249281550.7946476</v>
      </c>
      <c r="AO14" s="135">
        <f t="shared" si="7"/>
        <v>259448021.72609764</v>
      </c>
      <c r="AP14" s="135">
        <f t="shared" si="7"/>
        <v>269367767.06611639</v>
      </c>
      <c r="AQ14" s="135">
        <f t="shared" si="7"/>
        <v>279516429.11169082</v>
      </c>
      <c r="AR14" s="135">
        <f t="shared" si="7"/>
        <v>289681610.44314086</v>
      </c>
      <c r="AS14" s="135">
        <f t="shared" si="7"/>
        <v>299606535.37016541</v>
      </c>
      <c r="AT14" s="135">
        <f t="shared" si="7"/>
        <v>309753907.81573981</v>
      </c>
      <c r="AU14" s="135">
        <f t="shared" si="7"/>
        <v>319917799.54718977</v>
      </c>
      <c r="AV14" s="135">
        <f t="shared" si="7"/>
        <v>329847904.06121993</v>
      </c>
      <c r="AW14" s="135">
        <f t="shared" si="7"/>
        <v>339491885.21187913</v>
      </c>
      <c r="AX14" s="135">
        <f t="shared" si="7"/>
        <v>349654487.34332919</v>
      </c>
      <c r="AY14" s="135">
        <f t="shared" si="7"/>
        <v>359589771.44436491</v>
      </c>
      <c r="AZ14" s="135">
        <f t="shared" si="7"/>
        <v>370314358.22807473</v>
      </c>
      <c r="BA14" s="135">
        <f t="shared" si="7"/>
        <v>381055464.29766041</v>
      </c>
      <c r="BB14" s="135">
        <f t="shared" si="7"/>
        <v>391575721.52383745</v>
      </c>
      <c r="BC14" s="135">
        <f t="shared" si="7"/>
        <v>402299018.70754719</v>
      </c>
      <c r="BD14" s="135">
        <f t="shared" si="7"/>
        <v>413038835.1771329</v>
      </c>
      <c r="BE14" s="135">
        <f t="shared" si="7"/>
        <v>423564271.99031556</v>
      </c>
      <c r="BF14" s="135">
        <f t="shared" si="7"/>
        <v>434286279.57402527</v>
      </c>
      <c r="BG14" s="135">
        <f t="shared" si="7"/>
        <v>445024806.44361097</v>
      </c>
      <c r="BH14" s="135">
        <f t="shared" si="7"/>
        <v>455555422.843799</v>
      </c>
      <c r="BI14" s="135">
        <f t="shared" si="7"/>
        <v>465774039.13259393</v>
      </c>
      <c r="BJ14" s="135">
        <f t="shared" si="7"/>
        <v>476511276.4021796</v>
      </c>
      <c r="BK14" s="135">
        <f t="shared" si="7"/>
        <v>487047072.38937348</v>
      </c>
      <c r="BL14" s="135">
        <f t="shared" si="7"/>
        <v>498375283.98812604</v>
      </c>
      <c r="BM14" s="135">
        <f t="shared" si="7"/>
        <v>509720014.87275416</v>
      </c>
      <c r="BN14" s="135">
        <f t="shared" si="7"/>
        <v>520869773.66199642</v>
      </c>
      <c r="BO14" s="135">
        <f t="shared" si="7"/>
        <v>532196695.66074872</v>
      </c>
      <c r="BP14" s="135">
        <f t="shared" si="7"/>
        <v>543540136.94537711</v>
      </c>
      <c r="BQ14" s="135">
        <f t="shared" si="7"/>
        <v>554695075.32162476</v>
      </c>
      <c r="BR14" s="135">
        <f t="shared" ref="BR14:DU14" si="8">BR5+BR8</f>
        <v>566020707.72037733</v>
      </c>
      <c r="BS14" s="135">
        <f t="shared" si="8"/>
        <v>577362859.40500546</v>
      </c>
      <c r="BT14" s="135">
        <f t="shared" si="8"/>
        <v>588522977.36825895</v>
      </c>
      <c r="BU14" s="135">
        <f t="shared" si="8"/>
        <v>599345218.47209609</v>
      </c>
      <c r="BV14" s="135">
        <f t="shared" si="8"/>
        <v>610686080.55672443</v>
      </c>
      <c r="BW14" s="135">
        <f t="shared" si="8"/>
        <v>621851378.1069833</v>
      </c>
      <c r="BX14" s="135">
        <f t="shared" si="8"/>
        <v>633813653.68153012</v>
      </c>
      <c r="BY14" s="135">
        <f t="shared" si="8"/>
        <v>645792448.54195273</v>
      </c>
      <c r="BZ14" s="135">
        <f t="shared" si="8"/>
        <v>657602148.05501187</v>
      </c>
      <c r="CA14" s="135">
        <f t="shared" si="8"/>
        <v>669563134.02955866</v>
      </c>
      <c r="CB14" s="135">
        <f t="shared" si="8"/>
        <v>681540639.28998125</v>
      </c>
      <c r="CC14" s="135">
        <f t="shared" si="8"/>
        <v>693355518.390046</v>
      </c>
      <c r="CD14" s="135">
        <f t="shared" si="8"/>
        <v>705315214.76459289</v>
      </c>
      <c r="CE14" s="135">
        <f t="shared" si="8"/>
        <v>717291430.42501557</v>
      </c>
      <c r="CF14" s="135">
        <f t="shared" si="8"/>
        <v>729111489.11208594</v>
      </c>
      <c r="CG14" s="135">
        <f t="shared" si="8"/>
        <v>740567794.19171751</v>
      </c>
      <c r="CH14" s="135">
        <f t="shared" si="8"/>
        <v>752542720.25214005</v>
      </c>
      <c r="CI14" s="135">
        <f t="shared" si="8"/>
        <v>764367958.52621579</v>
      </c>
      <c r="CJ14" s="135">
        <f t="shared" si="8"/>
        <v>776996259.19534695</v>
      </c>
      <c r="CK14" s="135">
        <f t="shared" si="8"/>
        <v>789641079.15035367</v>
      </c>
      <c r="CL14" s="135">
        <f t="shared" si="8"/>
        <v>802142680.50601959</v>
      </c>
      <c r="CM14" s="135">
        <f t="shared" si="8"/>
        <v>814769691.57515109</v>
      </c>
      <c r="CN14" s="135">
        <f t="shared" si="8"/>
        <v>827413221.93015778</v>
      </c>
      <c r="CO14" s="135">
        <f t="shared" si="8"/>
        <v>839920002.87282944</v>
      </c>
      <c r="CP14" s="135">
        <f t="shared" si="8"/>
        <v>852545724.34196055</v>
      </c>
      <c r="CQ14" s="135">
        <f t="shared" si="8"/>
        <v>865187965.09696734</v>
      </c>
      <c r="CR14" s="135">
        <f t="shared" si="8"/>
        <v>877699925.62664449</v>
      </c>
      <c r="CS14" s="135">
        <f t="shared" si="8"/>
        <v>889822255.80086029</v>
      </c>
      <c r="CT14" s="135">
        <f t="shared" si="8"/>
        <v>902463206.95586705</v>
      </c>
      <c r="CU14" s="135">
        <f t="shared" si="8"/>
        <v>914980347.07255006</v>
      </c>
      <c r="CV14" s="135">
        <f t="shared" si="8"/>
        <v>928308232.01099443</v>
      </c>
      <c r="CW14" s="135">
        <f t="shared" si="8"/>
        <v>941652636.23531461</v>
      </c>
      <c r="CX14" s="135">
        <f t="shared" si="8"/>
        <v>954879698.60831654</v>
      </c>
      <c r="CY14" s="135">
        <f t="shared" si="8"/>
        <v>968206293.94676089</v>
      </c>
      <c r="CZ14" s="135">
        <f t="shared" si="8"/>
        <v>981549408.57108116</v>
      </c>
      <c r="DA14" s="135">
        <f t="shared" si="8"/>
        <v>994781650.53108871</v>
      </c>
      <c r="DB14" s="135">
        <f t="shared" si="8"/>
        <v>1008106956.2695332</v>
      </c>
      <c r="DC14" s="135">
        <f t="shared" si="8"/>
        <v>1021448781.2938529</v>
      </c>
      <c r="DD14" s="135">
        <f t="shared" si="8"/>
        <v>1034686202.8408661</v>
      </c>
      <c r="DE14" s="135">
        <f t="shared" si="8"/>
        <v>1047508117.2843955</v>
      </c>
      <c r="DF14" s="135">
        <f t="shared" si="8"/>
        <v>1060848652.7087157</v>
      </c>
      <c r="DG14" s="135">
        <f t="shared" si="8"/>
        <v>1074091253.8427341</v>
      </c>
      <c r="DH14" s="135">
        <f t="shared" si="8"/>
        <v>1088153960.1839583</v>
      </c>
      <c r="DI14" s="135">
        <f t="shared" si="8"/>
        <v>1102233185.8110578</v>
      </c>
      <c r="DJ14" s="135">
        <f t="shared" si="8"/>
        <v>1116220946.3348613</v>
      </c>
      <c r="DK14" s="135">
        <f t="shared" si="8"/>
        <v>1130282363.0760849</v>
      </c>
      <c r="DL14" s="135">
        <f t="shared" si="8"/>
        <v>1144360299.1031847</v>
      </c>
      <c r="DM14" s="135">
        <f t="shared" si="8"/>
        <v>1158353239.213994</v>
      </c>
      <c r="DN14" s="135">
        <f t="shared" si="8"/>
        <v>1172413366.3552175</v>
      </c>
      <c r="DO14" s="135">
        <f t="shared" si="8"/>
        <v>1186490012.7823172</v>
      </c>
      <c r="DP14" s="135">
        <f t="shared" si="8"/>
        <v>1200488132.4801321</v>
      </c>
      <c r="DQ14" s="135">
        <f t="shared" si="8"/>
        <v>1214044868.3264406</v>
      </c>
      <c r="DR14" s="135">
        <f t="shared" si="8"/>
        <v>1228120225.1535406</v>
      </c>
      <c r="DS14" s="135">
        <f t="shared" si="8"/>
        <v>1242123524.4383612</v>
      </c>
      <c r="DT14" s="135">
        <f t="shared" si="8"/>
        <v>1256958051.172503</v>
      </c>
      <c r="DU14" s="135">
        <f t="shared" si="8"/>
        <v>1271809097.1925209</v>
      </c>
    </row>
    <row r="15" spans="1:125" x14ac:dyDescent="0.3">
      <c r="A15" s="134" t="s">
        <v>156</v>
      </c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</row>
    <row r="16" spans="1:125" s="9" customFormat="1" x14ac:dyDescent="0.3">
      <c r="A16" t="s">
        <v>136</v>
      </c>
      <c r="C16" s="2"/>
      <c r="D16" s="35">
        <f>'Cash Flow'!D26</f>
        <v>0</v>
      </c>
      <c r="E16" s="35">
        <f>D16+'Cash Flow'!E26</f>
        <v>0</v>
      </c>
      <c r="F16" s="35">
        <f>E16+'Cash Flow'!F26</f>
        <v>0</v>
      </c>
      <c r="G16" s="35">
        <f>F16+'Cash Flow'!G26</f>
        <v>0</v>
      </c>
      <c r="H16" s="35">
        <f>G16+'Cash Flow'!H26</f>
        <v>0</v>
      </c>
      <c r="I16" s="35">
        <f>H16+'Cash Flow'!I26</f>
        <v>0</v>
      </c>
      <c r="J16" s="35">
        <f>I16+'Cash Flow'!J26</f>
        <v>0</v>
      </c>
      <c r="K16" s="35">
        <f>J16+'Cash Flow'!K26</f>
        <v>0</v>
      </c>
      <c r="L16" s="35">
        <f>K16+'Cash Flow'!L26</f>
        <v>0</v>
      </c>
      <c r="M16" s="35">
        <f>L16+'Cash Flow'!M26</f>
        <v>0</v>
      </c>
      <c r="N16" s="35">
        <f>M16+'Cash Flow'!N26</f>
        <v>0</v>
      </c>
      <c r="O16" s="35">
        <f>N16+'Cash Flow'!O26</f>
        <v>0</v>
      </c>
      <c r="P16" s="35">
        <f>O16+'Cash Flow'!P26</f>
        <v>0</v>
      </c>
      <c r="Q16" s="35">
        <f>P16+'Cash Flow'!Q26</f>
        <v>0</v>
      </c>
      <c r="R16" s="35">
        <f>Q16+'Cash Flow'!R26</f>
        <v>0</v>
      </c>
      <c r="S16" s="35">
        <f>R16+'Cash Flow'!S26</f>
        <v>0</v>
      </c>
      <c r="T16" s="35">
        <f>S16+'Cash Flow'!T26</f>
        <v>0</v>
      </c>
      <c r="U16" s="35">
        <f>T16+'Cash Flow'!U26</f>
        <v>0</v>
      </c>
      <c r="V16" s="35">
        <f>U16+'Cash Flow'!V26</f>
        <v>0</v>
      </c>
      <c r="W16" s="35">
        <f>V16+'Cash Flow'!W26</f>
        <v>0</v>
      </c>
      <c r="X16" s="35">
        <f>W16+'Cash Flow'!X26</f>
        <v>0</v>
      </c>
      <c r="Y16" s="35">
        <f>X16+'Cash Flow'!Y26</f>
        <v>0</v>
      </c>
      <c r="Z16" s="35">
        <f>Y16+'Cash Flow'!Z26</f>
        <v>0</v>
      </c>
      <c r="AA16" s="35">
        <f>Z16+'Cash Flow'!AA26</f>
        <v>0</v>
      </c>
      <c r="AB16" s="35">
        <f>AA16+'Cash Flow'!AB26</f>
        <v>0</v>
      </c>
      <c r="AC16" s="35">
        <f>AB16+'Cash Flow'!AC26</f>
        <v>0</v>
      </c>
      <c r="AD16" s="35">
        <f>AC16+'Cash Flow'!AD26</f>
        <v>0</v>
      </c>
      <c r="AE16" s="35">
        <f>AD16+'Cash Flow'!AE26</f>
        <v>0</v>
      </c>
      <c r="AF16" s="35">
        <f>AE16+'Cash Flow'!AF26</f>
        <v>0</v>
      </c>
      <c r="AG16" s="35">
        <f>AF16+'Cash Flow'!AG26</f>
        <v>0</v>
      </c>
      <c r="AH16" s="35">
        <f>AG16+'Cash Flow'!AH26</f>
        <v>0</v>
      </c>
      <c r="AI16" s="35">
        <f>AH16+'Cash Flow'!AI26</f>
        <v>0</v>
      </c>
      <c r="AJ16" s="35">
        <f>AI16+'Cash Flow'!AJ26</f>
        <v>0</v>
      </c>
      <c r="AK16" s="35">
        <f>AJ16+'Cash Flow'!AK26</f>
        <v>0</v>
      </c>
      <c r="AL16" s="35">
        <f>AK16+'Cash Flow'!AL26</f>
        <v>0</v>
      </c>
      <c r="AM16" s="35">
        <f>AL16+'Cash Flow'!AM26</f>
        <v>0</v>
      </c>
      <c r="AN16" s="35">
        <f>AM16+'Cash Flow'!AN26</f>
        <v>0</v>
      </c>
      <c r="AO16" s="35">
        <f>AN16+'Cash Flow'!AO26</f>
        <v>0</v>
      </c>
      <c r="AP16" s="35">
        <f>AO16+'Cash Flow'!AP26</f>
        <v>0</v>
      </c>
      <c r="AQ16" s="35">
        <f>AP16+'Cash Flow'!AQ26</f>
        <v>0</v>
      </c>
      <c r="AR16" s="35">
        <f>AQ16+'Cash Flow'!AR26</f>
        <v>0</v>
      </c>
      <c r="AS16" s="35">
        <f>AR16+'Cash Flow'!AS26</f>
        <v>0</v>
      </c>
      <c r="AT16" s="35">
        <f>AS16+'Cash Flow'!AT26</f>
        <v>0</v>
      </c>
      <c r="AU16" s="35">
        <f>AT16+'Cash Flow'!AU26</f>
        <v>0</v>
      </c>
      <c r="AV16" s="35">
        <f>AU16+'Cash Flow'!AV26</f>
        <v>0</v>
      </c>
      <c r="AW16" s="35">
        <f>AV16+'Cash Flow'!AW26</f>
        <v>0</v>
      </c>
      <c r="AX16" s="35">
        <f>AW16+'Cash Flow'!AX26</f>
        <v>0</v>
      </c>
      <c r="AY16" s="35">
        <f>AX16+'Cash Flow'!AY26</f>
        <v>0</v>
      </c>
      <c r="AZ16" s="35">
        <f>AY16+'Cash Flow'!AZ26</f>
        <v>0</v>
      </c>
      <c r="BA16" s="35">
        <f>AZ16+'Cash Flow'!BA26</f>
        <v>0</v>
      </c>
      <c r="BB16" s="35">
        <f>BA16+'Cash Flow'!BB26</f>
        <v>0</v>
      </c>
      <c r="BC16" s="35">
        <f>BB16+'Cash Flow'!BC26</f>
        <v>0</v>
      </c>
      <c r="BD16" s="35">
        <f>BC16+'Cash Flow'!BD26</f>
        <v>0</v>
      </c>
      <c r="BE16" s="35">
        <f>BD16+'Cash Flow'!BE26</f>
        <v>0</v>
      </c>
      <c r="BF16" s="35">
        <f>BE16+'Cash Flow'!BF26</f>
        <v>0</v>
      </c>
      <c r="BG16" s="35">
        <f>BF16+'Cash Flow'!BG26</f>
        <v>0</v>
      </c>
      <c r="BH16" s="35">
        <f>BG16+'Cash Flow'!BH26</f>
        <v>0</v>
      </c>
      <c r="BI16" s="35">
        <f>BH16+'Cash Flow'!BI26</f>
        <v>0</v>
      </c>
      <c r="BJ16" s="35">
        <f>BI16+'Cash Flow'!BJ26</f>
        <v>0</v>
      </c>
      <c r="BK16" s="35">
        <f>BJ16+'Cash Flow'!BK26</f>
        <v>0</v>
      </c>
      <c r="BL16" s="35">
        <f>BK16+'Cash Flow'!BL26</f>
        <v>0</v>
      </c>
      <c r="BM16" s="35">
        <f>BL16+'Cash Flow'!BM26</f>
        <v>0</v>
      </c>
      <c r="BN16" s="35">
        <f>BM16+'Cash Flow'!BN26</f>
        <v>0</v>
      </c>
      <c r="BO16" s="35">
        <f>BN16+'Cash Flow'!BO26</f>
        <v>0</v>
      </c>
      <c r="BP16" s="35">
        <f>BO16+'Cash Flow'!BP26</f>
        <v>0</v>
      </c>
      <c r="BQ16" s="35">
        <f>BP16+'Cash Flow'!BQ26</f>
        <v>0</v>
      </c>
      <c r="BR16" s="35">
        <f>BQ16+'Cash Flow'!BR26</f>
        <v>0</v>
      </c>
      <c r="BS16" s="35">
        <f>BR16+'Cash Flow'!BS26</f>
        <v>0</v>
      </c>
      <c r="BT16" s="35">
        <f>BS16+'Cash Flow'!BT26</f>
        <v>0</v>
      </c>
      <c r="BU16" s="35">
        <f>BT16+'Cash Flow'!BU26</f>
        <v>0</v>
      </c>
      <c r="BV16" s="35">
        <f>BU16+'Cash Flow'!BV26</f>
        <v>0</v>
      </c>
      <c r="BW16" s="35">
        <f>BV16+'Cash Flow'!BW26</f>
        <v>0</v>
      </c>
      <c r="BX16" s="35">
        <f>BW16+'Cash Flow'!BX26</f>
        <v>0</v>
      </c>
      <c r="BY16" s="35">
        <f>BX16+'Cash Flow'!BY26</f>
        <v>0</v>
      </c>
      <c r="BZ16" s="35">
        <f>BY16+'Cash Flow'!BZ26</f>
        <v>0</v>
      </c>
      <c r="CA16" s="35">
        <f>BZ16+'Cash Flow'!CA26</f>
        <v>0</v>
      </c>
      <c r="CB16" s="35">
        <f>CA16+'Cash Flow'!CB26</f>
        <v>0</v>
      </c>
      <c r="CC16" s="35">
        <f>CB16+'Cash Flow'!CC26</f>
        <v>0</v>
      </c>
      <c r="CD16" s="35">
        <f>CC16+'Cash Flow'!CD26</f>
        <v>0</v>
      </c>
      <c r="CE16" s="35">
        <f>CD16+'Cash Flow'!CE26</f>
        <v>0</v>
      </c>
      <c r="CF16" s="35">
        <f>CE16+'Cash Flow'!CF26</f>
        <v>0</v>
      </c>
      <c r="CG16" s="35">
        <f>CF16+'Cash Flow'!CG26</f>
        <v>0</v>
      </c>
      <c r="CH16" s="35">
        <f>CG16+'Cash Flow'!CH26</f>
        <v>0</v>
      </c>
      <c r="CI16" s="35">
        <f>CH16+'Cash Flow'!CI26</f>
        <v>0</v>
      </c>
      <c r="CJ16" s="35">
        <f>CI16+'Cash Flow'!CJ26</f>
        <v>0</v>
      </c>
      <c r="CK16" s="35">
        <f>CJ16+'Cash Flow'!CK26</f>
        <v>0</v>
      </c>
      <c r="CL16" s="35">
        <f>CK16+'Cash Flow'!CL26</f>
        <v>0</v>
      </c>
      <c r="CM16" s="35">
        <f>CL16+'Cash Flow'!CM26</f>
        <v>0</v>
      </c>
      <c r="CN16" s="35">
        <f>CM16+'Cash Flow'!CN26</f>
        <v>0</v>
      </c>
      <c r="CO16" s="35">
        <f>CN16+'Cash Flow'!CO26</f>
        <v>0</v>
      </c>
      <c r="CP16" s="35">
        <f>CO16+'Cash Flow'!CP26</f>
        <v>0</v>
      </c>
      <c r="CQ16" s="35">
        <f>CP16+'Cash Flow'!CQ26</f>
        <v>0</v>
      </c>
      <c r="CR16" s="35">
        <f>CQ16+'Cash Flow'!CR26</f>
        <v>0</v>
      </c>
      <c r="CS16" s="35">
        <f>CR16+'Cash Flow'!CS26</f>
        <v>0</v>
      </c>
      <c r="CT16" s="35">
        <f>CS16+'Cash Flow'!CT26</f>
        <v>0</v>
      </c>
      <c r="CU16" s="35">
        <f>CT16+'Cash Flow'!CU26</f>
        <v>0</v>
      </c>
      <c r="CV16" s="35">
        <f>CU16+'Cash Flow'!CV26</f>
        <v>0</v>
      </c>
      <c r="CW16" s="35">
        <f>CV16+'Cash Flow'!CW26</f>
        <v>0</v>
      </c>
      <c r="CX16" s="35">
        <f>CW16+'Cash Flow'!CX26</f>
        <v>0</v>
      </c>
      <c r="CY16" s="35">
        <f>CX16+'Cash Flow'!CY26</f>
        <v>0</v>
      </c>
      <c r="CZ16" s="35">
        <f>CY16+'Cash Flow'!CZ26</f>
        <v>0</v>
      </c>
      <c r="DA16" s="35">
        <f>CZ16+'Cash Flow'!DA26</f>
        <v>0</v>
      </c>
      <c r="DB16" s="35">
        <f>DA16+'Cash Flow'!DB26</f>
        <v>0</v>
      </c>
      <c r="DC16" s="35">
        <f>DB16+'Cash Flow'!DC26</f>
        <v>0</v>
      </c>
      <c r="DD16" s="35">
        <f>DC16+'Cash Flow'!DD26</f>
        <v>0</v>
      </c>
      <c r="DE16" s="35">
        <f>DD16+'Cash Flow'!DE26</f>
        <v>0</v>
      </c>
      <c r="DF16" s="35">
        <f>DE16+'Cash Flow'!DF26</f>
        <v>0</v>
      </c>
      <c r="DG16" s="35">
        <f>DF16+'Cash Flow'!DG26</f>
        <v>0</v>
      </c>
      <c r="DH16" s="35">
        <f>DG16+'Cash Flow'!DH26</f>
        <v>0</v>
      </c>
      <c r="DI16" s="35">
        <f>DH16+'Cash Flow'!DI26</f>
        <v>0</v>
      </c>
      <c r="DJ16" s="35">
        <f>DI16+'Cash Flow'!DJ26</f>
        <v>0</v>
      </c>
      <c r="DK16" s="35">
        <f>DJ16+'Cash Flow'!DK26</f>
        <v>0</v>
      </c>
      <c r="DL16" s="35">
        <f>DK16+'Cash Flow'!DL26</f>
        <v>0</v>
      </c>
      <c r="DM16" s="35">
        <f>DL16+'Cash Flow'!DM26</f>
        <v>0</v>
      </c>
      <c r="DN16" s="35">
        <f>DM16+'Cash Flow'!DN26</f>
        <v>0</v>
      </c>
      <c r="DO16" s="35">
        <f>DN16+'Cash Flow'!DO26</f>
        <v>0</v>
      </c>
      <c r="DP16" s="35">
        <f>DO16+'Cash Flow'!DP26</f>
        <v>0</v>
      </c>
      <c r="DQ16" s="35">
        <f>DP16+'Cash Flow'!DQ26</f>
        <v>0</v>
      </c>
      <c r="DR16" s="35">
        <f>DQ16+'Cash Flow'!DR26</f>
        <v>0</v>
      </c>
      <c r="DS16" s="35">
        <f>DR16+'Cash Flow'!DS26</f>
        <v>0</v>
      </c>
      <c r="DT16" s="35">
        <f>DS16+'Cash Flow'!DT26</f>
        <v>0</v>
      </c>
      <c r="DU16" s="35">
        <f>DT16+'Cash Flow'!DU26</f>
        <v>0</v>
      </c>
    </row>
    <row r="17" spans="1:125" x14ac:dyDescent="0.3">
      <c r="A17" t="s">
        <v>157</v>
      </c>
      <c r="B17" s="40"/>
      <c r="C17" s="12"/>
      <c r="D17" s="13">
        <f>PL!D19</f>
        <v>-84559.322033898308</v>
      </c>
      <c r="E17" s="13">
        <f>D17+PL!E19</f>
        <v>-84559.322033898308</v>
      </c>
      <c r="F17" s="13">
        <f>E17+PL!F19</f>
        <v>-84559.322033898308</v>
      </c>
      <c r="G17" s="13">
        <f>F17+PL!G19</f>
        <v>-84559.322033898308</v>
      </c>
      <c r="H17" s="13">
        <f>G17+PL!H19</f>
        <v>-84559.322033898308</v>
      </c>
      <c r="I17" s="13">
        <f>H17+PL!I19</f>
        <v>-112725.98870056498</v>
      </c>
      <c r="J17" s="13">
        <f>I17+PL!J19</f>
        <v>-140892.65536723164</v>
      </c>
      <c r="K17" s="13">
        <f>J17+PL!K19</f>
        <v>-169059.32203389832</v>
      </c>
      <c r="L17" s="13">
        <f>K17+PL!L19</f>
        <v>-215550.52048022603</v>
      </c>
      <c r="M17" s="13">
        <f>L17+PL!M19</f>
        <v>7908094.3241054593</v>
      </c>
      <c r="N17" s="13">
        <f>M17+PL!N19</f>
        <v>16507250.045386061</v>
      </c>
      <c r="O17" s="13">
        <f>N17+PL!O19</f>
        <v>24945114.760310728</v>
      </c>
      <c r="P17" s="13">
        <f>O17+PL!P19</f>
        <v>28737975.720009409</v>
      </c>
      <c r="Q17" s="13">
        <f>P17+PL!Q19</f>
        <v>37338975.013202846</v>
      </c>
      <c r="R17" s="13">
        <f>Q17+PL!R19</f>
        <v>45713841.002570301</v>
      </c>
      <c r="S17" s="13">
        <f>R17+PL!S19</f>
        <v>54462936.17179279</v>
      </c>
      <c r="T17" s="13">
        <f>S17+PL!T19</f>
        <v>63311503.007843368</v>
      </c>
      <c r="U17" s="13">
        <f>T17+PL!U19</f>
        <v>71951012.32437551</v>
      </c>
      <c r="V17" s="13">
        <f>U17+PL!V19</f>
        <v>80947675.03645514</v>
      </c>
      <c r="W17" s="13">
        <f>V17+PL!W19</f>
        <v>90043809.415362865</v>
      </c>
      <c r="X17" s="13">
        <f>W17+PL!X19</f>
        <v>98854403.080805421</v>
      </c>
      <c r="Y17" s="13">
        <f>X17+PL!Y19</f>
        <v>107430626.87892218</v>
      </c>
      <c r="Z17" s="13">
        <f>Y17+PL!Z19</f>
        <v>116525471.6578299</v>
      </c>
      <c r="AA17" s="13">
        <f>Z17+PL!AA19</f>
        <v>125341244.91027811</v>
      </c>
      <c r="AB17" s="13">
        <f>AA17+PL!AB19</f>
        <v>134944170.6338186</v>
      </c>
      <c r="AC17" s="13">
        <f>AB17+PL!AC19</f>
        <v>144563615.64323479</v>
      </c>
      <c r="AD17" s="13">
        <f>AC17+PL!AD19</f>
        <v>153910458.31319711</v>
      </c>
      <c r="AE17" s="13">
        <f>AD17+PL!AE19</f>
        <v>163512094.4367376</v>
      </c>
      <c r="AF17" s="13">
        <f>AE17+PL!AF19</f>
        <v>173130249.8461538</v>
      </c>
      <c r="AG17" s="13">
        <f>AF17+PL!AG19</f>
        <v>182482272.10312179</v>
      </c>
      <c r="AH17" s="13">
        <f>AG17+PL!AH19</f>
        <v>192082618.62666228</v>
      </c>
      <c r="AI17" s="13">
        <f>AH17+PL!AI19</f>
        <v>201699484.43607849</v>
      </c>
      <c r="AJ17" s="13">
        <f>AI17+PL!AJ19</f>
        <v>211056686.28005213</v>
      </c>
      <c r="AK17" s="13">
        <f>AJ17+PL!AK19</f>
        <v>220153641.50867736</v>
      </c>
      <c r="AL17" s="13">
        <f>AK17+PL!AL19</f>
        <v>229769217.71809354</v>
      </c>
      <c r="AM17" s="13">
        <f>AL17+PL!AM19</f>
        <v>239131599.14907283</v>
      </c>
      <c r="AN17" s="13">
        <f>AM17+PL!AN19</f>
        <v>249281550.79464722</v>
      </c>
      <c r="AO17" s="13">
        <f>AN17+PL!AO19</f>
        <v>259448021.72609732</v>
      </c>
      <c r="AP17" s="13">
        <f>AO17+PL!AP19</f>
        <v>269367767.06611615</v>
      </c>
      <c r="AQ17" s="13">
        <f>AP17+PL!AQ19</f>
        <v>279516429.11169052</v>
      </c>
      <c r="AR17" s="13">
        <f>AQ17+PL!AR19</f>
        <v>289681610.44314063</v>
      </c>
      <c r="AS17" s="13">
        <f>AR17+PL!AS19</f>
        <v>299606535.37016511</v>
      </c>
      <c r="AT17" s="13">
        <f>AS17+PL!AT19</f>
        <v>309753907.81573951</v>
      </c>
      <c r="AU17" s="13">
        <f>AT17+PL!AU19</f>
        <v>319917799.54718959</v>
      </c>
      <c r="AV17" s="13">
        <f>AU17+PL!AV19</f>
        <v>329847904.06121975</v>
      </c>
      <c r="AW17" s="13">
        <f>AV17+PL!AW19</f>
        <v>339491885.2118789</v>
      </c>
      <c r="AX17" s="13">
        <f>AW17+PL!AX19</f>
        <v>349654487.34332901</v>
      </c>
      <c r="AY17" s="13">
        <f>AX17+PL!AY19</f>
        <v>359589771.44436479</v>
      </c>
      <c r="AZ17" s="13">
        <f>AY17+PL!AZ19</f>
        <v>370314358.22807479</v>
      </c>
      <c r="BA17" s="13">
        <f>AZ17+PL!BA19</f>
        <v>381055464.29766047</v>
      </c>
      <c r="BB17" s="13">
        <f>BA17+PL!BB19</f>
        <v>391575721.52383751</v>
      </c>
      <c r="BC17" s="13">
        <f>BB17+PL!BC19</f>
        <v>402299018.70754749</v>
      </c>
      <c r="BD17" s="13">
        <f>BC17+PL!BD19</f>
        <v>413038835.1771332</v>
      </c>
      <c r="BE17" s="13">
        <f>BD17+PL!BE19</f>
        <v>423564271.99031585</v>
      </c>
      <c r="BF17" s="13">
        <f>BE17+PL!BF19</f>
        <v>434286279.57402581</v>
      </c>
      <c r="BG17" s="13">
        <f>BF17+PL!BG19</f>
        <v>445024806.4436115</v>
      </c>
      <c r="BH17" s="13">
        <f>BG17+PL!BH19</f>
        <v>455555422.84379983</v>
      </c>
      <c r="BI17" s="13">
        <f>BH17+PL!BI19</f>
        <v>465774039.13259459</v>
      </c>
      <c r="BJ17" s="13">
        <f>BI17+PL!BJ19</f>
        <v>476511276.40218025</v>
      </c>
      <c r="BK17" s="13">
        <f>BJ17+PL!BK19</f>
        <v>487047072.38937426</v>
      </c>
      <c r="BL17" s="13">
        <f>BK17+PL!BL19</f>
        <v>498375283.98812658</v>
      </c>
      <c r="BM17" s="13">
        <f>BL17+PL!BM19</f>
        <v>509720014.87275463</v>
      </c>
      <c r="BN17" s="13">
        <f>BM17+PL!BN19</f>
        <v>520869773.66199666</v>
      </c>
      <c r="BO17" s="13">
        <f>BN17+PL!BO19</f>
        <v>532196695.66074902</v>
      </c>
      <c r="BP17" s="13">
        <f>BO17+PL!BP19</f>
        <v>543540136.94537711</v>
      </c>
      <c r="BQ17" s="13">
        <f>BP17+PL!BQ19</f>
        <v>554695075.32162476</v>
      </c>
      <c r="BR17" s="13">
        <f>BQ17+PL!BR19</f>
        <v>566020707.72037709</v>
      </c>
      <c r="BS17" s="13">
        <f>BR17+PL!BS19</f>
        <v>577362859.4050051</v>
      </c>
      <c r="BT17" s="13">
        <f>BS17+PL!BT19</f>
        <v>588522977.36825836</v>
      </c>
      <c r="BU17" s="13">
        <f>BT17+PL!BU19</f>
        <v>599345218.47209549</v>
      </c>
      <c r="BV17" s="13">
        <f>BU17+PL!BV19</f>
        <v>610686080.55672359</v>
      </c>
      <c r="BW17" s="13">
        <f>BV17+PL!BW19</f>
        <v>621851378.10698259</v>
      </c>
      <c r="BX17" s="13">
        <f>BW17+PL!BX19</f>
        <v>633813653.6815294</v>
      </c>
      <c r="BY17" s="13">
        <f>BX17+PL!BY19</f>
        <v>645792448.54195201</v>
      </c>
      <c r="BZ17" s="13">
        <f>BY17+PL!BZ19</f>
        <v>657602148.05501115</v>
      </c>
      <c r="CA17" s="13">
        <f>BZ17+PL!CA19</f>
        <v>669563134.02955806</v>
      </c>
      <c r="CB17" s="13">
        <f>CA17+PL!CB19</f>
        <v>681540639.28998065</v>
      </c>
      <c r="CC17" s="13">
        <f>CB17+PL!CC19</f>
        <v>693355518.3900454</v>
      </c>
      <c r="CD17" s="13">
        <f>CC17+PL!CD19</f>
        <v>705315214.76459229</v>
      </c>
      <c r="CE17" s="13">
        <f>CD17+PL!CE19</f>
        <v>717291430.42501485</v>
      </c>
      <c r="CF17" s="13">
        <f>CE17+PL!CF19</f>
        <v>729111489.11208522</v>
      </c>
      <c r="CG17" s="13">
        <f>CF17+PL!CG19</f>
        <v>740567794.19171679</v>
      </c>
      <c r="CH17" s="13">
        <f>CG17+PL!CH19</f>
        <v>752542720.25213933</v>
      </c>
      <c r="CI17" s="13">
        <f>CH17+PL!CI19</f>
        <v>764367958.52621531</v>
      </c>
      <c r="CJ17" s="13">
        <f>CI17+PL!CJ19</f>
        <v>776996259.19534636</v>
      </c>
      <c r="CK17" s="13">
        <f>CJ17+PL!CK19</f>
        <v>789641079.15035307</v>
      </c>
      <c r="CL17" s="13">
        <f>CK17+PL!CL19</f>
        <v>802142680.506019</v>
      </c>
      <c r="CM17" s="13">
        <f>CL17+PL!CM19</f>
        <v>814769691.57515001</v>
      </c>
      <c r="CN17" s="13">
        <f>CM17+PL!CN19</f>
        <v>827413221.93015683</v>
      </c>
      <c r="CO17" s="13">
        <f>CN17+PL!CO19</f>
        <v>839920002.87282836</v>
      </c>
      <c r="CP17" s="13">
        <f>CO17+PL!CP19</f>
        <v>852545724.34195948</v>
      </c>
      <c r="CQ17" s="13">
        <f>CP17+PL!CQ19</f>
        <v>865187965.09696627</v>
      </c>
      <c r="CR17" s="13">
        <f>CQ17+PL!CR19</f>
        <v>877699925.62664342</v>
      </c>
      <c r="CS17" s="13">
        <f>CR17+PL!CS19</f>
        <v>889822255.80085921</v>
      </c>
      <c r="CT17" s="13">
        <f>CS17+PL!CT19</f>
        <v>902463206.95586598</v>
      </c>
      <c r="CU17" s="13">
        <f>CT17+PL!CU19</f>
        <v>914980347.07254887</v>
      </c>
      <c r="CV17" s="13">
        <f>CU17+PL!CV19</f>
        <v>928308232.01099336</v>
      </c>
      <c r="CW17" s="13">
        <f>CV17+PL!CW19</f>
        <v>941652636.23531353</v>
      </c>
      <c r="CX17" s="13">
        <f>CW17+PL!CX19</f>
        <v>954879698.60831547</v>
      </c>
      <c r="CY17" s="13">
        <f>CX17+PL!CY19</f>
        <v>968206293.94675994</v>
      </c>
      <c r="CZ17" s="13">
        <f>CY17+PL!CZ19</f>
        <v>981549408.57108009</v>
      </c>
      <c r="DA17" s="13">
        <f>CZ17+PL!DA19</f>
        <v>994781650.53108764</v>
      </c>
      <c r="DB17" s="13">
        <f>DA17+PL!DB19</f>
        <v>1008106956.2695321</v>
      </c>
      <c r="DC17" s="13">
        <f>DB17+PL!DC19</f>
        <v>1021448781.2938523</v>
      </c>
      <c r="DD17" s="13">
        <f>DC17+PL!DD19</f>
        <v>1034686202.8408656</v>
      </c>
      <c r="DE17" s="13">
        <f>DD17+PL!DE19</f>
        <v>1047508117.2843949</v>
      </c>
      <c r="DF17" s="13">
        <f>DE17+PL!DF19</f>
        <v>1060848652.7087151</v>
      </c>
      <c r="DG17" s="13">
        <f>DF17+PL!DG19</f>
        <v>1074091253.8427339</v>
      </c>
      <c r="DH17" s="13">
        <f>DG17+PL!DH19</f>
        <v>1088153960.1839576</v>
      </c>
      <c r="DI17" s="13">
        <f>DH17+PL!DI19</f>
        <v>1102233185.8110569</v>
      </c>
      <c r="DJ17" s="13">
        <f>DI17+PL!DJ19</f>
        <v>1116220946.3348606</v>
      </c>
      <c r="DK17" s="13">
        <f>DJ17+PL!DK19</f>
        <v>1130282363.0760841</v>
      </c>
      <c r="DL17" s="13">
        <f>DK17+PL!DL19</f>
        <v>1144360299.1031835</v>
      </c>
      <c r="DM17" s="13">
        <f>DL17+PL!DM19</f>
        <v>1158353239.2139928</v>
      </c>
      <c r="DN17" s="13">
        <f>DM17+PL!DN19</f>
        <v>1172413366.3552165</v>
      </c>
      <c r="DO17" s="13">
        <f>DN17+PL!DO19</f>
        <v>1186490012.7823157</v>
      </c>
      <c r="DP17" s="13">
        <f>DO17+PL!DP19</f>
        <v>1200488132.4801307</v>
      </c>
      <c r="DQ17" s="13">
        <f>DP17+PL!DQ19</f>
        <v>1214044868.3264391</v>
      </c>
      <c r="DR17" s="13">
        <f>DQ17+PL!DR19</f>
        <v>1228120225.1535385</v>
      </c>
      <c r="DS17" s="13">
        <f>DR17+PL!DS19</f>
        <v>1242123524.438359</v>
      </c>
      <c r="DT17" s="13">
        <f>DS17+PL!DT19</f>
        <v>1256958051.1725006</v>
      </c>
      <c r="DU17" s="13">
        <f>DT17+PL!DU19</f>
        <v>1271809097.192518</v>
      </c>
    </row>
    <row r="18" spans="1:125" x14ac:dyDescent="0.3">
      <c r="A18" s="27" t="s">
        <v>158</v>
      </c>
      <c r="B18" s="41"/>
      <c r="C18" s="12"/>
      <c r="D18" s="12">
        <f>D16+D17</f>
        <v>-84559.322033898308</v>
      </c>
      <c r="E18" s="12">
        <f>E16+E17</f>
        <v>-84559.322033898308</v>
      </c>
      <c r="F18" s="12">
        <f t="shared" ref="F18:BQ18" si="9">F16+F17</f>
        <v>-84559.322033898308</v>
      </c>
      <c r="G18" s="12">
        <f t="shared" si="9"/>
        <v>-84559.322033898308</v>
      </c>
      <c r="H18" s="12">
        <f t="shared" si="9"/>
        <v>-84559.322033898308</v>
      </c>
      <c r="I18" s="12">
        <f t="shared" si="9"/>
        <v>-112725.98870056498</v>
      </c>
      <c r="J18" s="12">
        <f t="shared" si="9"/>
        <v>-140892.65536723164</v>
      </c>
      <c r="K18" s="12">
        <f t="shared" si="9"/>
        <v>-169059.32203389832</v>
      </c>
      <c r="L18" s="12">
        <f t="shared" si="9"/>
        <v>-215550.52048022603</v>
      </c>
      <c r="M18" s="12">
        <f t="shared" si="9"/>
        <v>7908094.3241054593</v>
      </c>
      <c r="N18" s="12">
        <f t="shared" si="9"/>
        <v>16507250.045386061</v>
      </c>
      <c r="O18" s="12">
        <f t="shared" si="9"/>
        <v>24945114.760310728</v>
      </c>
      <c r="P18" s="12">
        <f t="shared" si="9"/>
        <v>28737975.720009409</v>
      </c>
      <c r="Q18" s="12">
        <f t="shared" si="9"/>
        <v>37338975.013202846</v>
      </c>
      <c r="R18" s="12">
        <f t="shared" si="9"/>
        <v>45713841.002570301</v>
      </c>
      <c r="S18" s="12">
        <f t="shared" si="9"/>
        <v>54462936.17179279</v>
      </c>
      <c r="T18" s="12">
        <f t="shared" si="9"/>
        <v>63311503.007843368</v>
      </c>
      <c r="U18" s="12">
        <f t="shared" si="9"/>
        <v>71951012.32437551</v>
      </c>
      <c r="V18" s="12">
        <f t="shared" si="9"/>
        <v>80947675.03645514</v>
      </c>
      <c r="W18" s="12">
        <f t="shared" si="9"/>
        <v>90043809.415362865</v>
      </c>
      <c r="X18" s="12">
        <f t="shared" si="9"/>
        <v>98854403.080805421</v>
      </c>
      <c r="Y18" s="12">
        <f t="shared" si="9"/>
        <v>107430626.87892218</v>
      </c>
      <c r="Z18" s="12">
        <f t="shared" si="9"/>
        <v>116525471.6578299</v>
      </c>
      <c r="AA18" s="12">
        <f t="shared" si="9"/>
        <v>125341244.91027811</v>
      </c>
      <c r="AB18" s="12">
        <f t="shared" si="9"/>
        <v>134944170.6338186</v>
      </c>
      <c r="AC18" s="12">
        <f t="shared" si="9"/>
        <v>144563615.64323479</v>
      </c>
      <c r="AD18" s="12">
        <f t="shared" si="9"/>
        <v>153910458.31319711</v>
      </c>
      <c r="AE18" s="12">
        <f t="shared" si="9"/>
        <v>163512094.4367376</v>
      </c>
      <c r="AF18" s="12">
        <f t="shared" si="9"/>
        <v>173130249.8461538</v>
      </c>
      <c r="AG18" s="12">
        <f t="shared" si="9"/>
        <v>182482272.10312179</v>
      </c>
      <c r="AH18" s="12">
        <f t="shared" si="9"/>
        <v>192082618.62666228</v>
      </c>
      <c r="AI18" s="12">
        <f t="shared" si="9"/>
        <v>201699484.43607849</v>
      </c>
      <c r="AJ18" s="12">
        <f t="shared" si="9"/>
        <v>211056686.28005213</v>
      </c>
      <c r="AK18" s="12">
        <f t="shared" si="9"/>
        <v>220153641.50867736</v>
      </c>
      <c r="AL18" s="12">
        <f t="shared" si="9"/>
        <v>229769217.71809354</v>
      </c>
      <c r="AM18" s="12">
        <f t="shared" si="9"/>
        <v>239131599.14907283</v>
      </c>
      <c r="AN18" s="12">
        <f t="shared" si="9"/>
        <v>249281550.79464722</v>
      </c>
      <c r="AO18" s="12">
        <f t="shared" si="9"/>
        <v>259448021.72609732</v>
      </c>
      <c r="AP18" s="12">
        <f t="shared" si="9"/>
        <v>269367767.06611615</v>
      </c>
      <c r="AQ18" s="12">
        <f t="shared" si="9"/>
        <v>279516429.11169052</v>
      </c>
      <c r="AR18" s="12">
        <f t="shared" si="9"/>
        <v>289681610.44314063</v>
      </c>
      <c r="AS18" s="12">
        <f t="shared" si="9"/>
        <v>299606535.37016511</v>
      </c>
      <c r="AT18" s="12">
        <f t="shared" si="9"/>
        <v>309753907.81573951</v>
      </c>
      <c r="AU18" s="12">
        <f t="shared" si="9"/>
        <v>319917799.54718959</v>
      </c>
      <c r="AV18" s="12">
        <f t="shared" si="9"/>
        <v>329847904.06121975</v>
      </c>
      <c r="AW18" s="12">
        <f t="shared" si="9"/>
        <v>339491885.2118789</v>
      </c>
      <c r="AX18" s="12">
        <f t="shared" si="9"/>
        <v>349654487.34332901</v>
      </c>
      <c r="AY18" s="12">
        <f t="shared" si="9"/>
        <v>359589771.44436479</v>
      </c>
      <c r="AZ18" s="12">
        <f t="shared" si="9"/>
        <v>370314358.22807479</v>
      </c>
      <c r="BA18" s="12">
        <f t="shared" si="9"/>
        <v>381055464.29766047</v>
      </c>
      <c r="BB18" s="12">
        <f t="shared" si="9"/>
        <v>391575721.52383751</v>
      </c>
      <c r="BC18" s="12">
        <f t="shared" si="9"/>
        <v>402299018.70754749</v>
      </c>
      <c r="BD18" s="12">
        <f t="shared" si="9"/>
        <v>413038835.1771332</v>
      </c>
      <c r="BE18" s="12">
        <f t="shared" si="9"/>
        <v>423564271.99031585</v>
      </c>
      <c r="BF18" s="12">
        <f t="shared" si="9"/>
        <v>434286279.57402581</v>
      </c>
      <c r="BG18" s="12">
        <f t="shared" si="9"/>
        <v>445024806.4436115</v>
      </c>
      <c r="BH18" s="12">
        <f t="shared" si="9"/>
        <v>455555422.84379983</v>
      </c>
      <c r="BI18" s="12">
        <f t="shared" si="9"/>
        <v>465774039.13259459</v>
      </c>
      <c r="BJ18" s="12">
        <f t="shared" si="9"/>
        <v>476511276.40218025</v>
      </c>
      <c r="BK18" s="12">
        <f t="shared" si="9"/>
        <v>487047072.38937426</v>
      </c>
      <c r="BL18" s="12">
        <f t="shared" si="9"/>
        <v>498375283.98812658</v>
      </c>
      <c r="BM18" s="12">
        <f t="shared" si="9"/>
        <v>509720014.87275463</v>
      </c>
      <c r="BN18" s="12">
        <f t="shared" si="9"/>
        <v>520869773.66199666</v>
      </c>
      <c r="BO18" s="12">
        <f t="shared" si="9"/>
        <v>532196695.66074902</v>
      </c>
      <c r="BP18" s="12">
        <f t="shared" si="9"/>
        <v>543540136.94537711</v>
      </c>
      <c r="BQ18" s="12">
        <f t="shared" si="9"/>
        <v>554695075.32162476</v>
      </c>
      <c r="BR18" s="12">
        <f t="shared" ref="BR18:DU18" si="10">BR16+BR17</f>
        <v>566020707.72037709</v>
      </c>
      <c r="BS18" s="12">
        <f t="shared" si="10"/>
        <v>577362859.4050051</v>
      </c>
      <c r="BT18" s="12">
        <f t="shared" si="10"/>
        <v>588522977.36825836</v>
      </c>
      <c r="BU18" s="12">
        <f t="shared" si="10"/>
        <v>599345218.47209549</v>
      </c>
      <c r="BV18" s="12">
        <f t="shared" si="10"/>
        <v>610686080.55672359</v>
      </c>
      <c r="BW18" s="12">
        <f t="shared" si="10"/>
        <v>621851378.10698259</v>
      </c>
      <c r="BX18" s="12">
        <f t="shared" si="10"/>
        <v>633813653.6815294</v>
      </c>
      <c r="BY18" s="12">
        <f t="shared" si="10"/>
        <v>645792448.54195201</v>
      </c>
      <c r="BZ18" s="12">
        <f t="shared" si="10"/>
        <v>657602148.05501115</v>
      </c>
      <c r="CA18" s="12">
        <f t="shared" si="10"/>
        <v>669563134.02955806</v>
      </c>
      <c r="CB18" s="12">
        <f t="shared" si="10"/>
        <v>681540639.28998065</v>
      </c>
      <c r="CC18" s="12">
        <f t="shared" si="10"/>
        <v>693355518.3900454</v>
      </c>
      <c r="CD18" s="12">
        <f t="shared" si="10"/>
        <v>705315214.76459229</v>
      </c>
      <c r="CE18" s="12">
        <f t="shared" si="10"/>
        <v>717291430.42501485</v>
      </c>
      <c r="CF18" s="12">
        <f t="shared" si="10"/>
        <v>729111489.11208522</v>
      </c>
      <c r="CG18" s="12">
        <f t="shared" si="10"/>
        <v>740567794.19171679</v>
      </c>
      <c r="CH18" s="12">
        <f t="shared" si="10"/>
        <v>752542720.25213933</v>
      </c>
      <c r="CI18" s="12">
        <f t="shared" si="10"/>
        <v>764367958.52621531</v>
      </c>
      <c r="CJ18" s="12">
        <f t="shared" si="10"/>
        <v>776996259.19534636</v>
      </c>
      <c r="CK18" s="12">
        <f t="shared" si="10"/>
        <v>789641079.15035307</v>
      </c>
      <c r="CL18" s="12">
        <f t="shared" si="10"/>
        <v>802142680.506019</v>
      </c>
      <c r="CM18" s="12">
        <f t="shared" si="10"/>
        <v>814769691.57515001</v>
      </c>
      <c r="CN18" s="12">
        <f t="shared" si="10"/>
        <v>827413221.93015683</v>
      </c>
      <c r="CO18" s="12">
        <f t="shared" si="10"/>
        <v>839920002.87282836</v>
      </c>
      <c r="CP18" s="12">
        <f t="shared" si="10"/>
        <v>852545724.34195948</v>
      </c>
      <c r="CQ18" s="12">
        <f t="shared" si="10"/>
        <v>865187965.09696627</v>
      </c>
      <c r="CR18" s="12">
        <f t="shared" si="10"/>
        <v>877699925.62664342</v>
      </c>
      <c r="CS18" s="12">
        <f t="shared" si="10"/>
        <v>889822255.80085921</v>
      </c>
      <c r="CT18" s="12">
        <f t="shared" si="10"/>
        <v>902463206.95586598</v>
      </c>
      <c r="CU18" s="12">
        <f t="shared" si="10"/>
        <v>914980347.07254887</v>
      </c>
      <c r="CV18" s="12">
        <f t="shared" si="10"/>
        <v>928308232.01099336</v>
      </c>
      <c r="CW18" s="12">
        <f t="shared" si="10"/>
        <v>941652636.23531353</v>
      </c>
      <c r="CX18" s="12">
        <f t="shared" si="10"/>
        <v>954879698.60831547</v>
      </c>
      <c r="CY18" s="12">
        <f t="shared" si="10"/>
        <v>968206293.94675994</v>
      </c>
      <c r="CZ18" s="12">
        <f t="shared" si="10"/>
        <v>981549408.57108009</v>
      </c>
      <c r="DA18" s="12">
        <f t="shared" si="10"/>
        <v>994781650.53108764</v>
      </c>
      <c r="DB18" s="12">
        <f t="shared" si="10"/>
        <v>1008106956.2695321</v>
      </c>
      <c r="DC18" s="12">
        <f t="shared" si="10"/>
        <v>1021448781.2938523</v>
      </c>
      <c r="DD18" s="12">
        <f t="shared" si="10"/>
        <v>1034686202.8408656</v>
      </c>
      <c r="DE18" s="12">
        <f t="shared" si="10"/>
        <v>1047508117.2843949</v>
      </c>
      <c r="DF18" s="12">
        <f t="shared" si="10"/>
        <v>1060848652.7087151</v>
      </c>
      <c r="DG18" s="12">
        <f t="shared" si="10"/>
        <v>1074091253.8427339</v>
      </c>
      <c r="DH18" s="12">
        <f t="shared" si="10"/>
        <v>1088153960.1839576</v>
      </c>
      <c r="DI18" s="12">
        <f t="shared" si="10"/>
        <v>1102233185.8110569</v>
      </c>
      <c r="DJ18" s="12">
        <f t="shared" si="10"/>
        <v>1116220946.3348606</v>
      </c>
      <c r="DK18" s="12">
        <f t="shared" si="10"/>
        <v>1130282363.0760841</v>
      </c>
      <c r="DL18" s="12">
        <f t="shared" si="10"/>
        <v>1144360299.1031835</v>
      </c>
      <c r="DM18" s="12">
        <f t="shared" si="10"/>
        <v>1158353239.2139928</v>
      </c>
      <c r="DN18" s="12">
        <f t="shared" si="10"/>
        <v>1172413366.3552165</v>
      </c>
      <c r="DO18" s="12">
        <f t="shared" si="10"/>
        <v>1186490012.7823157</v>
      </c>
      <c r="DP18" s="12">
        <f t="shared" si="10"/>
        <v>1200488132.4801307</v>
      </c>
      <c r="DQ18" s="12">
        <f t="shared" si="10"/>
        <v>1214044868.3264391</v>
      </c>
      <c r="DR18" s="12">
        <f t="shared" si="10"/>
        <v>1228120225.1535385</v>
      </c>
      <c r="DS18" s="12">
        <f t="shared" si="10"/>
        <v>1242123524.438359</v>
      </c>
      <c r="DT18" s="12">
        <f t="shared" si="10"/>
        <v>1256958051.1725006</v>
      </c>
      <c r="DU18" s="12">
        <f t="shared" si="10"/>
        <v>1271809097.192518</v>
      </c>
    </row>
    <row r="19" spans="1:125" x14ac:dyDescent="0.3">
      <c r="A19" t="s">
        <v>159</v>
      </c>
      <c r="B19" s="41"/>
      <c r="C19" s="12"/>
      <c r="D19" s="13">
        <f>кредит!D11</f>
        <v>52300000</v>
      </c>
      <c r="E19" s="13">
        <f>кредит!E11</f>
        <v>53200000</v>
      </c>
      <c r="F19" s="13">
        <f>кредит!F11</f>
        <v>54300000</v>
      </c>
      <c r="G19" s="13">
        <f>кредит!G11</f>
        <v>55200000</v>
      </c>
      <c r="H19" s="13">
        <f>кредит!H11</f>
        <v>57400000</v>
      </c>
      <c r="I19" s="13">
        <f>кредит!I11</f>
        <v>59000000</v>
      </c>
      <c r="J19" s="13">
        <f>кредит!J11</f>
        <v>60100000</v>
      </c>
      <c r="K19" s="13">
        <f>кредит!K11</f>
        <v>61600000</v>
      </c>
      <c r="L19" s="13">
        <f>кредит!L11</f>
        <v>79000000</v>
      </c>
      <c r="M19" s="13">
        <f>кредит!M11</f>
        <v>87100000</v>
      </c>
      <c r="N19" s="13">
        <f>кредит!N11</f>
        <v>87100000</v>
      </c>
      <c r="O19" s="13">
        <f>кредит!O11</f>
        <v>87100000</v>
      </c>
      <c r="P19" s="13">
        <f>кредит!P11</f>
        <v>74657142.857142851</v>
      </c>
      <c r="Q19" s="13">
        <f>кредит!Q11</f>
        <v>62214285.714285709</v>
      </c>
      <c r="R19" s="13">
        <f>кредит!R11</f>
        <v>49771428.571428567</v>
      </c>
      <c r="S19" s="13">
        <f>кредит!S11</f>
        <v>37328571.428571425</v>
      </c>
      <c r="T19" s="13">
        <f>кредит!T11</f>
        <v>24885714.285714284</v>
      </c>
      <c r="U19" s="13">
        <f>кредит!U11</f>
        <v>12442857.14285714</v>
      </c>
      <c r="V19" s="13">
        <f>кредит!V11</f>
        <v>0</v>
      </c>
      <c r="W19" s="13">
        <f>кредит!W11</f>
        <v>0</v>
      </c>
      <c r="X19" s="13">
        <f>кредит!X11</f>
        <v>0</v>
      </c>
      <c r="Y19" s="13">
        <f>кредит!Y11</f>
        <v>0</v>
      </c>
      <c r="Z19" s="13">
        <f>кредит!Z11</f>
        <v>0</v>
      </c>
      <c r="AA19" s="13">
        <f>кредит!AA11</f>
        <v>0</v>
      </c>
      <c r="AB19" s="13">
        <f>кредит!AB11</f>
        <v>0</v>
      </c>
      <c r="AC19" s="13">
        <f>кредит!AC11</f>
        <v>0</v>
      </c>
      <c r="AD19" s="13">
        <f>кредит!AD11</f>
        <v>0</v>
      </c>
      <c r="AE19" s="13">
        <f>кредит!AE11</f>
        <v>0</v>
      </c>
      <c r="AF19" s="13">
        <f>кредит!AF11</f>
        <v>0</v>
      </c>
      <c r="AG19" s="13">
        <f>кредит!AG11</f>
        <v>0</v>
      </c>
      <c r="AH19" s="13">
        <f>кредит!AH11</f>
        <v>0</v>
      </c>
      <c r="AI19" s="13">
        <f>кредит!AI11</f>
        <v>0</v>
      </c>
      <c r="AJ19" s="13">
        <f>кредит!AJ11</f>
        <v>0</v>
      </c>
      <c r="AK19" s="13">
        <f>кредит!AK11</f>
        <v>0</v>
      </c>
      <c r="AL19" s="13">
        <f>кредит!AL11</f>
        <v>0</v>
      </c>
      <c r="AM19" s="13">
        <f>кредит!AM11</f>
        <v>0</v>
      </c>
      <c r="AN19" s="13">
        <f>кредит!AN11</f>
        <v>0</v>
      </c>
      <c r="AO19" s="13">
        <f>кредит!AO11</f>
        <v>0</v>
      </c>
      <c r="AP19" s="13">
        <f>кредит!AP11</f>
        <v>0</v>
      </c>
      <c r="AQ19" s="13">
        <f>кредит!AQ11</f>
        <v>0</v>
      </c>
      <c r="AR19" s="13">
        <f>кредит!AR11</f>
        <v>0</v>
      </c>
      <c r="AS19" s="13">
        <f>кредит!AS11</f>
        <v>0</v>
      </c>
      <c r="AT19" s="13">
        <f>кредит!AT11</f>
        <v>0</v>
      </c>
      <c r="AU19" s="13">
        <f>кредит!AU11</f>
        <v>0</v>
      </c>
      <c r="AV19" s="13">
        <f>кредит!AV11</f>
        <v>0</v>
      </c>
      <c r="AW19" s="13">
        <f>кредит!AW11</f>
        <v>0</v>
      </c>
      <c r="AX19" s="13">
        <f>кредит!AX11</f>
        <v>0</v>
      </c>
      <c r="AY19" s="13">
        <f>кредит!AY11</f>
        <v>0</v>
      </c>
      <c r="AZ19" s="13">
        <f>кредит!AZ11</f>
        <v>0</v>
      </c>
      <c r="BA19" s="13">
        <f>кредит!BA11</f>
        <v>0</v>
      </c>
      <c r="BB19" s="13">
        <f>кредит!BB11</f>
        <v>0</v>
      </c>
      <c r="BC19" s="13">
        <f>кредит!BC11</f>
        <v>0</v>
      </c>
      <c r="BD19" s="13">
        <f>кредит!BD11</f>
        <v>0</v>
      </c>
      <c r="BE19" s="13">
        <f>кредит!BE11</f>
        <v>0</v>
      </c>
      <c r="BF19" s="13">
        <f>кредит!BF11</f>
        <v>0</v>
      </c>
      <c r="BG19" s="13">
        <f>кредит!BG11</f>
        <v>0</v>
      </c>
      <c r="BH19" s="13">
        <f>кредит!BH11</f>
        <v>0</v>
      </c>
      <c r="BI19" s="13">
        <f>кредит!BI11</f>
        <v>0</v>
      </c>
      <c r="BJ19" s="13">
        <f>кредит!BJ11</f>
        <v>0</v>
      </c>
      <c r="BK19" s="13">
        <f>кредит!BK11</f>
        <v>0</v>
      </c>
      <c r="BL19" s="13">
        <f>кредит!BL11</f>
        <v>0</v>
      </c>
      <c r="BM19" s="13">
        <f>кредит!BM11</f>
        <v>0</v>
      </c>
      <c r="BN19" s="13">
        <f>кредит!BN11</f>
        <v>0</v>
      </c>
      <c r="BO19" s="13">
        <f>кредит!BO11</f>
        <v>0</v>
      </c>
      <c r="BP19" s="13">
        <f>кредит!BP11</f>
        <v>0</v>
      </c>
      <c r="BQ19" s="13">
        <f>кредит!BQ11</f>
        <v>0</v>
      </c>
      <c r="BR19" s="13">
        <f>кредит!BR11</f>
        <v>0</v>
      </c>
      <c r="BS19" s="13">
        <f>кредит!BS11</f>
        <v>0</v>
      </c>
      <c r="BT19" s="13">
        <f>кредит!BT11</f>
        <v>0</v>
      </c>
      <c r="BU19" s="13">
        <f>кредит!BU11</f>
        <v>0</v>
      </c>
      <c r="BV19" s="13">
        <f>кредит!BV11</f>
        <v>0</v>
      </c>
      <c r="BW19" s="13">
        <f>кредит!BW11</f>
        <v>0</v>
      </c>
      <c r="BX19" s="13">
        <f>кредит!BX11</f>
        <v>0</v>
      </c>
      <c r="BY19" s="13">
        <f>кредит!BY11</f>
        <v>0</v>
      </c>
      <c r="BZ19" s="13">
        <f>кредит!BZ11</f>
        <v>0</v>
      </c>
      <c r="CA19" s="13">
        <f>кредит!CA11</f>
        <v>0</v>
      </c>
      <c r="CB19" s="13">
        <f>кредит!CB11</f>
        <v>0</v>
      </c>
      <c r="CC19" s="13">
        <f>кредит!CC11</f>
        <v>0</v>
      </c>
      <c r="CD19" s="13">
        <f>кредит!CD11</f>
        <v>0</v>
      </c>
      <c r="CE19" s="13">
        <f>кредит!CE11</f>
        <v>0</v>
      </c>
      <c r="CF19" s="13">
        <f>кредит!CF11</f>
        <v>0</v>
      </c>
      <c r="CG19" s="13">
        <f>кредит!CG11</f>
        <v>0</v>
      </c>
      <c r="CH19" s="13">
        <f>кредит!CH11</f>
        <v>0</v>
      </c>
      <c r="CI19" s="13">
        <f>кредит!CI11</f>
        <v>0</v>
      </c>
      <c r="CJ19" s="13">
        <f>кредит!CJ11</f>
        <v>0</v>
      </c>
      <c r="CK19" s="13">
        <f>кредит!CK11</f>
        <v>0</v>
      </c>
      <c r="CL19" s="13">
        <f>кредит!CL11</f>
        <v>0</v>
      </c>
      <c r="CM19" s="13">
        <f>кредит!CM11</f>
        <v>0</v>
      </c>
      <c r="CN19" s="13">
        <f>кредит!CN11</f>
        <v>0</v>
      </c>
      <c r="CO19" s="13">
        <f>кредит!CO11</f>
        <v>0</v>
      </c>
      <c r="CP19" s="13">
        <f>кредит!CP11</f>
        <v>0</v>
      </c>
      <c r="CQ19" s="13">
        <f>кредит!CQ11</f>
        <v>0</v>
      </c>
      <c r="CR19" s="13">
        <f>кредит!CR11</f>
        <v>0</v>
      </c>
      <c r="CS19" s="13">
        <f>кредит!CS11</f>
        <v>0</v>
      </c>
      <c r="CT19" s="13">
        <f>кредит!CT11</f>
        <v>0</v>
      </c>
      <c r="CU19" s="13">
        <f>кредит!CU11</f>
        <v>0</v>
      </c>
      <c r="CV19" s="13">
        <f>кредит!CV11</f>
        <v>0</v>
      </c>
      <c r="CW19" s="13">
        <f>кредит!CW11</f>
        <v>0</v>
      </c>
      <c r="CX19" s="13">
        <f>кредит!CX11</f>
        <v>0</v>
      </c>
      <c r="CY19" s="13">
        <f>кредит!CY11</f>
        <v>0</v>
      </c>
      <c r="CZ19" s="13">
        <f>кредит!CZ11</f>
        <v>0</v>
      </c>
      <c r="DA19" s="13">
        <f>кредит!DA11</f>
        <v>0</v>
      </c>
      <c r="DB19" s="13">
        <f>кредит!DB11</f>
        <v>0</v>
      </c>
      <c r="DC19" s="13">
        <f>кредит!DC11</f>
        <v>0</v>
      </c>
      <c r="DD19" s="13">
        <f>кредит!DD11</f>
        <v>0</v>
      </c>
      <c r="DE19" s="13">
        <f>кредит!DE11</f>
        <v>0</v>
      </c>
      <c r="DF19" s="13">
        <f>кредит!DF11</f>
        <v>0</v>
      </c>
      <c r="DG19" s="13">
        <f>кредит!DG11</f>
        <v>0</v>
      </c>
      <c r="DH19" s="13">
        <f>кредит!DH11</f>
        <v>0</v>
      </c>
      <c r="DI19" s="13">
        <f>кредит!DI11</f>
        <v>0</v>
      </c>
      <c r="DJ19" s="13">
        <f>кредит!DJ11</f>
        <v>0</v>
      </c>
      <c r="DK19" s="13">
        <f>кредит!DK11</f>
        <v>0</v>
      </c>
      <c r="DL19" s="13">
        <f>кредит!DL11</f>
        <v>0</v>
      </c>
      <c r="DM19" s="13">
        <f>кредит!DM11</f>
        <v>0</v>
      </c>
      <c r="DN19" s="13">
        <f>кредит!DN11</f>
        <v>0</v>
      </c>
      <c r="DO19" s="13">
        <f>кредит!DO11</f>
        <v>0</v>
      </c>
      <c r="DP19" s="13">
        <f>кредит!DP11</f>
        <v>0</v>
      </c>
      <c r="DQ19" s="13">
        <f>кредит!DQ11</f>
        <v>0</v>
      </c>
      <c r="DR19" s="13">
        <f>кредит!DR11</f>
        <v>0</v>
      </c>
      <c r="DS19" s="13">
        <f>кредит!DS11</f>
        <v>0</v>
      </c>
      <c r="DT19" s="13">
        <f>кредит!DT11</f>
        <v>0</v>
      </c>
      <c r="DU19" s="13">
        <f>кредит!DU11</f>
        <v>0</v>
      </c>
    </row>
    <row r="20" spans="1:125" x14ac:dyDescent="0.3">
      <c r="A20" t="s">
        <v>53</v>
      </c>
      <c r="B20" s="110"/>
      <c r="C20" s="12"/>
      <c r="D20" s="13">
        <f>данные!D162+данные!D37</f>
        <v>0</v>
      </c>
      <c r="E20" s="13">
        <f>данные!E162+данные!E37</f>
        <v>0</v>
      </c>
      <c r="F20" s="13">
        <f>данные!F162+данные!F37</f>
        <v>0</v>
      </c>
      <c r="G20" s="13">
        <f>данные!G162+данные!G37</f>
        <v>0</v>
      </c>
      <c r="H20" s="13">
        <f>данные!H162+данные!H37</f>
        <v>0</v>
      </c>
      <c r="I20" s="13">
        <f>данные!I162+данные!I37</f>
        <v>0</v>
      </c>
      <c r="J20" s="13">
        <f>данные!J162+данные!J37</f>
        <v>0</v>
      </c>
      <c r="K20" s="13">
        <f>данные!K162+данные!K37</f>
        <v>0</v>
      </c>
      <c r="L20" s="13">
        <f>данные!L162+данные!L37</f>
        <v>0</v>
      </c>
      <c r="M20" s="13">
        <f>данные!M162+данные!M37</f>
        <v>1.4901161193847656E-8</v>
      </c>
      <c r="N20" s="13">
        <f>данные!N162+данные!N37</f>
        <v>1.4901161193847656E-8</v>
      </c>
      <c r="O20" s="13">
        <f>данные!O162+данные!O37</f>
        <v>1.4901161193847656E-8</v>
      </c>
      <c r="P20" s="13">
        <f>данные!P162+данные!P37</f>
        <v>1.4901161193847656E-8</v>
      </c>
      <c r="Q20" s="13">
        <f>данные!Q162+данные!Q37</f>
        <v>1.4901161193847656E-8</v>
      </c>
      <c r="R20" s="13">
        <f>данные!R162+данные!R37</f>
        <v>1.4901161193847656E-8</v>
      </c>
      <c r="S20" s="13">
        <f>данные!S162+данные!S37</f>
        <v>1.4901161193847656E-8</v>
      </c>
      <c r="T20" s="13">
        <f>данные!T162+данные!T37</f>
        <v>1.4901161193847656E-8</v>
      </c>
      <c r="U20" s="13">
        <f>данные!U162+данные!U37</f>
        <v>1.4901161193847656E-8</v>
      </c>
      <c r="V20" s="13">
        <f>данные!V162+данные!V37</f>
        <v>1.4901161193847656E-8</v>
      </c>
      <c r="W20" s="13">
        <f>данные!W162+данные!W37</f>
        <v>1.4901161193847656E-8</v>
      </c>
      <c r="X20" s="13">
        <f>данные!X162+данные!X37</f>
        <v>1.4901161193847656E-8</v>
      </c>
      <c r="Y20" s="13">
        <f>данные!Y162+данные!Y37</f>
        <v>1.4901161193847656E-8</v>
      </c>
      <c r="Z20" s="13">
        <f>данные!Z162+данные!Z37</f>
        <v>1.4901161193847656E-8</v>
      </c>
      <c r="AA20" s="13">
        <f>данные!AA162+данные!AA37</f>
        <v>1.4901161193847656E-8</v>
      </c>
      <c r="AB20" s="13">
        <f>данные!AB162+данные!AB37</f>
        <v>1.4901161193847656E-8</v>
      </c>
      <c r="AC20" s="13">
        <f>данные!AC162+данные!AC37</f>
        <v>1.4901161193847656E-8</v>
      </c>
      <c r="AD20" s="13">
        <f>данные!AD162+данные!AD37</f>
        <v>1.4901161193847656E-8</v>
      </c>
      <c r="AE20" s="13">
        <f>данные!AE162+данные!AE37</f>
        <v>1.4901161193847656E-8</v>
      </c>
      <c r="AF20" s="13">
        <f>данные!AF162+данные!AF37</f>
        <v>1.4901161193847656E-8</v>
      </c>
      <c r="AG20" s="13">
        <f>данные!AG162+данные!AG37</f>
        <v>1.4901161193847656E-8</v>
      </c>
      <c r="AH20" s="13">
        <f>данные!AH162+данные!AH37</f>
        <v>1.4901161193847656E-8</v>
      </c>
      <c r="AI20" s="13">
        <f>данные!AI162+данные!AI37</f>
        <v>1.4901161193847656E-8</v>
      </c>
      <c r="AJ20" s="13">
        <f>данные!AJ162+данные!AJ37</f>
        <v>1.4901161193847656E-8</v>
      </c>
      <c r="AK20" s="13">
        <f>данные!AK162+данные!AK37</f>
        <v>1.4901161193847656E-8</v>
      </c>
      <c r="AL20" s="13">
        <f>данные!AL162+данные!AL37</f>
        <v>1.4901161193847656E-8</v>
      </c>
      <c r="AM20" s="13">
        <f>данные!AM162+данные!AM37</f>
        <v>1.4901161193847656E-8</v>
      </c>
      <c r="AN20" s="13">
        <f>данные!AN162+данные!AN37</f>
        <v>1.4901161193847656E-8</v>
      </c>
      <c r="AO20" s="13">
        <f>данные!AO162+данные!AO37</f>
        <v>1.4901161193847656E-8</v>
      </c>
      <c r="AP20" s="13">
        <f>данные!AP162+данные!AP37</f>
        <v>1.4901161193847656E-8</v>
      </c>
      <c r="AQ20" s="13">
        <f>данные!AQ162+данные!AQ37</f>
        <v>1.4901161193847656E-8</v>
      </c>
      <c r="AR20" s="13">
        <f>данные!AR162+данные!AR37</f>
        <v>1.4901161193847656E-8</v>
      </c>
      <c r="AS20" s="13">
        <f>данные!AS162+данные!AS37</f>
        <v>1.4901161193847656E-8</v>
      </c>
      <c r="AT20" s="13">
        <f>данные!AT162+данные!AT37</f>
        <v>1.4901161193847656E-8</v>
      </c>
      <c r="AU20" s="13">
        <f>данные!AU162+данные!AU37</f>
        <v>1.4901161193847656E-8</v>
      </c>
      <c r="AV20" s="13">
        <f>данные!AV162+данные!AV37</f>
        <v>1.4901161193847656E-8</v>
      </c>
      <c r="AW20" s="13">
        <f>данные!AW162+данные!AW37</f>
        <v>1.4901161193847656E-8</v>
      </c>
      <c r="AX20" s="13">
        <f>данные!AX162+данные!AX37</f>
        <v>1.4901161193847656E-8</v>
      </c>
      <c r="AY20" s="13">
        <f>данные!AY162+данные!AY37</f>
        <v>1.4901161193847656E-8</v>
      </c>
      <c r="AZ20" s="13">
        <f>данные!AZ162+данные!AZ37</f>
        <v>1.4901161193847656E-8</v>
      </c>
      <c r="BA20" s="13">
        <f>данные!BA162+данные!BA37</f>
        <v>1.4901161193847656E-8</v>
      </c>
      <c r="BB20" s="13">
        <f>данные!BB162+данные!BB37</f>
        <v>1.4901161193847656E-8</v>
      </c>
      <c r="BC20" s="13">
        <f>данные!BC162+данные!BC37</f>
        <v>1.4901161193847656E-8</v>
      </c>
      <c r="BD20" s="13">
        <f>данные!BD162+данные!BD37</f>
        <v>1.4901161193847656E-8</v>
      </c>
      <c r="BE20" s="13">
        <f>данные!BE162+данные!BE37</f>
        <v>1.4901161193847656E-8</v>
      </c>
      <c r="BF20" s="13">
        <f>данные!BF162+данные!BF37</f>
        <v>1.4901161193847656E-8</v>
      </c>
      <c r="BG20" s="13">
        <f>данные!BG162+данные!BG37</f>
        <v>1.4901161193847656E-8</v>
      </c>
      <c r="BH20" s="13">
        <f>данные!BH162+данные!BH37</f>
        <v>1.4901161193847656E-8</v>
      </c>
      <c r="BI20" s="13">
        <f>данные!BI162+данные!BI37</f>
        <v>1.4901161193847656E-8</v>
      </c>
      <c r="BJ20" s="13">
        <f>данные!BJ162+данные!BJ37</f>
        <v>1.4901161193847656E-8</v>
      </c>
      <c r="BK20" s="13">
        <f>данные!BK162+данные!BK37</f>
        <v>1.4901161193847656E-8</v>
      </c>
      <c r="BL20" s="13">
        <f>данные!BL162+данные!BL37</f>
        <v>1.4901161193847656E-8</v>
      </c>
      <c r="BM20" s="13">
        <f>данные!BM162+данные!BM37</f>
        <v>1.4901161193847656E-8</v>
      </c>
      <c r="BN20" s="13">
        <f>данные!BN162+данные!BN37</f>
        <v>1.4901161193847656E-8</v>
      </c>
      <c r="BO20" s="13">
        <f>данные!BO162+данные!BO37</f>
        <v>1.4901161193847656E-8</v>
      </c>
      <c r="BP20" s="13">
        <f>данные!BP162+данные!BP37</f>
        <v>1.4901161193847656E-8</v>
      </c>
      <c r="BQ20" s="13">
        <f>данные!BQ162+данные!BQ37</f>
        <v>1.4901161193847656E-8</v>
      </c>
      <c r="BR20" s="13">
        <f>данные!BR162+данные!BR37</f>
        <v>1.4901161193847656E-8</v>
      </c>
      <c r="BS20" s="13">
        <f>данные!BS162+данные!BS37</f>
        <v>1.4901161193847656E-8</v>
      </c>
      <c r="BT20" s="13">
        <f>данные!BT162+данные!BT37</f>
        <v>1.4901161193847656E-8</v>
      </c>
      <c r="BU20" s="13">
        <f>данные!BU162+данные!BU37</f>
        <v>1.4901161193847656E-8</v>
      </c>
      <c r="BV20" s="13">
        <f>данные!BV162+данные!BV37</f>
        <v>1.4901161193847656E-8</v>
      </c>
      <c r="BW20" s="13">
        <f>данные!BW162+данные!BW37</f>
        <v>1.4901161193847656E-8</v>
      </c>
      <c r="BX20" s="13">
        <f>данные!BX162+данные!BX37</f>
        <v>1.4901161193847656E-8</v>
      </c>
      <c r="BY20" s="13">
        <f>данные!BY162+данные!BY37</f>
        <v>1.4901161193847656E-8</v>
      </c>
      <c r="BZ20" s="13">
        <f>данные!BZ162+данные!BZ37</f>
        <v>1.4901161193847656E-8</v>
      </c>
      <c r="CA20" s="13">
        <f>данные!CA162+данные!CA37</f>
        <v>1.4901161193847656E-8</v>
      </c>
      <c r="CB20" s="13">
        <f>данные!CB162+данные!CB37</f>
        <v>1.4901161193847656E-8</v>
      </c>
      <c r="CC20" s="13">
        <f>данные!CC162+данные!CC37</f>
        <v>1.4901161193847656E-8</v>
      </c>
      <c r="CD20" s="13">
        <f>данные!CD162+данные!CD37</f>
        <v>1.4901161193847656E-8</v>
      </c>
      <c r="CE20" s="13">
        <f>данные!CE162+данные!CE37</f>
        <v>1.4901161193847656E-8</v>
      </c>
      <c r="CF20" s="13">
        <f>данные!CF162+данные!CF37</f>
        <v>1.4901161193847656E-8</v>
      </c>
      <c r="CG20" s="13">
        <f>данные!CG162+данные!CG37</f>
        <v>1.4901161193847656E-8</v>
      </c>
      <c r="CH20" s="13">
        <f>данные!CH162+данные!CH37</f>
        <v>1.4901161193847656E-8</v>
      </c>
      <c r="CI20" s="13">
        <f>данные!CI162+данные!CI37</f>
        <v>1.4901161193847656E-8</v>
      </c>
      <c r="CJ20" s="13">
        <f>данные!CJ162+данные!CJ37</f>
        <v>1.4901161193847656E-8</v>
      </c>
      <c r="CK20" s="13">
        <f>данные!CK162+данные!CK37</f>
        <v>1.4901161193847656E-8</v>
      </c>
      <c r="CL20" s="13">
        <f>данные!CL162+данные!CL37</f>
        <v>1.4901161193847656E-8</v>
      </c>
      <c r="CM20" s="13">
        <f>данные!CM162+данные!CM37</f>
        <v>1.4901161193847656E-8</v>
      </c>
      <c r="CN20" s="13">
        <f>данные!CN162+данные!CN37</f>
        <v>1.4901161193847656E-8</v>
      </c>
      <c r="CO20" s="13">
        <f>данные!CO162+данные!CO37</f>
        <v>1.4901161193847656E-8</v>
      </c>
      <c r="CP20" s="13">
        <f>данные!CP162+данные!CP37</f>
        <v>1.4901161193847656E-8</v>
      </c>
      <c r="CQ20" s="13">
        <f>данные!CQ162+данные!CQ37</f>
        <v>1.4901161193847656E-8</v>
      </c>
      <c r="CR20" s="13">
        <f>данные!CR162+данные!CR37</f>
        <v>1.4901161193847656E-8</v>
      </c>
      <c r="CS20" s="13">
        <f>данные!CS162+данные!CS37</f>
        <v>1.4901161193847656E-8</v>
      </c>
      <c r="CT20" s="13">
        <f>данные!CT162+данные!CT37</f>
        <v>1.4901161193847656E-8</v>
      </c>
      <c r="CU20" s="13">
        <f>данные!CU162+данные!CU37</f>
        <v>1.4901161193847656E-8</v>
      </c>
      <c r="CV20" s="13">
        <f>данные!CV162+данные!CV37</f>
        <v>1.4901161193847656E-8</v>
      </c>
      <c r="CW20" s="13">
        <f>данные!CW162+данные!CW37</f>
        <v>1.4901161193847656E-8</v>
      </c>
      <c r="CX20" s="13">
        <f>данные!CX162+данные!CX37</f>
        <v>1.4901161193847656E-8</v>
      </c>
      <c r="CY20" s="13">
        <f>данные!CY162+данные!CY37</f>
        <v>1.4901161193847656E-8</v>
      </c>
      <c r="CZ20" s="13">
        <f>данные!CZ162+данные!CZ37</f>
        <v>1.4901161193847656E-8</v>
      </c>
      <c r="DA20" s="13">
        <f>данные!DA162+данные!DA37</f>
        <v>1.4901161193847656E-8</v>
      </c>
      <c r="DB20" s="13">
        <f>данные!DB162+данные!DB37</f>
        <v>1.4901161193847656E-8</v>
      </c>
      <c r="DC20" s="13">
        <f>данные!DC162+данные!DC37</f>
        <v>1.4901161193847656E-8</v>
      </c>
      <c r="DD20" s="13">
        <f>данные!DD162+данные!DD37</f>
        <v>1.4901161193847656E-8</v>
      </c>
      <c r="DE20" s="13">
        <f>данные!DE162+данные!DE37</f>
        <v>1.4901161193847656E-8</v>
      </c>
      <c r="DF20" s="13">
        <f>данные!DF162+данные!DF37</f>
        <v>1.4901161193847656E-8</v>
      </c>
      <c r="DG20" s="13">
        <f>данные!DG162+данные!DG37</f>
        <v>1.4901161193847656E-8</v>
      </c>
      <c r="DH20" s="13">
        <f>данные!DH162+данные!DH37</f>
        <v>1.4901161193847656E-8</v>
      </c>
      <c r="DI20" s="13">
        <f>данные!DI162+данные!DI37</f>
        <v>1.4901161193847656E-8</v>
      </c>
      <c r="DJ20" s="13">
        <f>данные!DJ162+данные!DJ37</f>
        <v>1.4901161193847656E-8</v>
      </c>
      <c r="DK20" s="13">
        <f>данные!DK162+данные!DK37</f>
        <v>1.4901161193847656E-8</v>
      </c>
      <c r="DL20" s="13">
        <f>данные!DL162+данные!DL37</f>
        <v>1.4901161193847656E-8</v>
      </c>
      <c r="DM20" s="13">
        <f>данные!DM162+данные!DM37</f>
        <v>1.4901161193847656E-8</v>
      </c>
      <c r="DN20" s="13">
        <f>данные!DN162+данные!DN37</f>
        <v>1.4901161193847656E-8</v>
      </c>
      <c r="DO20" s="13">
        <f>данные!DO162+данные!DO37</f>
        <v>1.4901161193847656E-8</v>
      </c>
      <c r="DP20" s="13">
        <f>данные!DP162+данные!DP37</f>
        <v>1.4901161193847656E-8</v>
      </c>
      <c r="DQ20" s="13">
        <f>данные!DQ162+данные!DQ37</f>
        <v>1.4901161193847656E-8</v>
      </c>
      <c r="DR20" s="13">
        <f>данные!DR162+данные!DR37</f>
        <v>1.4901161193847656E-8</v>
      </c>
      <c r="DS20" s="13">
        <f>данные!DS162+данные!DS37</f>
        <v>1.4901161193847656E-8</v>
      </c>
      <c r="DT20" s="13">
        <f>данные!DT162+данные!DT37</f>
        <v>1.4901161193847656E-8</v>
      </c>
      <c r="DU20" s="13">
        <f>данные!DU162+данные!DU37</f>
        <v>1.4901161193847656E-8</v>
      </c>
    </row>
    <row r="21" spans="1:125" x14ac:dyDescent="0.3">
      <c r="A21" s="27" t="s">
        <v>160</v>
      </c>
      <c r="B21" s="5"/>
      <c r="C21" s="30"/>
      <c r="D21" s="30">
        <f>D19+D20</f>
        <v>52300000</v>
      </c>
      <c r="E21" s="30">
        <f>E19+E20</f>
        <v>53200000</v>
      </c>
      <c r="F21" s="30">
        <f t="shared" ref="F21:BQ21" si="11">F19+F20</f>
        <v>54300000</v>
      </c>
      <c r="G21" s="30">
        <f t="shared" si="11"/>
        <v>55200000</v>
      </c>
      <c r="H21" s="30">
        <f t="shared" si="11"/>
        <v>57400000</v>
      </c>
      <c r="I21" s="30">
        <f t="shared" si="11"/>
        <v>59000000</v>
      </c>
      <c r="J21" s="30">
        <f t="shared" si="11"/>
        <v>60100000</v>
      </c>
      <c r="K21" s="30">
        <f t="shared" si="11"/>
        <v>61600000</v>
      </c>
      <c r="L21" s="30">
        <f t="shared" si="11"/>
        <v>79000000</v>
      </c>
      <c r="M21" s="30">
        <f t="shared" si="11"/>
        <v>87100000.000000015</v>
      </c>
      <c r="N21" s="30">
        <f t="shared" si="11"/>
        <v>87100000.000000015</v>
      </c>
      <c r="O21" s="30">
        <f t="shared" si="11"/>
        <v>87100000.000000015</v>
      </c>
      <c r="P21" s="30">
        <f t="shared" si="11"/>
        <v>74657142.857142866</v>
      </c>
      <c r="Q21" s="30">
        <f t="shared" si="11"/>
        <v>62214285.714285724</v>
      </c>
      <c r="R21" s="30">
        <f t="shared" si="11"/>
        <v>49771428.571428582</v>
      </c>
      <c r="S21" s="30">
        <f t="shared" si="11"/>
        <v>37328571.42857144</v>
      </c>
      <c r="T21" s="30">
        <f t="shared" si="11"/>
        <v>24885714.285714298</v>
      </c>
      <c r="U21" s="30">
        <f t="shared" si="11"/>
        <v>12442857.142857155</v>
      </c>
      <c r="V21" s="30">
        <f t="shared" si="11"/>
        <v>1.4901161193847656E-8</v>
      </c>
      <c r="W21" s="30">
        <f t="shared" si="11"/>
        <v>1.4901161193847656E-8</v>
      </c>
      <c r="X21" s="30">
        <f t="shared" si="11"/>
        <v>1.4901161193847656E-8</v>
      </c>
      <c r="Y21" s="30">
        <f t="shared" si="11"/>
        <v>1.4901161193847656E-8</v>
      </c>
      <c r="Z21" s="30">
        <f t="shared" si="11"/>
        <v>1.4901161193847656E-8</v>
      </c>
      <c r="AA21" s="30">
        <f t="shared" si="11"/>
        <v>1.4901161193847656E-8</v>
      </c>
      <c r="AB21" s="30">
        <f t="shared" si="11"/>
        <v>1.4901161193847656E-8</v>
      </c>
      <c r="AC21" s="30">
        <f t="shared" si="11"/>
        <v>1.4901161193847656E-8</v>
      </c>
      <c r="AD21" s="30">
        <f t="shared" si="11"/>
        <v>1.4901161193847656E-8</v>
      </c>
      <c r="AE21" s="30">
        <f t="shared" si="11"/>
        <v>1.4901161193847656E-8</v>
      </c>
      <c r="AF21" s="30">
        <f t="shared" si="11"/>
        <v>1.4901161193847656E-8</v>
      </c>
      <c r="AG21" s="30">
        <f t="shared" si="11"/>
        <v>1.4901161193847656E-8</v>
      </c>
      <c r="AH21" s="30">
        <f t="shared" si="11"/>
        <v>1.4901161193847656E-8</v>
      </c>
      <c r="AI21" s="30">
        <f t="shared" si="11"/>
        <v>1.4901161193847656E-8</v>
      </c>
      <c r="AJ21" s="30">
        <f t="shared" si="11"/>
        <v>1.4901161193847656E-8</v>
      </c>
      <c r="AK21" s="30">
        <f t="shared" si="11"/>
        <v>1.4901161193847656E-8</v>
      </c>
      <c r="AL21" s="30">
        <f t="shared" si="11"/>
        <v>1.4901161193847656E-8</v>
      </c>
      <c r="AM21" s="30">
        <f t="shared" si="11"/>
        <v>1.4901161193847656E-8</v>
      </c>
      <c r="AN21" s="30">
        <f t="shared" si="11"/>
        <v>1.4901161193847656E-8</v>
      </c>
      <c r="AO21" s="30">
        <f t="shared" si="11"/>
        <v>1.4901161193847656E-8</v>
      </c>
      <c r="AP21" s="30">
        <f t="shared" si="11"/>
        <v>1.4901161193847656E-8</v>
      </c>
      <c r="AQ21" s="30">
        <f t="shared" si="11"/>
        <v>1.4901161193847656E-8</v>
      </c>
      <c r="AR21" s="30">
        <f t="shared" si="11"/>
        <v>1.4901161193847656E-8</v>
      </c>
      <c r="AS21" s="30">
        <f t="shared" si="11"/>
        <v>1.4901161193847656E-8</v>
      </c>
      <c r="AT21" s="30">
        <f t="shared" si="11"/>
        <v>1.4901161193847656E-8</v>
      </c>
      <c r="AU21" s="30">
        <f t="shared" si="11"/>
        <v>1.4901161193847656E-8</v>
      </c>
      <c r="AV21" s="30">
        <f t="shared" si="11"/>
        <v>1.4901161193847656E-8</v>
      </c>
      <c r="AW21" s="30">
        <f t="shared" si="11"/>
        <v>1.4901161193847656E-8</v>
      </c>
      <c r="AX21" s="30">
        <f t="shared" si="11"/>
        <v>1.4901161193847656E-8</v>
      </c>
      <c r="AY21" s="30">
        <f t="shared" si="11"/>
        <v>1.4901161193847656E-8</v>
      </c>
      <c r="AZ21" s="30">
        <f t="shared" si="11"/>
        <v>1.4901161193847656E-8</v>
      </c>
      <c r="BA21" s="30">
        <f t="shared" si="11"/>
        <v>1.4901161193847656E-8</v>
      </c>
      <c r="BB21" s="30">
        <f t="shared" si="11"/>
        <v>1.4901161193847656E-8</v>
      </c>
      <c r="BC21" s="30">
        <f t="shared" si="11"/>
        <v>1.4901161193847656E-8</v>
      </c>
      <c r="BD21" s="30">
        <f t="shared" si="11"/>
        <v>1.4901161193847656E-8</v>
      </c>
      <c r="BE21" s="30">
        <f t="shared" si="11"/>
        <v>1.4901161193847656E-8</v>
      </c>
      <c r="BF21" s="30">
        <f t="shared" si="11"/>
        <v>1.4901161193847656E-8</v>
      </c>
      <c r="BG21" s="30">
        <f t="shared" si="11"/>
        <v>1.4901161193847656E-8</v>
      </c>
      <c r="BH21" s="30">
        <f t="shared" si="11"/>
        <v>1.4901161193847656E-8</v>
      </c>
      <c r="BI21" s="30">
        <f t="shared" si="11"/>
        <v>1.4901161193847656E-8</v>
      </c>
      <c r="BJ21" s="30">
        <f t="shared" si="11"/>
        <v>1.4901161193847656E-8</v>
      </c>
      <c r="BK21" s="30">
        <f t="shared" si="11"/>
        <v>1.4901161193847656E-8</v>
      </c>
      <c r="BL21" s="30">
        <f t="shared" si="11"/>
        <v>1.4901161193847656E-8</v>
      </c>
      <c r="BM21" s="30">
        <f t="shared" si="11"/>
        <v>1.4901161193847656E-8</v>
      </c>
      <c r="BN21" s="30">
        <f t="shared" si="11"/>
        <v>1.4901161193847656E-8</v>
      </c>
      <c r="BO21" s="30">
        <f t="shared" si="11"/>
        <v>1.4901161193847656E-8</v>
      </c>
      <c r="BP21" s="30">
        <f t="shared" si="11"/>
        <v>1.4901161193847656E-8</v>
      </c>
      <c r="BQ21" s="30">
        <f t="shared" si="11"/>
        <v>1.4901161193847656E-8</v>
      </c>
      <c r="BR21" s="30">
        <f t="shared" ref="BR21:DU21" si="12">BR19+BR20</f>
        <v>1.4901161193847656E-8</v>
      </c>
      <c r="BS21" s="30">
        <f t="shared" si="12"/>
        <v>1.4901161193847656E-8</v>
      </c>
      <c r="BT21" s="30">
        <f t="shared" si="12"/>
        <v>1.4901161193847656E-8</v>
      </c>
      <c r="BU21" s="30">
        <f t="shared" si="12"/>
        <v>1.4901161193847656E-8</v>
      </c>
      <c r="BV21" s="30">
        <f t="shared" si="12"/>
        <v>1.4901161193847656E-8</v>
      </c>
      <c r="BW21" s="30">
        <f t="shared" si="12"/>
        <v>1.4901161193847656E-8</v>
      </c>
      <c r="BX21" s="30">
        <f t="shared" si="12"/>
        <v>1.4901161193847656E-8</v>
      </c>
      <c r="BY21" s="30">
        <f t="shared" si="12"/>
        <v>1.4901161193847656E-8</v>
      </c>
      <c r="BZ21" s="30">
        <f t="shared" si="12"/>
        <v>1.4901161193847656E-8</v>
      </c>
      <c r="CA21" s="30">
        <f t="shared" si="12"/>
        <v>1.4901161193847656E-8</v>
      </c>
      <c r="CB21" s="30">
        <f t="shared" si="12"/>
        <v>1.4901161193847656E-8</v>
      </c>
      <c r="CC21" s="30">
        <f t="shared" si="12"/>
        <v>1.4901161193847656E-8</v>
      </c>
      <c r="CD21" s="30">
        <f t="shared" si="12"/>
        <v>1.4901161193847656E-8</v>
      </c>
      <c r="CE21" s="30">
        <f t="shared" si="12"/>
        <v>1.4901161193847656E-8</v>
      </c>
      <c r="CF21" s="30">
        <f t="shared" si="12"/>
        <v>1.4901161193847656E-8</v>
      </c>
      <c r="CG21" s="30">
        <f t="shared" si="12"/>
        <v>1.4901161193847656E-8</v>
      </c>
      <c r="CH21" s="30">
        <f t="shared" si="12"/>
        <v>1.4901161193847656E-8</v>
      </c>
      <c r="CI21" s="30">
        <f t="shared" si="12"/>
        <v>1.4901161193847656E-8</v>
      </c>
      <c r="CJ21" s="30">
        <f t="shared" si="12"/>
        <v>1.4901161193847656E-8</v>
      </c>
      <c r="CK21" s="30">
        <f t="shared" si="12"/>
        <v>1.4901161193847656E-8</v>
      </c>
      <c r="CL21" s="30">
        <f t="shared" si="12"/>
        <v>1.4901161193847656E-8</v>
      </c>
      <c r="CM21" s="30">
        <f t="shared" si="12"/>
        <v>1.4901161193847656E-8</v>
      </c>
      <c r="CN21" s="30">
        <f t="shared" si="12"/>
        <v>1.4901161193847656E-8</v>
      </c>
      <c r="CO21" s="30">
        <f t="shared" si="12"/>
        <v>1.4901161193847656E-8</v>
      </c>
      <c r="CP21" s="30">
        <f t="shared" si="12"/>
        <v>1.4901161193847656E-8</v>
      </c>
      <c r="CQ21" s="30">
        <f t="shared" si="12"/>
        <v>1.4901161193847656E-8</v>
      </c>
      <c r="CR21" s="30">
        <f t="shared" si="12"/>
        <v>1.4901161193847656E-8</v>
      </c>
      <c r="CS21" s="30">
        <f t="shared" si="12"/>
        <v>1.4901161193847656E-8</v>
      </c>
      <c r="CT21" s="30">
        <f t="shared" si="12"/>
        <v>1.4901161193847656E-8</v>
      </c>
      <c r="CU21" s="30">
        <f t="shared" si="12"/>
        <v>1.4901161193847656E-8</v>
      </c>
      <c r="CV21" s="30">
        <f t="shared" si="12"/>
        <v>1.4901161193847656E-8</v>
      </c>
      <c r="CW21" s="30">
        <f t="shared" si="12"/>
        <v>1.4901161193847656E-8</v>
      </c>
      <c r="CX21" s="30">
        <f t="shared" si="12"/>
        <v>1.4901161193847656E-8</v>
      </c>
      <c r="CY21" s="30">
        <f t="shared" si="12"/>
        <v>1.4901161193847656E-8</v>
      </c>
      <c r="CZ21" s="30">
        <f t="shared" si="12"/>
        <v>1.4901161193847656E-8</v>
      </c>
      <c r="DA21" s="30">
        <f t="shared" si="12"/>
        <v>1.4901161193847656E-8</v>
      </c>
      <c r="DB21" s="30">
        <f t="shared" si="12"/>
        <v>1.4901161193847656E-8</v>
      </c>
      <c r="DC21" s="30">
        <f t="shared" si="12"/>
        <v>1.4901161193847656E-8</v>
      </c>
      <c r="DD21" s="30">
        <f t="shared" si="12"/>
        <v>1.4901161193847656E-8</v>
      </c>
      <c r="DE21" s="30">
        <f t="shared" si="12"/>
        <v>1.4901161193847656E-8</v>
      </c>
      <c r="DF21" s="30">
        <f t="shared" si="12"/>
        <v>1.4901161193847656E-8</v>
      </c>
      <c r="DG21" s="30">
        <f t="shared" si="12"/>
        <v>1.4901161193847656E-8</v>
      </c>
      <c r="DH21" s="30">
        <f t="shared" si="12"/>
        <v>1.4901161193847656E-8</v>
      </c>
      <c r="DI21" s="30">
        <f t="shared" si="12"/>
        <v>1.4901161193847656E-8</v>
      </c>
      <c r="DJ21" s="30">
        <f t="shared" si="12"/>
        <v>1.4901161193847656E-8</v>
      </c>
      <c r="DK21" s="30">
        <f t="shared" si="12"/>
        <v>1.4901161193847656E-8</v>
      </c>
      <c r="DL21" s="30">
        <f t="shared" si="12"/>
        <v>1.4901161193847656E-8</v>
      </c>
      <c r="DM21" s="30">
        <f t="shared" si="12"/>
        <v>1.4901161193847656E-8</v>
      </c>
      <c r="DN21" s="30">
        <f t="shared" si="12"/>
        <v>1.4901161193847656E-8</v>
      </c>
      <c r="DO21" s="30">
        <f t="shared" si="12"/>
        <v>1.4901161193847656E-8</v>
      </c>
      <c r="DP21" s="30">
        <f t="shared" si="12"/>
        <v>1.4901161193847656E-8</v>
      </c>
      <c r="DQ21" s="30">
        <f t="shared" si="12"/>
        <v>1.4901161193847656E-8</v>
      </c>
      <c r="DR21" s="30">
        <f t="shared" si="12"/>
        <v>1.4901161193847656E-8</v>
      </c>
      <c r="DS21" s="30">
        <f t="shared" si="12"/>
        <v>1.4901161193847656E-8</v>
      </c>
      <c r="DT21" s="30">
        <f t="shared" si="12"/>
        <v>1.4901161193847656E-8</v>
      </c>
      <c r="DU21" s="30">
        <f t="shared" si="12"/>
        <v>1.4901161193847656E-8</v>
      </c>
    </row>
    <row r="22" spans="1:125" x14ac:dyDescent="0.3">
      <c r="A22" s="61" t="s">
        <v>161</v>
      </c>
      <c r="B22" s="36"/>
      <c r="C22" s="19"/>
      <c r="D22" s="19">
        <f>D18+D21</f>
        <v>52215440.677966103</v>
      </c>
      <c r="E22" s="19">
        <f t="shared" ref="E22" si="13">E18+E21</f>
        <v>53115440.677966103</v>
      </c>
      <c r="F22" s="19">
        <f t="shared" ref="F22" si="14">F18+F21</f>
        <v>54215440.677966103</v>
      </c>
      <c r="G22" s="19">
        <f t="shared" ref="G22" si="15">G18+G21</f>
        <v>55115440.677966103</v>
      </c>
      <c r="H22" s="19">
        <f t="shared" ref="H22" si="16">H18+H21</f>
        <v>57315440.677966103</v>
      </c>
      <c r="I22" s="19">
        <f t="shared" ref="I22" si="17">I18+I21</f>
        <v>58887274.011299431</v>
      </c>
      <c r="J22" s="19">
        <f t="shared" ref="J22" si="18">J18+J21</f>
        <v>59959107.344632767</v>
      </c>
      <c r="K22" s="19">
        <f t="shared" ref="K22" si="19">K18+K21</f>
        <v>61430940.677966103</v>
      </c>
      <c r="L22" s="19">
        <f t="shared" ref="L22" si="20">L18+L21</f>
        <v>78784449.47951977</v>
      </c>
      <c r="M22" s="19">
        <f t="shared" ref="M22" si="21">M18+M21</f>
        <v>95008094.324105471</v>
      </c>
      <c r="N22" s="19">
        <f t="shared" ref="N22" si="22">N18+N21</f>
        <v>103607250.04538608</v>
      </c>
      <c r="O22" s="19">
        <f t="shared" ref="O22" si="23">O18+O21</f>
        <v>112045114.76031074</v>
      </c>
      <c r="P22" s="19">
        <f t="shared" ref="P22" si="24">P18+P21</f>
        <v>103395118.57715228</v>
      </c>
      <c r="Q22" s="19">
        <f t="shared" ref="Q22" si="25">Q18+Q21</f>
        <v>99553260.727488577</v>
      </c>
      <c r="R22" s="19">
        <f t="shared" ref="R22" si="26">R18+R21</f>
        <v>95485269.573998883</v>
      </c>
      <c r="S22" s="19">
        <f t="shared" ref="S22" si="27">S18+S21</f>
        <v>91791507.600364238</v>
      </c>
      <c r="T22" s="19">
        <f t="shared" ref="T22" si="28">T18+T21</f>
        <v>88197217.293557674</v>
      </c>
      <c r="U22" s="19">
        <f t="shared" ref="U22" si="29">U18+U21</f>
        <v>84393869.467232659</v>
      </c>
      <c r="V22" s="19">
        <f t="shared" ref="V22" si="30">V18+V21</f>
        <v>80947675.036455154</v>
      </c>
      <c r="W22" s="19">
        <f t="shared" ref="W22" si="31">W18+W21</f>
        <v>90043809.41536288</v>
      </c>
      <c r="X22" s="19">
        <f t="shared" ref="X22" si="32">X18+X21</f>
        <v>98854403.080805436</v>
      </c>
      <c r="Y22" s="19">
        <f t="shared" ref="Y22" si="33">Y18+Y21</f>
        <v>107430626.87892219</v>
      </c>
      <c r="Z22" s="19">
        <f t="shared" ref="Z22" si="34">Z18+Z21</f>
        <v>116525471.65782991</v>
      </c>
      <c r="AA22" s="19">
        <f t="shared" ref="AA22" si="35">AA18+AA21</f>
        <v>125341244.91027813</v>
      </c>
      <c r="AB22" s="19">
        <f t="shared" ref="AB22" si="36">AB18+AB21</f>
        <v>134944170.63381863</v>
      </c>
      <c r="AC22" s="19">
        <f t="shared" ref="AC22" si="37">AC18+AC21</f>
        <v>144563615.64323479</v>
      </c>
      <c r="AD22" s="19">
        <f t="shared" ref="AD22" si="38">AD18+AD21</f>
        <v>153910458.31319714</v>
      </c>
      <c r="AE22" s="19">
        <f t="shared" ref="AE22" si="39">AE18+AE21</f>
        <v>163512094.4367376</v>
      </c>
      <c r="AF22" s="19">
        <f t="shared" ref="AF22" si="40">AF18+AF21</f>
        <v>173130249.8461538</v>
      </c>
      <c r="AG22" s="19">
        <f t="shared" ref="AG22" si="41">AG18+AG21</f>
        <v>182482272.10312182</v>
      </c>
      <c r="AH22" s="19">
        <f t="shared" ref="AH22" si="42">AH18+AH21</f>
        <v>192082618.62666231</v>
      </c>
      <c r="AI22" s="19">
        <f t="shared" ref="AI22" si="43">AI18+AI21</f>
        <v>201699484.43607849</v>
      </c>
      <c r="AJ22" s="19">
        <f t="shared" ref="AJ22" si="44">AJ18+AJ21</f>
        <v>211056686.28005213</v>
      </c>
      <c r="AK22" s="19">
        <f t="shared" ref="AK22" si="45">AK18+AK21</f>
        <v>220153641.50867736</v>
      </c>
      <c r="AL22" s="19">
        <f t="shared" ref="AL22" si="46">AL18+AL21</f>
        <v>229769217.71809357</v>
      </c>
      <c r="AM22" s="19">
        <f t="shared" ref="AM22" si="47">AM18+AM21</f>
        <v>239131599.14907283</v>
      </c>
      <c r="AN22" s="19">
        <f t="shared" ref="AN22" si="48">AN18+AN21</f>
        <v>249281550.79464722</v>
      </c>
      <c r="AO22" s="19">
        <f t="shared" ref="AO22" si="49">AO18+AO21</f>
        <v>259448021.72609735</v>
      </c>
      <c r="AP22" s="19">
        <f t="shared" ref="AP22" si="50">AP18+AP21</f>
        <v>269367767.06611615</v>
      </c>
      <c r="AQ22" s="19">
        <f t="shared" ref="AQ22" si="51">AQ18+AQ21</f>
        <v>279516429.11169052</v>
      </c>
      <c r="AR22" s="19">
        <f t="shared" ref="AR22" si="52">AR18+AR21</f>
        <v>289681610.44314063</v>
      </c>
      <c r="AS22" s="19">
        <f t="shared" ref="AS22" si="53">AS18+AS21</f>
        <v>299606535.37016511</v>
      </c>
      <c r="AT22" s="19">
        <f t="shared" ref="AT22" si="54">AT18+AT21</f>
        <v>309753907.81573951</v>
      </c>
      <c r="AU22" s="19">
        <f t="shared" ref="AU22" si="55">AU18+AU21</f>
        <v>319917799.54718959</v>
      </c>
      <c r="AV22" s="19">
        <f t="shared" ref="AV22" si="56">AV18+AV21</f>
        <v>329847904.06121975</v>
      </c>
      <c r="AW22" s="19">
        <f t="shared" ref="AW22" si="57">AW18+AW21</f>
        <v>339491885.2118789</v>
      </c>
      <c r="AX22" s="19">
        <f t="shared" ref="AX22" si="58">AX18+AX21</f>
        <v>349654487.34332901</v>
      </c>
      <c r="AY22" s="19">
        <f t="shared" ref="AY22" si="59">AY18+AY21</f>
        <v>359589771.44436479</v>
      </c>
      <c r="AZ22" s="19">
        <f t="shared" ref="AZ22" si="60">AZ18+AZ21</f>
        <v>370314358.22807479</v>
      </c>
      <c r="BA22" s="19">
        <f t="shared" ref="BA22" si="61">BA18+BA21</f>
        <v>381055464.29766047</v>
      </c>
      <c r="BB22" s="19">
        <f t="shared" ref="BB22" si="62">BB18+BB21</f>
        <v>391575721.52383751</v>
      </c>
      <c r="BC22" s="19">
        <f t="shared" ref="BC22" si="63">BC18+BC21</f>
        <v>402299018.70754749</v>
      </c>
      <c r="BD22" s="19">
        <f t="shared" ref="BD22" si="64">BD18+BD21</f>
        <v>413038835.1771332</v>
      </c>
      <c r="BE22" s="19">
        <f t="shared" ref="BE22" si="65">BE18+BE21</f>
        <v>423564271.99031585</v>
      </c>
      <c r="BF22" s="19">
        <f t="shared" ref="BF22" si="66">BF18+BF21</f>
        <v>434286279.57402581</v>
      </c>
      <c r="BG22" s="19">
        <f t="shared" ref="BG22" si="67">BG18+BG21</f>
        <v>445024806.4436115</v>
      </c>
      <c r="BH22" s="19">
        <f t="shared" ref="BH22" si="68">BH18+BH21</f>
        <v>455555422.84379983</v>
      </c>
      <c r="BI22" s="19">
        <f t="shared" ref="BI22" si="69">BI18+BI21</f>
        <v>465774039.13259459</v>
      </c>
      <c r="BJ22" s="19">
        <f t="shared" ref="BJ22" si="70">BJ18+BJ21</f>
        <v>476511276.40218025</v>
      </c>
      <c r="BK22" s="19">
        <f t="shared" ref="BK22" si="71">BK18+BK21</f>
        <v>487047072.38937426</v>
      </c>
      <c r="BL22" s="19">
        <f t="shared" ref="BL22" si="72">BL18+BL21</f>
        <v>498375283.98812658</v>
      </c>
      <c r="BM22" s="19">
        <f t="shared" ref="BM22" si="73">BM18+BM21</f>
        <v>509720014.87275463</v>
      </c>
      <c r="BN22" s="19">
        <f t="shared" ref="BN22" si="74">BN18+BN21</f>
        <v>520869773.66199666</v>
      </c>
      <c r="BO22" s="19">
        <f t="shared" ref="BO22" si="75">BO18+BO21</f>
        <v>532196695.66074902</v>
      </c>
      <c r="BP22" s="19">
        <f t="shared" ref="BP22" si="76">BP18+BP21</f>
        <v>543540136.94537711</v>
      </c>
      <c r="BQ22" s="19">
        <f t="shared" ref="BQ22" si="77">BQ18+BQ21</f>
        <v>554695075.32162476</v>
      </c>
      <c r="BR22" s="19">
        <f t="shared" ref="BR22" si="78">BR18+BR21</f>
        <v>566020707.72037709</v>
      </c>
      <c r="BS22" s="19">
        <f t="shared" ref="BS22" si="79">BS18+BS21</f>
        <v>577362859.4050051</v>
      </c>
      <c r="BT22" s="19">
        <f t="shared" ref="BT22" si="80">BT18+BT21</f>
        <v>588522977.36825836</v>
      </c>
      <c r="BU22" s="19">
        <f t="shared" ref="BU22" si="81">BU18+BU21</f>
        <v>599345218.47209549</v>
      </c>
      <c r="BV22" s="19">
        <f t="shared" ref="BV22" si="82">BV18+BV21</f>
        <v>610686080.55672359</v>
      </c>
      <c r="BW22" s="19">
        <f t="shared" ref="BW22" si="83">BW18+BW21</f>
        <v>621851378.10698259</v>
      </c>
      <c r="BX22" s="19">
        <f t="shared" ref="BX22" si="84">BX18+BX21</f>
        <v>633813653.6815294</v>
      </c>
      <c r="BY22" s="19">
        <f t="shared" ref="BY22" si="85">BY18+BY21</f>
        <v>645792448.54195201</v>
      </c>
      <c r="BZ22" s="19">
        <f t="shared" ref="BZ22" si="86">BZ18+BZ21</f>
        <v>657602148.05501115</v>
      </c>
      <c r="CA22" s="19">
        <f t="shared" ref="CA22" si="87">CA18+CA21</f>
        <v>669563134.02955806</v>
      </c>
      <c r="CB22" s="19">
        <f t="shared" ref="CB22" si="88">CB18+CB21</f>
        <v>681540639.28998065</v>
      </c>
      <c r="CC22" s="19">
        <f t="shared" ref="CC22" si="89">CC18+CC21</f>
        <v>693355518.3900454</v>
      </c>
      <c r="CD22" s="19">
        <f t="shared" ref="CD22" si="90">CD18+CD21</f>
        <v>705315214.76459229</v>
      </c>
      <c r="CE22" s="19">
        <f t="shared" ref="CE22" si="91">CE18+CE21</f>
        <v>717291430.42501485</v>
      </c>
      <c r="CF22" s="19">
        <f t="shared" ref="CF22" si="92">CF18+CF21</f>
        <v>729111489.11208522</v>
      </c>
      <c r="CG22" s="19">
        <f t="shared" ref="CG22" si="93">CG18+CG21</f>
        <v>740567794.19171679</v>
      </c>
      <c r="CH22" s="19">
        <f t="shared" ref="CH22" si="94">CH18+CH21</f>
        <v>752542720.25213933</v>
      </c>
      <c r="CI22" s="19">
        <f t="shared" ref="CI22" si="95">CI18+CI21</f>
        <v>764367958.52621531</v>
      </c>
      <c r="CJ22" s="19">
        <f t="shared" ref="CJ22" si="96">CJ18+CJ21</f>
        <v>776996259.19534636</v>
      </c>
      <c r="CK22" s="19">
        <f t="shared" ref="CK22" si="97">CK18+CK21</f>
        <v>789641079.15035307</v>
      </c>
      <c r="CL22" s="19">
        <f t="shared" ref="CL22" si="98">CL18+CL21</f>
        <v>802142680.506019</v>
      </c>
      <c r="CM22" s="19">
        <f t="shared" ref="CM22" si="99">CM18+CM21</f>
        <v>814769691.57515001</v>
      </c>
      <c r="CN22" s="19">
        <f t="shared" ref="CN22" si="100">CN18+CN21</f>
        <v>827413221.93015683</v>
      </c>
      <c r="CO22" s="19">
        <f t="shared" ref="CO22" si="101">CO18+CO21</f>
        <v>839920002.87282836</v>
      </c>
      <c r="CP22" s="19">
        <f t="shared" ref="CP22" si="102">CP18+CP21</f>
        <v>852545724.34195948</v>
      </c>
      <c r="CQ22" s="19">
        <f t="shared" ref="CQ22" si="103">CQ18+CQ21</f>
        <v>865187965.09696627</v>
      </c>
      <c r="CR22" s="19">
        <f t="shared" ref="CR22" si="104">CR18+CR21</f>
        <v>877699925.62664342</v>
      </c>
      <c r="CS22" s="19">
        <f t="shared" ref="CS22" si="105">CS18+CS21</f>
        <v>889822255.80085921</v>
      </c>
      <c r="CT22" s="19">
        <f t="shared" ref="CT22" si="106">CT18+CT21</f>
        <v>902463206.95586598</v>
      </c>
      <c r="CU22" s="19">
        <f t="shared" ref="CU22" si="107">CU18+CU21</f>
        <v>914980347.07254887</v>
      </c>
      <c r="CV22" s="19">
        <f t="shared" ref="CV22" si="108">CV18+CV21</f>
        <v>928308232.01099336</v>
      </c>
      <c r="CW22" s="19">
        <f t="shared" ref="CW22" si="109">CW18+CW21</f>
        <v>941652636.23531353</v>
      </c>
      <c r="CX22" s="19">
        <f t="shared" ref="CX22" si="110">CX18+CX21</f>
        <v>954879698.60831547</v>
      </c>
      <c r="CY22" s="19">
        <f t="shared" ref="CY22" si="111">CY18+CY21</f>
        <v>968206293.94675994</v>
      </c>
      <c r="CZ22" s="19">
        <f t="shared" ref="CZ22" si="112">CZ18+CZ21</f>
        <v>981549408.57108009</v>
      </c>
      <c r="DA22" s="19">
        <f t="shared" ref="DA22" si="113">DA18+DA21</f>
        <v>994781650.53108764</v>
      </c>
      <c r="DB22" s="19">
        <f t="shared" ref="DB22" si="114">DB18+DB21</f>
        <v>1008106956.2695321</v>
      </c>
      <c r="DC22" s="19">
        <f t="shared" ref="DC22" si="115">DC18+DC21</f>
        <v>1021448781.2938523</v>
      </c>
      <c r="DD22" s="19">
        <f t="shared" ref="DD22" si="116">DD18+DD21</f>
        <v>1034686202.8408656</v>
      </c>
      <c r="DE22" s="19">
        <f t="shared" ref="DE22" si="117">DE18+DE21</f>
        <v>1047508117.2843949</v>
      </c>
      <c r="DF22" s="19">
        <f t="shared" ref="DF22" si="118">DF18+DF21</f>
        <v>1060848652.7087151</v>
      </c>
      <c r="DG22" s="19">
        <f t="shared" ref="DG22" si="119">DG18+DG21</f>
        <v>1074091253.8427339</v>
      </c>
      <c r="DH22" s="19">
        <f t="shared" ref="DH22" si="120">DH18+DH21</f>
        <v>1088153960.1839576</v>
      </c>
      <c r="DI22" s="19">
        <f t="shared" ref="DI22" si="121">DI18+DI21</f>
        <v>1102233185.8110569</v>
      </c>
      <c r="DJ22" s="19">
        <f t="shared" ref="DJ22" si="122">DJ18+DJ21</f>
        <v>1116220946.3348606</v>
      </c>
      <c r="DK22" s="19">
        <f t="shared" ref="DK22" si="123">DK18+DK21</f>
        <v>1130282363.0760841</v>
      </c>
      <c r="DL22" s="19">
        <f t="shared" ref="DL22" si="124">DL18+DL21</f>
        <v>1144360299.1031835</v>
      </c>
      <c r="DM22" s="19">
        <f t="shared" ref="DM22" si="125">DM18+DM21</f>
        <v>1158353239.2139928</v>
      </c>
      <c r="DN22" s="19">
        <f t="shared" ref="DN22" si="126">DN18+DN21</f>
        <v>1172413366.3552165</v>
      </c>
      <c r="DO22" s="19">
        <f t="shared" ref="DO22" si="127">DO18+DO21</f>
        <v>1186490012.7823157</v>
      </c>
      <c r="DP22" s="19">
        <f t="shared" ref="DP22" si="128">DP18+DP21</f>
        <v>1200488132.4801307</v>
      </c>
      <c r="DQ22" s="19">
        <f t="shared" ref="DQ22" si="129">DQ18+DQ21</f>
        <v>1214044868.3264391</v>
      </c>
      <c r="DR22" s="19">
        <f t="shared" ref="DR22" si="130">DR18+DR21</f>
        <v>1228120225.1535385</v>
      </c>
      <c r="DS22" s="19">
        <f t="shared" ref="DS22" si="131">DS18+DS21</f>
        <v>1242123524.438359</v>
      </c>
      <c r="DT22" s="19">
        <f t="shared" ref="DT22" si="132">DT18+DT21</f>
        <v>1256958051.1725006</v>
      </c>
      <c r="DU22" s="19">
        <f t="shared" ref="DU22" si="133">DU18+DU21</f>
        <v>1271809097.192518</v>
      </c>
    </row>
    <row r="23" spans="1:125" ht="25.5" customHeight="1" x14ac:dyDescent="0.3">
      <c r="A23"/>
      <c r="C23" s="12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</row>
    <row r="24" spans="1:125" s="151" customFormat="1" x14ac:dyDescent="0.25">
      <c r="A24" s="149" t="s">
        <v>162</v>
      </c>
      <c r="B24" s="150"/>
      <c r="C24" s="147">
        <f>SUM(D24:DU24)</f>
        <v>2.4527311325073242E-5</v>
      </c>
      <c r="D24" s="148">
        <f>D14-D22</f>
        <v>0</v>
      </c>
      <c r="E24" s="148">
        <f t="shared" ref="E24:BP24" si="134">E14-E22</f>
        <v>0</v>
      </c>
      <c r="F24" s="148">
        <f t="shared" si="134"/>
        <v>0</v>
      </c>
      <c r="G24" s="148">
        <f t="shared" si="134"/>
        <v>0</v>
      </c>
      <c r="H24" s="148">
        <f t="shared" si="134"/>
        <v>0</v>
      </c>
      <c r="I24" s="148">
        <f t="shared" si="134"/>
        <v>0</v>
      </c>
      <c r="J24" s="148">
        <f t="shared" si="134"/>
        <v>0</v>
      </c>
      <c r="K24" s="148">
        <f t="shared" si="134"/>
        <v>0</v>
      </c>
      <c r="L24" s="148">
        <f t="shared" si="134"/>
        <v>0</v>
      </c>
      <c r="M24" s="148">
        <f t="shared" si="134"/>
        <v>0</v>
      </c>
      <c r="N24" s="148">
        <f t="shared" si="134"/>
        <v>0</v>
      </c>
      <c r="O24" s="148">
        <f t="shared" si="134"/>
        <v>0</v>
      </c>
      <c r="P24" s="148">
        <f t="shared" si="134"/>
        <v>0</v>
      </c>
      <c r="Q24" s="148">
        <f t="shared" si="134"/>
        <v>0</v>
      </c>
      <c r="R24" s="148">
        <f t="shared" si="134"/>
        <v>0</v>
      </c>
      <c r="S24" s="148">
        <f t="shared" si="134"/>
        <v>0</v>
      </c>
      <c r="T24" s="148">
        <f t="shared" si="134"/>
        <v>0</v>
      </c>
      <c r="U24" s="148">
        <f t="shared" si="134"/>
        <v>0</v>
      </c>
      <c r="V24" s="148">
        <f t="shared" si="134"/>
        <v>0</v>
      </c>
      <c r="W24" s="148">
        <f t="shared" si="134"/>
        <v>0</v>
      </c>
      <c r="X24" s="148">
        <f t="shared" si="134"/>
        <v>0</v>
      </c>
      <c r="Y24" s="148">
        <f t="shared" si="134"/>
        <v>0</v>
      </c>
      <c r="Z24" s="148">
        <f t="shared" si="134"/>
        <v>0</v>
      </c>
      <c r="AA24" s="148">
        <f t="shared" si="134"/>
        <v>0</v>
      </c>
      <c r="AB24" s="148">
        <f t="shared" si="134"/>
        <v>0</v>
      </c>
      <c r="AC24" s="148">
        <f t="shared" si="134"/>
        <v>0</v>
      </c>
      <c r="AD24" s="148">
        <f t="shared" si="134"/>
        <v>0</v>
      </c>
      <c r="AE24" s="148">
        <f t="shared" si="134"/>
        <v>2.384185791015625E-7</v>
      </c>
      <c r="AF24" s="148">
        <f t="shared" si="134"/>
        <v>0</v>
      </c>
      <c r="AG24" s="148">
        <f t="shared" si="134"/>
        <v>2.384185791015625E-7</v>
      </c>
      <c r="AH24" s="148">
        <f t="shared" si="134"/>
        <v>2.384185791015625E-7</v>
      </c>
      <c r="AI24" s="148">
        <f t="shared" si="134"/>
        <v>2.6822090148925781E-7</v>
      </c>
      <c r="AJ24" s="148">
        <f t="shared" si="134"/>
        <v>2.384185791015625E-7</v>
      </c>
      <c r="AK24" s="148">
        <f t="shared" si="134"/>
        <v>3.5762786865234375E-7</v>
      </c>
      <c r="AL24" s="148">
        <f t="shared" si="134"/>
        <v>2.9802322387695313E-7</v>
      </c>
      <c r="AM24" s="148">
        <f t="shared" si="134"/>
        <v>3.8743019104003906E-7</v>
      </c>
      <c r="AN24" s="148">
        <f t="shared" si="134"/>
        <v>3.8743019104003906E-7</v>
      </c>
      <c r="AO24" s="148">
        <f t="shared" si="134"/>
        <v>2.9802322387695313E-7</v>
      </c>
      <c r="AP24" s="148">
        <f t="shared" si="134"/>
        <v>0</v>
      </c>
      <c r="AQ24" s="148">
        <f t="shared" si="134"/>
        <v>0</v>
      </c>
      <c r="AR24" s="148">
        <f t="shared" si="134"/>
        <v>0</v>
      </c>
      <c r="AS24" s="148">
        <f t="shared" si="134"/>
        <v>0</v>
      </c>
      <c r="AT24" s="148">
        <f t="shared" si="134"/>
        <v>0</v>
      </c>
      <c r="AU24" s="148">
        <f t="shared" si="134"/>
        <v>0</v>
      </c>
      <c r="AV24" s="148">
        <f t="shared" si="134"/>
        <v>0</v>
      </c>
      <c r="AW24" s="148">
        <f t="shared" si="134"/>
        <v>0</v>
      </c>
      <c r="AX24" s="148">
        <f t="shared" si="134"/>
        <v>0</v>
      </c>
      <c r="AY24" s="148">
        <f t="shared" si="134"/>
        <v>0</v>
      </c>
      <c r="AZ24" s="148">
        <f t="shared" si="134"/>
        <v>0</v>
      </c>
      <c r="BA24" s="148">
        <f t="shared" si="134"/>
        <v>0</v>
      </c>
      <c r="BB24" s="148">
        <f t="shared" si="134"/>
        <v>0</v>
      </c>
      <c r="BC24" s="148">
        <f t="shared" si="134"/>
        <v>0</v>
      </c>
      <c r="BD24" s="148">
        <f t="shared" si="134"/>
        <v>0</v>
      </c>
      <c r="BE24" s="148">
        <f t="shared" si="134"/>
        <v>0</v>
      </c>
      <c r="BF24" s="148">
        <f t="shared" si="134"/>
        <v>-5.3644180297851563E-7</v>
      </c>
      <c r="BG24" s="148">
        <f t="shared" si="134"/>
        <v>-5.3644180297851563E-7</v>
      </c>
      <c r="BH24" s="148">
        <f t="shared" si="134"/>
        <v>-8.3446502685546875E-7</v>
      </c>
      <c r="BI24" s="148">
        <f t="shared" si="134"/>
        <v>-6.5565109252929688E-7</v>
      </c>
      <c r="BJ24" s="148">
        <f t="shared" si="134"/>
        <v>-6.5565109252929688E-7</v>
      </c>
      <c r="BK24" s="148">
        <f t="shared" si="134"/>
        <v>-7.7486038208007813E-7</v>
      </c>
      <c r="BL24" s="148">
        <f t="shared" si="134"/>
        <v>-5.3644180297851563E-7</v>
      </c>
      <c r="BM24" s="148">
        <f t="shared" si="134"/>
        <v>-4.76837158203125E-7</v>
      </c>
      <c r="BN24" s="148">
        <f t="shared" si="134"/>
        <v>0</v>
      </c>
      <c r="BO24" s="148">
        <f t="shared" si="134"/>
        <v>0</v>
      </c>
      <c r="BP24" s="148">
        <f t="shared" si="134"/>
        <v>0</v>
      </c>
      <c r="BQ24" s="148">
        <f t="shared" ref="BQ24:DU24" si="135">BQ14-BQ22</f>
        <v>0</v>
      </c>
      <c r="BR24" s="148">
        <f t="shared" si="135"/>
        <v>0</v>
      </c>
      <c r="BS24" s="148">
        <f t="shared" si="135"/>
        <v>0</v>
      </c>
      <c r="BT24" s="148">
        <f t="shared" si="135"/>
        <v>0</v>
      </c>
      <c r="BU24" s="148">
        <f t="shared" si="135"/>
        <v>0</v>
      </c>
      <c r="BV24" s="148">
        <f t="shared" si="135"/>
        <v>0</v>
      </c>
      <c r="BW24" s="148">
        <f t="shared" si="135"/>
        <v>0</v>
      </c>
      <c r="BX24" s="148">
        <f t="shared" si="135"/>
        <v>0</v>
      </c>
      <c r="BY24" s="148">
        <f t="shared" si="135"/>
        <v>0</v>
      </c>
      <c r="BZ24" s="148">
        <f t="shared" si="135"/>
        <v>0</v>
      </c>
      <c r="CA24" s="148">
        <f t="shared" si="135"/>
        <v>0</v>
      </c>
      <c r="CB24" s="148">
        <f t="shared" si="135"/>
        <v>0</v>
      </c>
      <c r="CC24" s="148">
        <f t="shared" si="135"/>
        <v>0</v>
      </c>
      <c r="CD24" s="148">
        <f t="shared" si="135"/>
        <v>0</v>
      </c>
      <c r="CE24" s="148">
        <f t="shared" si="135"/>
        <v>0</v>
      </c>
      <c r="CF24" s="148">
        <f t="shared" si="135"/>
        <v>0</v>
      </c>
      <c r="CG24" s="148">
        <f t="shared" si="135"/>
        <v>0</v>
      </c>
      <c r="CH24" s="148">
        <f t="shared" si="135"/>
        <v>0</v>
      </c>
      <c r="CI24" s="148">
        <f t="shared" si="135"/>
        <v>0</v>
      </c>
      <c r="CJ24" s="148">
        <f t="shared" si="135"/>
        <v>0</v>
      </c>
      <c r="CK24" s="148">
        <f t="shared" si="135"/>
        <v>0</v>
      </c>
      <c r="CL24" s="148">
        <f t="shared" si="135"/>
        <v>0</v>
      </c>
      <c r="CM24" s="148">
        <f t="shared" si="135"/>
        <v>1.0728836059570313E-6</v>
      </c>
      <c r="CN24" s="148">
        <f t="shared" si="135"/>
        <v>9.5367431640625E-7</v>
      </c>
      <c r="CO24" s="148">
        <f t="shared" si="135"/>
        <v>1.0728836059570313E-6</v>
      </c>
      <c r="CP24" s="148">
        <f t="shared" si="135"/>
        <v>1.0728836059570313E-6</v>
      </c>
      <c r="CQ24" s="148">
        <f t="shared" si="135"/>
        <v>1.0728836059570313E-6</v>
      </c>
      <c r="CR24" s="148">
        <f t="shared" si="135"/>
        <v>1.0728836059570313E-6</v>
      </c>
      <c r="CS24" s="148">
        <f t="shared" si="135"/>
        <v>1.0728836059570313E-6</v>
      </c>
      <c r="CT24" s="148">
        <f t="shared" si="135"/>
        <v>1.0728836059570313E-6</v>
      </c>
      <c r="CU24" s="148">
        <f t="shared" si="135"/>
        <v>1.1920928955078125E-6</v>
      </c>
      <c r="CV24" s="148">
        <f t="shared" si="135"/>
        <v>1.0728836059570313E-6</v>
      </c>
      <c r="CW24" s="148">
        <f t="shared" si="135"/>
        <v>1.0728836059570313E-6</v>
      </c>
      <c r="CX24" s="148">
        <f t="shared" si="135"/>
        <v>1.0728836059570313E-6</v>
      </c>
      <c r="CY24" s="148">
        <f t="shared" si="135"/>
        <v>9.5367431640625E-7</v>
      </c>
      <c r="CZ24" s="148">
        <f t="shared" si="135"/>
        <v>1.0728836059570313E-6</v>
      </c>
      <c r="DA24" s="148">
        <f t="shared" si="135"/>
        <v>1.0728836059570313E-6</v>
      </c>
      <c r="DB24" s="148">
        <f t="shared" si="135"/>
        <v>1.0728836059570313E-6</v>
      </c>
      <c r="DC24" s="148">
        <f t="shared" si="135"/>
        <v>0</v>
      </c>
      <c r="DD24" s="148">
        <f t="shared" si="135"/>
        <v>0</v>
      </c>
      <c r="DE24" s="148">
        <f t="shared" si="135"/>
        <v>0</v>
      </c>
      <c r="DF24" s="148">
        <f t="shared" si="135"/>
        <v>0</v>
      </c>
      <c r="DG24" s="148">
        <f t="shared" si="135"/>
        <v>0</v>
      </c>
      <c r="DH24" s="148">
        <f t="shared" si="135"/>
        <v>0</v>
      </c>
      <c r="DI24" s="148">
        <f t="shared" si="135"/>
        <v>0</v>
      </c>
      <c r="DJ24" s="148">
        <f t="shared" si="135"/>
        <v>0</v>
      </c>
      <c r="DK24" s="148">
        <f t="shared" si="135"/>
        <v>0</v>
      </c>
      <c r="DL24" s="148">
        <f t="shared" si="135"/>
        <v>0</v>
      </c>
      <c r="DM24" s="148">
        <f t="shared" si="135"/>
        <v>0</v>
      </c>
      <c r="DN24" s="148">
        <f t="shared" si="135"/>
        <v>0</v>
      </c>
      <c r="DO24" s="148">
        <f t="shared" si="135"/>
        <v>0</v>
      </c>
      <c r="DP24" s="148">
        <f t="shared" si="135"/>
        <v>0</v>
      </c>
      <c r="DQ24" s="148">
        <f t="shared" si="135"/>
        <v>0</v>
      </c>
      <c r="DR24" s="148">
        <f t="shared" si="135"/>
        <v>2.1457672119140625E-6</v>
      </c>
      <c r="DS24" s="148">
        <f t="shared" si="135"/>
        <v>2.1457672119140625E-6</v>
      </c>
      <c r="DT24" s="148">
        <f t="shared" si="135"/>
        <v>2.384185791015625E-6</v>
      </c>
      <c r="DU24" s="148">
        <f t="shared" si="135"/>
        <v>2.86102294921875E-6</v>
      </c>
    </row>
    <row r="25" spans="1:125" x14ac:dyDescent="0.3"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</row>
    <row r="26" spans="1:125" x14ac:dyDescent="0.3"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</row>
    <row r="27" spans="1:125" x14ac:dyDescent="0.3"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</row>
    <row r="28" spans="1:125" x14ac:dyDescent="0.3"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</row>
    <row r="29" spans="1:125" x14ac:dyDescent="0.3"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</row>
    <row r="30" spans="1:125" x14ac:dyDescent="0.3"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</row>
    <row r="31" spans="1:125" x14ac:dyDescent="0.3"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</row>
    <row r="32" spans="1:125" x14ac:dyDescent="0.3"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</row>
    <row r="33" spans="3:63" x14ac:dyDescent="0.3"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</row>
    <row r="34" spans="3:63" x14ac:dyDescent="0.3"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</row>
    <row r="35" spans="3:63" x14ac:dyDescent="0.3"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</row>
    <row r="36" spans="3:63" x14ac:dyDescent="0.3"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</row>
    <row r="37" spans="3:63" x14ac:dyDescent="0.3"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</row>
    <row r="38" spans="3:63" x14ac:dyDescent="0.3"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</row>
    <row r="39" spans="3:63" x14ac:dyDescent="0.3"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</row>
    <row r="40" spans="3:63" x14ac:dyDescent="0.3">
      <c r="C40" s="1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</row>
    <row r="41" spans="3:63" x14ac:dyDescent="0.3"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</row>
    <row r="42" spans="3:63" x14ac:dyDescent="0.3">
      <c r="C42" s="12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</row>
    <row r="43" spans="3:63" x14ac:dyDescent="0.3"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</row>
    <row r="44" spans="3:63" x14ac:dyDescent="0.3"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</row>
    <row r="45" spans="3:63" x14ac:dyDescent="0.3"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</row>
    <row r="46" spans="3:63" x14ac:dyDescent="0.3">
      <c r="C46" s="1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</row>
    <row r="47" spans="3:63" x14ac:dyDescent="0.3"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</row>
    <row r="48" spans="3:63" x14ac:dyDescent="0.3">
      <c r="C48" s="12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</row>
    <row r="49" spans="3:63" x14ac:dyDescent="0.3"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</row>
    <row r="50" spans="3:63" x14ac:dyDescent="0.3"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</row>
    <row r="51" spans="3:63" x14ac:dyDescent="0.3"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</row>
    <row r="52" spans="3:63" x14ac:dyDescent="0.3"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</row>
    <row r="53" spans="3:63" x14ac:dyDescent="0.3"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</row>
    <row r="54" spans="3:63" x14ac:dyDescent="0.3"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</row>
    <row r="55" spans="3:63" x14ac:dyDescent="0.3"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</row>
    <row r="56" spans="3:63" x14ac:dyDescent="0.3">
      <c r="C56" s="1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</row>
    <row r="57" spans="3:63" x14ac:dyDescent="0.3">
      <c r="C57" s="1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</row>
    <row r="58" spans="3:63" x14ac:dyDescent="0.3"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</row>
    <row r="59" spans="3:63" x14ac:dyDescent="0.3">
      <c r="C59" s="12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</row>
    <row r="60" spans="3:63" x14ac:dyDescent="0.3">
      <c r="C60" s="12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</row>
    <row r="61" spans="3:63" x14ac:dyDescent="0.3">
      <c r="C61" s="12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</row>
    <row r="62" spans="3:63" x14ac:dyDescent="0.3">
      <c r="C62" s="12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</row>
    <row r="63" spans="3:63" x14ac:dyDescent="0.3"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</row>
    <row r="64" spans="3:63" x14ac:dyDescent="0.3">
      <c r="C64" s="12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</row>
    <row r="65" spans="3:63" x14ac:dyDescent="0.3">
      <c r="C65" s="12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</row>
    <row r="66" spans="3:63" x14ac:dyDescent="0.3"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</row>
    <row r="67" spans="3:63" x14ac:dyDescent="0.3">
      <c r="C67" s="1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</row>
    <row r="68" spans="3:63" x14ac:dyDescent="0.3">
      <c r="C68" s="12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</row>
    <row r="69" spans="3:63" x14ac:dyDescent="0.3">
      <c r="C69" s="12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</row>
    <row r="70" spans="3:63" x14ac:dyDescent="0.3">
      <c r="C70" s="12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</row>
    <row r="71" spans="3:63" x14ac:dyDescent="0.3">
      <c r="C71" s="12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</row>
    <row r="72" spans="3:63" x14ac:dyDescent="0.3">
      <c r="C72" s="1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</row>
    <row r="73" spans="3:63" x14ac:dyDescent="0.3">
      <c r="C73" s="12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</row>
    <row r="74" spans="3:63" x14ac:dyDescent="0.3">
      <c r="C74" s="12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</row>
    <row r="75" spans="3:63" x14ac:dyDescent="0.3">
      <c r="C75" s="12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</row>
    <row r="76" spans="3:63" x14ac:dyDescent="0.3">
      <c r="C76" s="12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</row>
    <row r="77" spans="3:63" x14ac:dyDescent="0.3">
      <c r="C77" s="12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</row>
    <row r="78" spans="3:63" x14ac:dyDescent="0.3">
      <c r="C78" s="12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</row>
    <row r="79" spans="3:63" x14ac:dyDescent="0.3">
      <c r="C79" s="12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</row>
    <row r="80" spans="3:63" x14ac:dyDescent="0.3">
      <c r="C80" s="12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</row>
    <row r="81" spans="3:63" x14ac:dyDescent="0.3">
      <c r="C81" s="12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</row>
    <row r="82" spans="3:63" x14ac:dyDescent="0.3">
      <c r="C82" s="12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</row>
    <row r="83" spans="3:63" x14ac:dyDescent="0.3">
      <c r="C83" s="12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</row>
    <row r="84" spans="3:63" x14ac:dyDescent="0.3">
      <c r="C84" s="12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</row>
    <row r="85" spans="3:63" x14ac:dyDescent="0.3">
      <c r="C85" s="12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</row>
    <row r="86" spans="3:63" x14ac:dyDescent="0.3">
      <c r="C86" s="12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</row>
    <row r="87" spans="3:63" x14ac:dyDescent="0.3">
      <c r="C87" s="1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</row>
    <row r="88" spans="3:63" x14ac:dyDescent="0.3">
      <c r="C88" s="1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</row>
    <row r="89" spans="3:63" x14ac:dyDescent="0.3">
      <c r="C89" s="1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</row>
    <row r="90" spans="3:63" x14ac:dyDescent="0.3">
      <c r="C90" s="1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</row>
    <row r="91" spans="3:63" x14ac:dyDescent="0.3">
      <c r="C91" s="12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</row>
    <row r="92" spans="3:63" x14ac:dyDescent="0.3">
      <c r="C92" s="12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</row>
    <row r="93" spans="3:63" x14ac:dyDescent="0.3">
      <c r="C93" s="12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</row>
    <row r="94" spans="3:63" x14ac:dyDescent="0.3">
      <c r="C94" s="12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</row>
    <row r="95" spans="3:63" x14ac:dyDescent="0.3">
      <c r="C95" s="12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</row>
    <row r="96" spans="3:63" x14ac:dyDescent="0.3">
      <c r="C96" s="12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</row>
    <row r="97" spans="3:63" x14ac:dyDescent="0.3">
      <c r="C97" s="12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</row>
    <row r="98" spans="3:63" x14ac:dyDescent="0.3">
      <c r="C98" s="12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</row>
    <row r="99" spans="3:63" x14ac:dyDescent="0.3">
      <c r="C99" s="12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</row>
    <row r="100" spans="3:63" x14ac:dyDescent="0.3">
      <c r="C100" s="12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</row>
    <row r="101" spans="3:63" x14ac:dyDescent="0.3">
      <c r="C101" s="12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</row>
    <row r="102" spans="3:63" x14ac:dyDescent="0.3">
      <c r="C102" s="12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</row>
    <row r="103" spans="3:63" x14ac:dyDescent="0.3">
      <c r="C103" s="12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</row>
    <row r="104" spans="3:63" x14ac:dyDescent="0.3">
      <c r="C104" s="12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</row>
    <row r="105" spans="3:63" x14ac:dyDescent="0.3">
      <c r="C105" s="12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</row>
    <row r="106" spans="3:63" x14ac:dyDescent="0.3">
      <c r="C106" s="12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</row>
    <row r="107" spans="3:63" x14ac:dyDescent="0.3">
      <c r="C107" s="12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</row>
    <row r="108" spans="3:63" x14ac:dyDescent="0.3">
      <c r="C108" s="12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</row>
    <row r="109" spans="3:63" x14ac:dyDescent="0.3">
      <c r="C109" s="12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</row>
    <row r="110" spans="3:63" x14ac:dyDescent="0.3">
      <c r="C110" s="12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</row>
    <row r="111" spans="3:63" x14ac:dyDescent="0.3">
      <c r="C111" s="12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</row>
    <row r="112" spans="3:63" x14ac:dyDescent="0.3">
      <c r="C112" s="12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</row>
    <row r="113" spans="3:63" x14ac:dyDescent="0.3">
      <c r="C113" s="12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</row>
    <row r="114" spans="3:63" x14ac:dyDescent="0.3">
      <c r="C114" s="12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</row>
    <row r="115" spans="3:63" x14ac:dyDescent="0.3">
      <c r="C115" s="12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</row>
    <row r="116" spans="3:63" x14ac:dyDescent="0.3">
      <c r="C116" s="12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</row>
    <row r="117" spans="3:63" x14ac:dyDescent="0.3">
      <c r="C117" s="12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</row>
    <row r="118" spans="3:63" x14ac:dyDescent="0.3">
      <c r="C118" s="12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</row>
    <row r="119" spans="3:63" x14ac:dyDescent="0.3">
      <c r="C119" s="12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</row>
    <row r="120" spans="3:63" x14ac:dyDescent="0.3">
      <c r="C120" s="12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</row>
    <row r="121" spans="3:63" x14ac:dyDescent="0.3">
      <c r="C121" s="12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</row>
    <row r="122" spans="3:63" x14ac:dyDescent="0.3">
      <c r="C122" s="12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</row>
    <row r="123" spans="3:63" x14ac:dyDescent="0.3">
      <c r="C123" s="12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</row>
    <row r="124" spans="3:63" x14ac:dyDescent="0.3">
      <c r="C124" s="12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</row>
    <row r="125" spans="3:63" x14ac:dyDescent="0.3">
      <c r="C125" s="12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</row>
    <row r="126" spans="3:63" x14ac:dyDescent="0.3">
      <c r="C126" s="12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</row>
    <row r="127" spans="3:63" x14ac:dyDescent="0.3">
      <c r="C127" s="12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</row>
    <row r="128" spans="3:63" x14ac:dyDescent="0.3">
      <c r="C128" s="12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</row>
    <row r="129" spans="3:63" x14ac:dyDescent="0.3">
      <c r="C129" s="12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</row>
    <row r="130" spans="3:63" x14ac:dyDescent="0.3">
      <c r="C130" s="12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</row>
    <row r="131" spans="3:63" x14ac:dyDescent="0.3">
      <c r="C131" s="12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</row>
    <row r="132" spans="3:63" x14ac:dyDescent="0.3">
      <c r="C132" s="12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</row>
    <row r="133" spans="3:63" x14ac:dyDescent="0.3">
      <c r="C133" s="12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</row>
    <row r="134" spans="3:63" x14ac:dyDescent="0.3">
      <c r="C134" s="12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</row>
    <row r="135" spans="3:63" x14ac:dyDescent="0.3">
      <c r="C135" s="12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</row>
    <row r="136" spans="3:63" x14ac:dyDescent="0.3">
      <c r="C136" s="12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</row>
    <row r="137" spans="3:63" x14ac:dyDescent="0.3">
      <c r="C137" s="12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</row>
    <row r="138" spans="3:63" x14ac:dyDescent="0.3">
      <c r="C138" s="12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</row>
    <row r="139" spans="3:63" x14ac:dyDescent="0.3">
      <c r="C139" s="12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</row>
    <row r="140" spans="3:63" x14ac:dyDescent="0.3">
      <c r="C140" s="12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</row>
    <row r="141" spans="3:63" x14ac:dyDescent="0.3">
      <c r="C141" s="12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</row>
    <row r="142" spans="3:63" x14ac:dyDescent="0.3">
      <c r="C142" s="12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</row>
    <row r="143" spans="3:63" x14ac:dyDescent="0.3">
      <c r="C143" s="12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</row>
    <row r="144" spans="3:63" x14ac:dyDescent="0.3">
      <c r="C144" s="12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</row>
    <row r="145" spans="3:63" x14ac:dyDescent="0.3">
      <c r="C145" s="12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</row>
    <row r="146" spans="3:63" x14ac:dyDescent="0.3">
      <c r="C146" s="12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</row>
    <row r="147" spans="3:63" x14ac:dyDescent="0.3">
      <c r="C147" s="12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</row>
    <row r="148" spans="3:63" x14ac:dyDescent="0.3">
      <c r="C148" s="12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</row>
    <row r="149" spans="3:63" x14ac:dyDescent="0.3">
      <c r="C149" s="12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</row>
    <row r="150" spans="3:63" x14ac:dyDescent="0.3">
      <c r="C150" s="12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</row>
    <row r="151" spans="3:63" x14ac:dyDescent="0.3">
      <c r="C151" s="12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</row>
    <row r="152" spans="3:63" x14ac:dyDescent="0.3">
      <c r="C152" s="12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</row>
    <row r="153" spans="3:63" x14ac:dyDescent="0.3">
      <c r="C153" s="12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</row>
    <row r="154" spans="3:63" x14ac:dyDescent="0.3">
      <c r="C154" s="12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</row>
    <row r="155" spans="3:63" x14ac:dyDescent="0.3">
      <c r="C155" s="12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</row>
    <row r="156" spans="3:63" x14ac:dyDescent="0.3">
      <c r="C156" s="12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</row>
    <row r="157" spans="3:63" x14ac:dyDescent="0.3">
      <c r="C157" s="1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</row>
    <row r="158" spans="3:63" x14ac:dyDescent="0.3">
      <c r="C158" s="12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</row>
    <row r="159" spans="3:63" x14ac:dyDescent="0.3">
      <c r="C159" s="12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</row>
    <row r="160" spans="3:63" x14ac:dyDescent="0.3">
      <c r="C160" s="12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</row>
    <row r="161" spans="3:63" x14ac:dyDescent="0.3">
      <c r="C161" s="12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</row>
    <row r="162" spans="3:63" x14ac:dyDescent="0.3">
      <c r="C162" s="12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</row>
    <row r="163" spans="3:63" x14ac:dyDescent="0.3">
      <c r="C163" s="12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</row>
    <row r="164" spans="3:63" x14ac:dyDescent="0.3">
      <c r="C164" s="12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</row>
    <row r="165" spans="3:63" x14ac:dyDescent="0.3">
      <c r="C165" s="12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</row>
    <row r="166" spans="3:63" x14ac:dyDescent="0.3">
      <c r="C166" s="12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</row>
    <row r="167" spans="3:63" x14ac:dyDescent="0.3">
      <c r="C167" s="12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</row>
    <row r="168" spans="3:63" x14ac:dyDescent="0.3">
      <c r="C168" s="12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</row>
    <row r="169" spans="3:63" x14ac:dyDescent="0.3">
      <c r="C169" s="12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</row>
    <row r="170" spans="3:63" x14ac:dyDescent="0.3">
      <c r="C170" s="12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</row>
    <row r="171" spans="3:63" x14ac:dyDescent="0.3">
      <c r="C171" s="12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</row>
    <row r="172" spans="3:63" x14ac:dyDescent="0.3">
      <c r="C172" s="12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</row>
    <row r="173" spans="3:63" x14ac:dyDescent="0.3">
      <c r="C173" s="12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</row>
    <row r="174" spans="3:63" x14ac:dyDescent="0.3">
      <c r="C174" s="12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</row>
    <row r="175" spans="3:63" x14ac:dyDescent="0.3">
      <c r="C175" s="12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</row>
    <row r="176" spans="3:63" x14ac:dyDescent="0.3">
      <c r="C176" s="12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</row>
    <row r="177" spans="3:63" x14ac:dyDescent="0.3">
      <c r="C177" s="12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</row>
    <row r="178" spans="3:63" x14ac:dyDescent="0.3">
      <c r="C178" s="12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</row>
    <row r="179" spans="3:63" x14ac:dyDescent="0.3">
      <c r="C179" s="12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</row>
    <row r="180" spans="3:63" x14ac:dyDescent="0.3">
      <c r="C180" s="12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</row>
    <row r="181" spans="3:63" x14ac:dyDescent="0.3">
      <c r="C181" s="12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</row>
    <row r="182" spans="3:63" x14ac:dyDescent="0.3">
      <c r="C182" s="12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</row>
    <row r="183" spans="3:63" x14ac:dyDescent="0.3">
      <c r="C183" s="12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</row>
    <row r="184" spans="3:63" x14ac:dyDescent="0.3">
      <c r="C184" s="12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</row>
    <row r="185" spans="3:63" x14ac:dyDescent="0.3">
      <c r="C185" s="12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</row>
    <row r="186" spans="3:63" x14ac:dyDescent="0.3">
      <c r="C186" s="12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</row>
    <row r="187" spans="3:63" x14ac:dyDescent="0.3">
      <c r="C187" s="12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</row>
    <row r="188" spans="3:63" x14ac:dyDescent="0.3">
      <c r="C188" s="12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</row>
    <row r="189" spans="3:63" x14ac:dyDescent="0.3">
      <c r="C189" s="12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</row>
    <row r="190" spans="3:63" x14ac:dyDescent="0.3">
      <c r="C190" s="12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</row>
    <row r="191" spans="3:63" x14ac:dyDescent="0.3">
      <c r="C191" s="12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</row>
    <row r="192" spans="3:63" x14ac:dyDescent="0.3">
      <c r="C192" s="12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</row>
    <row r="193" spans="3:63" x14ac:dyDescent="0.3">
      <c r="C193" s="12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</row>
    <row r="194" spans="3:63" x14ac:dyDescent="0.3">
      <c r="C194" s="12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</row>
    <row r="195" spans="3:63" x14ac:dyDescent="0.3">
      <c r="C195" s="12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</row>
    <row r="196" spans="3:63" x14ac:dyDescent="0.3">
      <c r="C196" s="12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</row>
    <row r="197" spans="3:63" x14ac:dyDescent="0.3">
      <c r="C197" s="12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</row>
    <row r="198" spans="3:63" x14ac:dyDescent="0.3">
      <c r="C198" s="12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</row>
    <row r="199" spans="3:63" x14ac:dyDescent="0.3">
      <c r="C199" s="12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</row>
    <row r="200" spans="3:63" x14ac:dyDescent="0.3">
      <c r="C200" s="12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</row>
    <row r="201" spans="3:63" x14ac:dyDescent="0.3">
      <c r="C201" s="12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</row>
    <row r="202" spans="3:63" x14ac:dyDescent="0.3">
      <c r="C202" s="12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</row>
    <row r="203" spans="3:63" x14ac:dyDescent="0.3">
      <c r="C203" s="12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</row>
    <row r="204" spans="3:63" x14ac:dyDescent="0.3">
      <c r="C204" s="12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</row>
    <row r="205" spans="3:63" x14ac:dyDescent="0.3">
      <c r="C205" s="12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</row>
    <row r="206" spans="3:63" x14ac:dyDescent="0.3">
      <c r="C206" s="12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</row>
    <row r="207" spans="3:63" x14ac:dyDescent="0.3">
      <c r="C207" s="12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</row>
    <row r="208" spans="3:63" x14ac:dyDescent="0.3">
      <c r="C208" s="12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</row>
    <row r="209" spans="3:63" x14ac:dyDescent="0.3">
      <c r="C209" s="12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</row>
    <row r="210" spans="3:63" x14ac:dyDescent="0.3">
      <c r="C210" s="12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</row>
    <row r="211" spans="3:63" x14ac:dyDescent="0.3">
      <c r="C211" s="12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</row>
    <row r="212" spans="3:63" x14ac:dyDescent="0.3">
      <c r="C212" s="12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</row>
    <row r="213" spans="3:63" x14ac:dyDescent="0.3">
      <c r="C213" s="12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</row>
    <row r="214" spans="3:63" x14ac:dyDescent="0.3">
      <c r="C214" s="12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</row>
    <row r="215" spans="3:63" x14ac:dyDescent="0.3">
      <c r="C215" s="12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</row>
    <row r="216" spans="3:63" x14ac:dyDescent="0.3">
      <c r="C216" s="12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</row>
    <row r="217" spans="3:63" x14ac:dyDescent="0.3">
      <c r="C217" s="12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</row>
    <row r="218" spans="3:63" x14ac:dyDescent="0.3">
      <c r="C218" s="12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</row>
    <row r="219" spans="3:63" x14ac:dyDescent="0.3">
      <c r="C219" s="12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</row>
    <row r="220" spans="3:63" x14ac:dyDescent="0.3">
      <c r="C220" s="12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</row>
    <row r="221" spans="3:63" x14ac:dyDescent="0.3">
      <c r="C221" s="12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</row>
    <row r="222" spans="3:63" x14ac:dyDescent="0.3">
      <c r="C222" s="12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</row>
    <row r="223" spans="3:63" x14ac:dyDescent="0.3">
      <c r="C223" s="12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</row>
    <row r="224" spans="3:63" x14ac:dyDescent="0.3">
      <c r="C224" s="12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</row>
    <row r="225" spans="3:63" x14ac:dyDescent="0.3">
      <c r="C225" s="12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</row>
    <row r="226" spans="3:63" x14ac:dyDescent="0.3">
      <c r="C226" s="12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</row>
    <row r="227" spans="3:63" x14ac:dyDescent="0.3">
      <c r="C227" s="12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</row>
    <row r="228" spans="3:63" x14ac:dyDescent="0.3">
      <c r="C228" s="12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</row>
    <row r="229" spans="3:63" x14ac:dyDescent="0.3">
      <c r="C229" s="12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</row>
    <row r="230" spans="3:63" x14ac:dyDescent="0.3">
      <c r="C230" s="12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</row>
    <row r="231" spans="3:63" x14ac:dyDescent="0.3">
      <c r="C231" s="12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</row>
    <row r="232" spans="3:63" x14ac:dyDescent="0.3">
      <c r="C232" s="12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</row>
    <row r="233" spans="3:63" x14ac:dyDescent="0.3">
      <c r="C233" s="12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</row>
    <row r="234" spans="3:63" x14ac:dyDescent="0.3">
      <c r="C234" s="12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</row>
    <row r="235" spans="3:63" x14ac:dyDescent="0.3">
      <c r="C235" s="12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</row>
    <row r="236" spans="3:63" x14ac:dyDescent="0.3">
      <c r="C236" s="12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</row>
    <row r="237" spans="3:63" x14ac:dyDescent="0.3">
      <c r="C237" s="12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</row>
    <row r="238" spans="3:63" x14ac:dyDescent="0.3">
      <c r="C238" s="12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</row>
    <row r="239" spans="3:63" x14ac:dyDescent="0.3">
      <c r="C239" s="12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</row>
    <row r="240" spans="3:63" x14ac:dyDescent="0.3">
      <c r="C240" s="12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</row>
    <row r="241" spans="3:63" x14ac:dyDescent="0.3">
      <c r="C241" s="12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</row>
    <row r="242" spans="3:63" x14ac:dyDescent="0.3">
      <c r="C242" s="12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</row>
    <row r="243" spans="3:63" x14ac:dyDescent="0.3">
      <c r="C243" s="12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</row>
    <row r="244" spans="3:63" x14ac:dyDescent="0.3">
      <c r="C244" s="12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</row>
    <row r="245" spans="3:63" x14ac:dyDescent="0.3">
      <c r="C245" s="12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</row>
    <row r="246" spans="3:63" x14ac:dyDescent="0.3">
      <c r="C246" s="12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</row>
    <row r="247" spans="3:63" x14ac:dyDescent="0.3">
      <c r="C247" s="12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</row>
    <row r="248" spans="3:63" x14ac:dyDescent="0.3">
      <c r="C248" s="12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</row>
    <row r="249" spans="3:63" x14ac:dyDescent="0.3">
      <c r="C249" s="12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</row>
    <row r="250" spans="3:63" x14ac:dyDescent="0.3">
      <c r="C250" s="12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</row>
    <row r="251" spans="3:63" x14ac:dyDescent="0.3">
      <c r="C251" s="12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</row>
    <row r="252" spans="3:63" x14ac:dyDescent="0.3">
      <c r="C252" s="12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</row>
    <row r="253" spans="3:63" x14ac:dyDescent="0.3">
      <c r="C253" s="12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</row>
    <row r="254" spans="3:63" x14ac:dyDescent="0.3">
      <c r="C254" s="12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</row>
    <row r="255" spans="3:63" x14ac:dyDescent="0.3">
      <c r="C255" s="12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</row>
    <row r="256" spans="3:63" x14ac:dyDescent="0.3">
      <c r="C256" s="12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</row>
    <row r="257" spans="3:63" x14ac:dyDescent="0.3">
      <c r="C257" s="12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</row>
    <row r="258" spans="3:63" x14ac:dyDescent="0.3">
      <c r="C258" s="12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</row>
    <row r="259" spans="3:63" x14ac:dyDescent="0.3">
      <c r="C259" s="12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</row>
    <row r="260" spans="3:63" x14ac:dyDescent="0.3">
      <c r="C260" s="12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</row>
    <row r="261" spans="3:63" x14ac:dyDescent="0.3">
      <c r="C261" s="12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</row>
    <row r="262" spans="3:63" x14ac:dyDescent="0.3">
      <c r="C262" s="12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</row>
    <row r="263" spans="3:63" x14ac:dyDescent="0.3">
      <c r="C263" s="12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</row>
    <row r="264" spans="3:63" x14ac:dyDescent="0.3">
      <c r="C264" s="12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</row>
    <row r="265" spans="3:63" x14ac:dyDescent="0.3">
      <c r="C265" s="12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</row>
    <row r="266" spans="3:63" x14ac:dyDescent="0.3">
      <c r="C266" s="12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</row>
    <row r="267" spans="3:63" x14ac:dyDescent="0.3">
      <c r="C267" s="12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</row>
    <row r="268" spans="3:63" x14ac:dyDescent="0.3">
      <c r="C268" s="12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</row>
    <row r="269" spans="3:63" x14ac:dyDescent="0.3">
      <c r="C269" s="12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</row>
    <row r="270" spans="3:63" x14ac:dyDescent="0.3">
      <c r="C270" s="12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</row>
    <row r="271" spans="3:63" x14ac:dyDescent="0.3">
      <c r="C271" s="12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</row>
    <row r="272" spans="3:63" x14ac:dyDescent="0.3">
      <c r="C272" s="12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</row>
    <row r="273" spans="3:63" x14ac:dyDescent="0.3">
      <c r="C273" s="12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</row>
    <row r="274" spans="3:63" x14ac:dyDescent="0.3">
      <c r="C274" s="12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</row>
    <row r="275" spans="3:63" x14ac:dyDescent="0.3">
      <c r="C275" s="12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</row>
    <row r="276" spans="3:63" x14ac:dyDescent="0.3">
      <c r="C276" s="12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</row>
    <row r="277" spans="3:63" x14ac:dyDescent="0.3">
      <c r="C277" s="12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</row>
    <row r="278" spans="3:63" x14ac:dyDescent="0.3">
      <c r="C278" s="12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</row>
    <row r="279" spans="3:63" x14ac:dyDescent="0.3">
      <c r="C279" s="12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</row>
    <row r="280" spans="3:63" x14ac:dyDescent="0.3">
      <c r="C280" s="12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</row>
    <row r="281" spans="3:63" x14ac:dyDescent="0.3">
      <c r="C281" s="12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</row>
    <row r="282" spans="3:63" x14ac:dyDescent="0.3">
      <c r="C282" s="12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</row>
    <row r="283" spans="3:63" x14ac:dyDescent="0.3">
      <c r="C283" s="12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</row>
    <row r="284" spans="3:63" x14ac:dyDescent="0.3">
      <c r="C284" s="12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</row>
    <row r="285" spans="3:63" x14ac:dyDescent="0.3">
      <c r="C285" s="12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</row>
    <row r="286" spans="3:63" x14ac:dyDescent="0.3">
      <c r="C286" s="12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</row>
    <row r="287" spans="3:63" x14ac:dyDescent="0.3">
      <c r="C287" s="12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</row>
    <row r="288" spans="3:63" x14ac:dyDescent="0.3">
      <c r="C288" s="12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</row>
    <row r="289" spans="3:63" x14ac:dyDescent="0.3">
      <c r="C289" s="12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</row>
    <row r="290" spans="3:63" x14ac:dyDescent="0.3">
      <c r="C290" s="12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</row>
    <row r="291" spans="3:63" x14ac:dyDescent="0.3">
      <c r="C291" s="12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</row>
    <row r="292" spans="3:63" x14ac:dyDescent="0.3">
      <c r="C292" s="12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</row>
    <row r="293" spans="3:63" x14ac:dyDescent="0.3">
      <c r="C293" s="12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</row>
    <row r="294" spans="3:63" x14ac:dyDescent="0.3">
      <c r="C294" s="12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</row>
    <row r="295" spans="3:63" x14ac:dyDescent="0.3">
      <c r="C295" s="12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</row>
    <row r="296" spans="3:63" x14ac:dyDescent="0.3">
      <c r="C296" s="12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</row>
    <row r="297" spans="3:63" x14ac:dyDescent="0.3">
      <c r="C297" s="12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</row>
    <row r="298" spans="3:63" x14ac:dyDescent="0.3">
      <c r="C298" s="12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</row>
    <row r="299" spans="3:63" x14ac:dyDescent="0.3">
      <c r="C299" s="12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</row>
    <row r="300" spans="3:63" x14ac:dyDescent="0.3">
      <c r="C300" s="12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</row>
    <row r="301" spans="3:63" x14ac:dyDescent="0.3">
      <c r="C301" s="12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</row>
    <row r="302" spans="3:63" x14ac:dyDescent="0.3">
      <c r="C302" s="12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</row>
    <row r="303" spans="3:63" x14ac:dyDescent="0.3">
      <c r="C303" s="12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</row>
    <row r="304" spans="3:63" x14ac:dyDescent="0.3">
      <c r="C304" s="12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</row>
    <row r="305" spans="3:63" x14ac:dyDescent="0.3">
      <c r="C305" s="12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</row>
    <row r="306" spans="3:63" x14ac:dyDescent="0.3">
      <c r="C306" s="12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</row>
    <row r="307" spans="3:63" x14ac:dyDescent="0.3">
      <c r="C307" s="12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</row>
    <row r="308" spans="3:63" x14ac:dyDescent="0.3">
      <c r="C308" s="12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</row>
    <row r="309" spans="3:63" x14ac:dyDescent="0.3">
      <c r="C309" s="12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</row>
    <row r="310" spans="3:63" x14ac:dyDescent="0.3">
      <c r="C310" s="12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</row>
    <row r="311" spans="3:63" x14ac:dyDescent="0.3">
      <c r="C311" s="12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</row>
    <row r="312" spans="3:63" x14ac:dyDescent="0.3">
      <c r="C312" s="12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</row>
    <row r="313" spans="3:63" x14ac:dyDescent="0.3">
      <c r="C313" s="12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</row>
    <row r="314" spans="3:63" x14ac:dyDescent="0.3">
      <c r="C314" s="12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</row>
    <row r="315" spans="3:63" x14ac:dyDescent="0.3">
      <c r="C315" s="12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</row>
    <row r="316" spans="3:63" x14ac:dyDescent="0.3">
      <c r="C316" s="12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</row>
    <row r="317" spans="3:63" x14ac:dyDescent="0.3">
      <c r="C317" s="12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</row>
    <row r="318" spans="3:63" x14ac:dyDescent="0.3">
      <c r="C318" s="12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</row>
    <row r="319" spans="3:63" x14ac:dyDescent="0.3">
      <c r="C319" s="12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</row>
    <row r="320" spans="3:63" x14ac:dyDescent="0.3">
      <c r="C320" s="12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</row>
    <row r="321" spans="3:63" x14ac:dyDescent="0.3">
      <c r="C321" s="12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</row>
    <row r="322" spans="3:63" x14ac:dyDescent="0.3">
      <c r="C322" s="12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</row>
    <row r="323" spans="3:63" x14ac:dyDescent="0.3">
      <c r="C323" s="12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</row>
    <row r="324" spans="3:63" x14ac:dyDescent="0.3">
      <c r="C324" s="12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</row>
    <row r="325" spans="3:63" x14ac:dyDescent="0.3">
      <c r="C325" s="12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</row>
    <row r="326" spans="3:63" x14ac:dyDescent="0.3">
      <c r="C326" s="12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</row>
    <row r="327" spans="3:63" x14ac:dyDescent="0.3">
      <c r="C327" s="12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</row>
    <row r="328" spans="3:63" x14ac:dyDescent="0.3">
      <c r="C328" s="12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</row>
    <row r="329" spans="3:63" x14ac:dyDescent="0.3">
      <c r="C329" s="12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</row>
    <row r="330" spans="3:63" x14ac:dyDescent="0.3">
      <c r="C330" s="12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</row>
    <row r="331" spans="3:63" x14ac:dyDescent="0.3">
      <c r="C331" s="12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</row>
    <row r="332" spans="3:63" x14ac:dyDescent="0.3">
      <c r="C332" s="12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</row>
    <row r="333" spans="3:63" x14ac:dyDescent="0.3">
      <c r="C333" s="12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</row>
    <row r="334" spans="3:63" x14ac:dyDescent="0.3">
      <c r="C334" s="12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</row>
    <row r="335" spans="3:63" x14ac:dyDescent="0.3">
      <c r="C335" s="12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</row>
    <row r="336" spans="3:63" x14ac:dyDescent="0.3">
      <c r="C336" s="12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</row>
    <row r="337" spans="3:63" x14ac:dyDescent="0.3">
      <c r="C337" s="12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</row>
    <row r="338" spans="3:63" x14ac:dyDescent="0.3">
      <c r="C338" s="12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</row>
    <row r="339" spans="3:63" x14ac:dyDescent="0.3">
      <c r="C339" s="12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</row>
    <row r="340" spans="3:63" x14ac:dyDescent="0.3">
      <c r="C340" s="12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</row>
    <row r="341" spans="3:63" x14ac:dyDescent="0.3">
      <c r="C341" s="12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</row>
    <row r="342" spans="3:63" x14ac:dyDescent="0.3">
      <c r="C342" s="12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</row>
    <row r="343" spans="3:63" x14ac:dyDescent="0.3">
      <c r="C343" s="12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</row>
    <row r="344" spans="3:63" x14ac:dyDescent="0.3">
      <c r="C344" s="12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</row>
    <row r="345" spans="3:63" x14ac:dyDescent="0.3">
      <c r="C345" s="12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</row>
    <row r="346" spans="3:63" x14ac:dyDescent="0.3">
      <c r="C346" s="12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</row>
    <row r="347" spans="3:63" x14ac:dyDescent="0.3">
      <c r="C347" s="12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</row>
    <row r="348" spans="3:63" x14ac:dyDescent="0.3">
      <c r="C348" s="12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</row>
    <row r="349" spans="3:63" x14ac:dyDescent="0.3">
      <c r="C349" s="12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</row>
    <row r="350" spans="3:63" x14ac:dyDescent="0.3">
      <c r="C350" s="12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</row>
    <row r="351" spans="3:63" x14ac:dyDescent="0.3">
      <c r="C351" s="12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</row>
    <row r="352" spans="3:63" x14ac:dyDescent="0.3">
      <c r="C352" s="12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</row>
    <row r="353" spans="3:63" x14ac:dyDescent="0.3">
      <c r="C353" s="12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</row>
    <row r="354" spans="3:63" x14ac:dyDescent="0.3">
      <c r="C354" s="12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</row>
    <row r="355" spans="3:63" x14ac:dyDescent="0.3">
      <c r="C355" s="12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</row>
    <row r="356" spans="3:63" x14ac:dyDescent="0.3">
      <c r="C356" s="12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</row>
    <row r="357" spans="3:63" x14ac:dyDescent="0.3">
      <c r="C357" s="12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</row>
    <row r="358" spans="3:63" x14ac:dyDescent="0.3">
      <c r="C358" s="12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</row>
    <row r="359" spans="3:63" x14ac:dyDescent="0.3">
      <c r="C359" s="12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</row>
    <row r="360" spans="3:63" x14ac:dyDescent="0.3">
      <c r="C360" s="12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</row>
    <row r="361" spans="3:63" x14ac:dyDescent="0.3">
      <c r="C361" s="12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</row>
    <row r="362" spans="3:63" x14ac:dyDescent="0.3">
      <c r="C362" s="12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</row>
    <row r="363" spans="3:63" x14ac:dyDescent="0.3">
      <c r="C363" s="12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</row>
    <row r="364" spans="3:63" x14ac:dyDescent="0.3">
      <c r="C364" s="12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</row>
    <row r="365" spans="3:63" x14ac:dyDescent="0.3">
      <c r="C365" s="12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</row>
    <row r="366" spans="3:63" x14ac:dyDescent="0.3">
      <c r="C366" s="12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</row>
    <row r="367" spans="3:63" x14ac:dyDescent="0.3">
      <c r="C367" s="12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</row>
    <row r="368" spans="3:63" x14ac:dyDescent="0.3">
      <c r="C368" s="12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</row>
    <row r="369" spans="3:63" x14ac:dyDescent="0.3">
      <c r="C369" s="12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</row>
    <row r="370" spans="3:63" x14ac:dyDescent="0.3">
      <c r="C370" s="12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</row>
    <row r="371" spans="3:63" x14ac:dyDescent="0.3">
      <c r="C371" s="12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</row>
    <row r="372" spans="3:63" x14ac:dyDescent="0.3">
      <c r="C372" s="12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</row>
    <row r="373" spans="3:63" x14ac:dyDescent="0.3">
      <c r="C373" s="12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</row>
    <row r="374" spans="3:63" x14ac:dyDescent="0.3">
      <c r="C374" s="12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</row>
    <row r="375" spans="3:63" x14ac:dyDescent="0.3">
      <c r="C375" s="12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</row>
    <row r="376" spans="3:63" x14ac:dyDescent="0.3">
      <c r="C376" s="12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</row>
    <row r="377" spans="3:63" x14ac:dyDescent="0.3">
      <c r="C377" s="12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</row>
    <row r="378" spans="3:63" x14ac:dyDescent="0.3">
      <c r="C378" s="12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</row>
    <row r="379" spans="3:63" x14ac:dyDescent="0.3">
      <c r="C379" s="12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</row>
    <row r="380" spans="3:63" x14ac:dyDescent="0.3">
      <c r="C380" s="12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</row>
    <row r="381" spans="3:63" x14ac:dyDescent="0.3">
      <c r="C381" s="12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</row>
    <row r="382" spans="3:63" x14ac:dyDescent="0.3">
      <c r="C382" s="12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</row>
    <row r="383" spans="3:63" x14ac:dyDescent="0.3">
      <c r="C383" s="12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</row>
    <row r="384" spans="3:63" x14ac:dyDescent="0.3">
      <c r="C384" s="12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</row>
    <row r="385" spans="3:63" x14ac:dyDescent="0.3">
      <c r="C385" s="12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</row>
    <row r="386" spans="3:63" x14ac:dyDescent="0.3">
      <c r="C386" s="12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</row>
    <row r="387" spans="3:63" x14ac:dyDescent="0.3">
      <c r="C387" s="12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</row>
    <row r="388" spans="3:63" x14ac:dyDescent="0.3">
      <c r="C388" s="12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</row>
    <row r="389" spans="3:63" x14ac:dyDescent="0.3">
      <c r="C389" s="12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</row>
    <row r="390" spans="3:63" x14ac:dyDescent="0.3">
      <c r="C390" s="12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</row>
    <row r="391" spans="3:63" x14ac:dyDescent="0.3">
      <c r="C391" s="12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</row>
    <row r="392" spans="3:63" x14ac:dyDescent="0.3">
      <c r="C392" s="12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</row>
    <row r="393" spans="3:63" x14ac:dyDescent="0.3">
      <c r="C393" s="12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</row>
    <row r="394" spans="3:63" x14ac:dyDescent="0.3">
      <c r="C394" s="12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</row>
    <row r="395" spans="3:63" x14ac:dyDescent="0.3">
      <c r="C395" s="12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</row>
    <row r="396" spans="3:63" x14ac:dyDescent="0.3">
      <c r="C396" s="12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</row>
    <row r="397" spans="3:63" x14ac:dyDescent="0.3">
      <c r="C397" s="12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</row>
    <row r="398" spans="3:63" x14ac:dyDescent="0.3">
      <c r="C398" s="12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</row>
    <row r="399" spans="3:63" x14ac:dyDescent="0.3">
      <c r="C399" s="12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</row>
    <row r="400" spans="3:63" x14ac:dyDescent="0.3">
      <c r="C400" s="12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</row>
    <row r="401" spans="3:63" x14ac:dyDescent="0.3">
      <c r="C401" s="12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</row>
    <row r="402" spans="3:63" x14ac:dyDescent="0.3">
      <c r="C402" s="12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</row>
    <row r="403" spans="3:63" x14ac:dyDescent="0.3">
      <c r="C403" s="12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</row>
    <row r="404" spans="3:63" x14ac:dyDescent="0.3">
      <c r="C404" s="12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</row>
    <row r="405" spans="3:63" x14ac:dyDescent="0.3">
      <c r="C405" s="12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</row>
    <row r="406" spans="3:63" x14ac:dyDescent="0.3">
      <c r="C406" s="12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</row>
    <row r="407" spans="3:63" x14ac:dyDescent="0.3">
      <c r="C407" s="12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</row>
    <row r="408" spans="3:63" x14ac:dyDescent="0.3">
      <c r="C408" s="12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</row>
    <row r="409" spans="3:63" x14ac:dyDescent="0.3">
      <c r="C409" s="12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</row>
    <row r="410" spans="3:63" x14ac:dyDescent="0.3">
      <c r="C410" s="12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</row>
    <row r="411" spans="3:63" x14ac:dyDescent="0.3">
      <c r="C411" s="12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</row>
    <row r="412" spans="3:63" x14ac:dyDescent="0.3">
      <c r="C412" s="12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</row>
    <row r="413" spans="3:63" x14ac:dyDescent="0.3">
      <c r="C413" s="12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</row>
    <row r="414" spans="3:63" x14ac:dyDescent="0.3">
      <c r="C414" s="12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</row>
    <row r="415" spans="3:63" x14ac:dyDescent="0.3">
      <c r="C415" s="12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</row>
    <row r="416" spans="3:63" x14ac:dyDescent="0.3">
      <c r="C416" s="12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</row>
    <row r="417" spans="3:63" x14ac:dyDescent="0.3">
      <c r="C417" s="12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</row>
    <row r="418" spans="3:63" x14ac:dyDescent="0.3">
      <c r="C418" s="12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</row>
    <row r="419" spans="3:63" x14ac:dyDescent="0.3">
      <c r="C419" s="12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</row>
    <row r="420" spans="3:63" x14ac:dyDescent="0.3">
      <c r="C420" s="12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</row>
    <row r="421" spans="3:63" x14ac:dyDescent="0.3">
      <c r="C421" s="12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</row>
    <row r="422" spans="3:63" x14ac:dyDescent="0.3">
      <c r="C422" s="12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</row>
    <row r="423" spans="3:63" x14ac:dyDescent="0.3">
      <c r="C423" s="12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</row>
    <row r="424" spans="3:63" x14ac:dyDescent="0.3">
      <c r="C424" s="12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</row>
    <row r="425" spans="3:63" x14ac:dyDescent="0.3">
      <c r="C425" s="12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</row>
    <row r="426" spans="3:63" x14ac:dyDescent="0.3">
      <c r="C426" s="12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</row>
    <row r="427" spans="3:63" x14ac:dyDescent="0.3">
      <c r="C427" s="12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</row>
    <row r="428" spans="3:63" x14ac:dyDescent="0.3">
      <c r="C428" s="12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</row>
    <row r="429" spans="3:63" x14ac:dyDescent="0.3">
      <c r="C429" s="12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</row>
    <row r="430" spans="3:63" x14ac:dyDescent="0.3">
      <c r="C430" s="12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</row>
    <row r="431" spans="3:63" x14ac:dyDescent="0.3">
      <c r="C431" s="12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</row>
    <row r="432" spans="3:63" x14ac:dyDescent="0.3">
      <c r="C432" s="12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</row>
    <row r="433" spans="3:63" x14ac:dyDescent="0.3">
      <c r="C433" s="12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</row>
    <row r="434" spans="3:63" x14ac:dyDescent="0.3">
      <c r="C434" s="12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</row>
    <row r="435" spans="3:63" x14ac:dyDescent="0.3">
      <c r="C435" s="12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</row>
    <row r="436" spans="3:63" x14ac:dyDescent="0.3">
      <c r="C436" s="12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</row>
    <row r="437" spans="3:63" x14ac:dyDescent="0.3">
      <c r="C437" s="12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</row>
    <row r="438" spans="3:63" x14ac:dyDescent="0.3">
      <c r="C438" s="12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</row>
    <row r="439" spans="3:63" x14ac:dyDescent="0.3">
      <c r="C439" s="12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</row>
    <row r="440" spans="3:63" x14ac:dyDescent="0.3">
      <c r="C440" s="12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</row>
    <row r="441" spans="3:63" x14ac:dyDescent="0.3">
      <c r="C441" s="12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</row>
    <row r="442" spans="3:63" x14ac:dyDescent="0.3">
      <c r="C442" s="12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</row>
    <row r="443" spans="3:63" x14ac:dyDescent="0.3">
      <c r="C443" s="12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</row>
    <row r="444" spans="3:63" x14ac:dyDescent="0.3">
      <c r="C444" s="12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</row>
    <row r="445" spans="3:63" x14ac:dyDescent="0.3">
      <c r="C445" s="12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</row>
    <row r="446" spans="3:63" x14ac:dyDescent="0.3">
      <c r="C446" s="12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</row>
    <row r="447" spans="3:63" x14ac:dyDescent="0.3">
      <c r="C447" s="12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</row>
    <row r="448" spans="3:63" x14ac:dyDescent="0.3">
      <c r="C448" s="12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</row>
    <row r="449" spans="3:63" x14ac:dyDescent="0.3">
      <c r="C449" s="12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</row>
    <row r="450" spans="3:63" x14ac:dyDescent="0.3">
      <c r="C450" s="12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</row>
    <row r="451" spans="3:63" x14ac:dyDescent="0.3">
      <c r="C451" s="12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</row>
    <row r="452" spans="3:63" x14ac:dyDescent="0.3">
      <c r="C452" s="12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</row>
    <row r="453" spans="3:63" x14ac:dyDescent="0.3">
      <c r="C453" s="12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</row>
    <row r="454" spans="3:63" x14ac:dyDescent="0.3">
      <c r="C454" s="12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</row>
    <row r="455" spans="3:63" x14ac:dyDescent="0.3">
      <c r="C455" s="12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</row>
    <row r="456" spans="3:63" x14ac:dyDescent="0.3">
      <c r="C456" s="12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</row>
    <row r="457" spans="3:63" x14ac:dyDescent="0.3">
      <c r="C457" s="12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</row>
    <row r="458" spans="3:63" x14ac:dyDescent="0.3">
      <c r="C458" s="12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</row>
    <row r="459" spans="3:63" x14ac:dyDescent="0.3">
      <c r="C459" s="12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</row>
    <row r="460" spans="3:63" x14ac:dyDescent="0.3">
      <c r="C460" s="12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</row>
    <row r="461" spans="3:63" x14ac:dyDescent="0.3">
      <c r="C461" s="12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</row>
    <row r="462" spans="3:63" x14ac:dyDescent="0.3">
      <c r="C462" s="12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</row>
    <row r="463" spans="3:63" x14ac:dyDescent="0.3">
      <c r="C463" s="12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</row>
    <row r="464" spans="3:63" x14ac:dyDescent="0.3">
      <c r="C464" s="12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</row>
    <row r="465" spans="3:63" x14ac:dyDescent="0.3">
      <c r="C465" s="12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</row>
    <row r="466" spans="3:63" x14ac:dyDescent="0.3">
      <c r="C466" s="12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</row>
    <row r="467" spans="3:63" x14ac:dyDescent="0.3">
      <c r="C467" s="12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</row>
    <row r="468" spans="3:63" x14ac:dyDescent="0.3">
      <c r="C468" s="12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</row>
    <row r="469" spans="3:63" x14ac:dyDescent="0.3">
      <c r="C469" s="12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</row>
    <row r="470" spans="3:63" x14ac:dyDescent="0.3">
      <c r="C470" s="12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</row>
    <row r="471" spans="3:63" x14ac:dyDescent="0.3">
      <c r="C471" s="12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</row>
    <row r="472" spans="3:63" x14ac:dyDescent="0.3">
      <c r="C472" s="12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</row>
    <row r="473" spans="3:63" x14ac:dyDescent="0.3">
      <c r="C473" s="12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</row>
    <row r="474" spans="3:63" x14ac:dyDescent="0.3">
      <c r="C474" s="12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</row>
    <row r="475" spans="3:63" x14ac:dyDescent="0.3">
      <c r="C475" s="12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</row>
    <row r="476" spans="3:63" x14ac:dyDescent="0.3">
      <c r="C476" s="12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</row>
    <row r="477" spans="3:63" x14ac:dyDescent="0.3">
      <c r="C477" s="12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</row>
    <row r="478" spans="3:63" x14ac:dyDescent="0.3">
      <c r="C478" s="12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</row>
    <row r="479" spans="3:63" x14ac:dyDescent="0.3">
      <c r="C479" s="12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</row>
    <row r="480" spans="3:63" x14ac:dyDescent="0.3">
      <c r="C480" s="12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</row>
    <row r="481" spans="3:63" x14ac:dyDescent="0.3">
      <c r="C481" s="12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</row>
    <row r="482" spans="3:63" x14ac:dyDescent="0.3">
      <c r="C482" s="12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</row>
    <row r="483" spans="3:63" x14ac:dyDescent="0.3">
      <c r="C483" s="12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</row>
    <row r="484" spans="3:63" x14ac:dyDescent="0.3">
      <c r="C484" s="12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</row>
    <row r="485" spans="3:63" x14ac:dyDescent="0.3">
      <c r="C485" s="12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</row>
    <row r="486" spans="3:63" x14ac:dyDescent="0.3">
      <c r="C486" s="12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</row>
    <row r="487" spans="3:63" x14ac:dyDescent="0.3">
      <c r="C487" s="12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</row>
    <row r="488" spans="3:63" x14ac:dyDescent="0.3">
      <c r="C488" s="12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</row>
    <row r="489" spans="3:63" x14ac:dyDescent="0.3">
      <c r="C489" s="12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</row>
    <row r="490" spans="3:63" x14ac:dyDescent="0.3">
      <c r="C490" s="12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</row>
    <row r="491" spans="3:63" x14ac:dyDescent="0.3">
      <c r="C491" s="12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</row>
    <row r="492" spans="3:63" x14ac:dyDescent="0.3">
      <c r="C492" s="12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</row>
    <row r="493" spans="3:63" x14ac:dyDescent="0.3">
      <c r="C493" s="12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</row>
    <row r="494" spans="3:63" x14ac:dyDescent="0.3">
      <c r="C494" s="12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</row>
    <row r="495" spans="3:63" x14ac:dyDescent="0.3">
      <c r="C495" s="12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</row>
    <row r="496" spans="3:63" x14ac:dyDescent="0.3">
      <c r="C496" s="12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</row>
    <row r="497" spans="3:63" x14ac:dyDescent="0.3">
      <c r="C497" s="12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</row>
    <row r="498" spans="3:63" x14ac:dyDescent="0.3">
      <c r="C498" s="12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</row>
    <row r="499" spans="3:63" x14ac:dyDescent="0.3">
      <c r="C499" s="12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</row>
    <row r="500" spans="3:63" x14ac:dyDescent="0.3">
      <c r="C500" s="12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</row>
    <row r="501" spans="3:63" x14ac:dyDescent="0.3">
      <c r="C501" s="12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</row>
    <row r="502" spans="3:63" x14ac:dyDescent="0.3">
      <c r="C502" s="12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</row>
    <row r="503" spans="3:63" x14ac:dyDescent="0.3">
      <c r="C503" s="12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</row>
    <row r="504" spans="3:63" x14ac:dyDescent="0.3">
      <c r="C504" s="12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</row>
    <row r="505" spans="3:63" x14ac:dyDescent="0.3">
      <c r="C505" s="12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</row>
    <row r="506" spans="3:63" x14ac:dyDescent="0.3">
      <c r="C506" s="12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</row>
    <row r="507" spans="3:63" x14ac:dyDescent="0.3">
      <c r="C507" s="12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</row>
    <row r="508" spans="3:63" x14ac:dyDescent="0.3">
      <c r="C508" s="12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</row>
    <row r="509" spans="3:63" x14ac:dyDescent="0.3">
      <c r="C509" s="12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</row>
    <row r="510" spans="3:63" x14ac:dyDescent="0.3">
      <c r="C510" s="12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</row>
    <row r="511" spans="3:63" x14ac:dyDescent="0.3">
      <c r="C511" s="12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</row>
    <row r="512" spans="3:63" x14ac:dyDescent="0.3">
      <c r="C512" s="12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</row>
    <row r="513" spans="3:63" x14ac:dyDescent="0.3">
      <c r="C513" s="12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</row>
    <row r="514" spans="3:63" x14ac:dyDescent="0.3">
      <c r="C514" s="12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</row>
    <row r="515" spans="3:63" x14ac:dyDescent="0.3">
      <c r="C515" s="12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</row>
    <row r="516" spans="3:63" x14ac:dyDescent="0.3">
      <c r="C516" s="12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</row>
    <row r="517" spans="3:63" x14ac:dyDescent="0.3">
      <c r="C517" s="12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</row>
    <row r="518" spans="3:63" x14ac:dyDescent="0.3">
      <c r="C518" s="12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</row>
    <row r="519" spans="3:63" x14ac:dyDescent="0.3">
      <c r="C519" s="12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</row>
    <row r="520" spans="3:63" x14ac:dyDescent="0.3">
      <c r="C520" s="12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</row>
    <row r="521" spans="3:63" x14ac:dyDescent="0.3">
      <c r="C521" s="12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</row>
    <row r="522" spans="3:63" x14ac:dyDescent="0.3">
      <c r="C522" s="12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</row>
    <row r="523" spans="3:63" x14ac:dyDescent="0.3">
      <c r="C523" s="12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</row>
    <row r="524" spans="3:63" x14ac:dyDescent="0.3">
      <c r="C524" s="12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</row>
    <row r="525" spans="3:63" x14ac:dyDescent="0.3">
      <c r="C525" s="12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</row>
    <row r="526" spans="3:63" x14ac:dyDescent="0.3">
      <c r="C526" s="12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</row>
    <row r="527" spans="3:63" x14ac:dyDescent="0.3">
      <c r="C527" s="12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</row>
    <row r="528" spans="3:63" x14ac:dyDescent="0.3">
      <c r="C528" s="12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</row>
    <row r="529" spans="3:63" x14ac:dyDescent="0.3">
      <c r="C529" s="12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</row>
    <row r="530" spans="3:63" x14ac:dyDescent="0.3">
      <c r="C530" s="12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</row>
    <row r="531" spans="3:63" x14ac:dyDescent="0.3">
      <c r="C531" s="12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</row>
    <row r="532" spans="3:63" x14ac:dyDescent="0.3">
      <c r="C532" s="12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</row>
    <row r="533" spans="3:63" x14ac:dyDescent="0.3">
      <c r="C533" s="12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</row>
    <row r="534" spans="3:63" x14ac:dyDescent="0.3">
      <c r="C534" s="12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</row>
    <row r="535" spans="3:63" x14ac:dyDescent="0.3">
      <c r="C535" s="12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</row>
    <row r="536" spans="3:63" x14ac:dyDescent="0.3">
      <c r="C536" s="12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</row>
    <row r="537" spans="3:63" x14ac:dyDescent="0.3">
      <c r="C537" s="12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</row>
    <row r="538" spans="3:63" x14ac:dyDescent="0.3">
      <c r="C538" s="12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</row>
    <row r="539" spans="3:63" x14ac:dyDescent="0.3">
      <c r="C539" s="12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</row>
    <row r="540" spans="3:63" x14ac:dyDescent="0.3">
      <c r="C540" s="12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</row>
    <row r="541" spans="3:63" x14ac:dyDescent="0.3">
      <c r="C541" s="12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</row>
    <row r="542" spans="3:63" x14ac:dyDescent="0.3">
      <c r="C542" s="12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</row>
    <row r="543" spans="3:63" x14ac:dyDescent="0.3">
      <c r="C543" s="12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</row>
    <row r="544" spans="3:63" x14ac:dyDescent="0.3">
      <c r="C544" s="12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</row>
    <row r="545" spans="3:63" x14ac:dyDescent="0.3">
      <c r="C545" s="12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</row>
    <row r="546" spans="3:63" x14ac:dyDescent="0.3">
      <c r="C546" s="12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</row>
    <row r="547" spans="3:63" x14ac:dyDescent="0.3">
      <c r="C547" s="12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</row>
    <row r="548" spans="3:63" x14ac:dyDescent="0.3">
      <c r="C548" s="12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</row>
    <row r="549" spans="3:63" x14ac:dyDescent="0.3">
      <c r="C549" s="12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</row>
    <row r="550" spans="3:63" x14ac:dyDescent="0.3">
      <c r="C550" s="12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</row>
    <row r="551" spans="3:63" x14ac:dyDescent="0.3">
      <c r="C551" s="12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</row>
    <row r="552" spans="3:63" x14ac:dyDescent="0.3">
      <c r="C552" s="12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</row>
    <row r="553" spans="3:63" x14ac:dyDescent="0.3">
      <c r="C553" s="12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</row>
    <row r="554" spans="3:63" x14ac:dyDescent="0.3">
      <c r="C554" s="12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</row>
    <row r="555" spans="3:63" x14ac:dyDescent="0.3">
      <c r="C555" s="12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</row>
    <row r="556" spans="3:63" x14ac:dyDescent="0.3">
      <c r="C556" s="12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</row>
    <row r="557" spans="3:63" x14ac:dyDescent="0.3">
      <c r="C557" s="12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</row>
    <row r="558" spans="3:63" x14ac:dyDescent="0.3">
      <c r="C558" s="12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</row>
    <row r="559" spans="3:63" x14ac:dyDescent="0.3">
      <c r="C559" s="12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</row>
    <row r="560" spans="3:63" x14ac:dyDescent="0.3">
      <c r="C560" s="12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</row>
    <row r="561" spans="3:63" x14ac:dyDescent="0.3">
      <c r="C561" s="12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</row>
    <row r="562" spans="3:63" x14ac:dyDescent="0.3">
      <c r="C562" s="12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</row>
    <row r="563" spans="3:63" x14ac:dyDescent="0.3">
      <c r="C563" s="12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</row>
    <row r="564" spans="3:63" x14ac:dyDescent="0.3">
      <c r="C564" s="12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</row>
    <row r="565" spans="3:63" x14ac:dyDescent="0.3">
      <c r="C565" s="12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</row>
    <row r="566" spans="3:63" x14ac:dyDescent="0.3">
      <c r="C566" s="12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</row>
    <row r="567" spans="3:63" x14ac:dyDescent="0.3">
      <c r="C567" s="12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</row>
    <row r="568" spans="3:63" x14ac:dyDescent="0.3">
      <c r="C568" s="12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</row>
    <row r="569" spans="3:63" x14ac:dyDescent="0.3">
      <c r="C569" s="12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</row>
    <row r="570" spans="3:63" x14ac:dyDescent="0.3">
      <c r="C570" s="12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</row>
    <row r="571" spans="3:63" x14ac:dyDescent="0.3">
      <c r="C571" s="12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</row>
    <row r="572" spans="3:63" x14ac:dyDescent="0.3">
      <c r="C572" s="12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</row>
    <row r="573" spans="3:63" x14ac:dyDescent="0.3">
      <c r="C573" s="12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</row>
    <row r="574" spans="3:63" x14ac:dyDescent="0.3">
      <c r="C574" s="12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</row>
    <row r="575" spans="3:63" x14ac:dyDescent="0.3">
      <c r="C575" s="12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</row>
    <row r="576" spans="3:63" x14ac:dyDescent="0.3">
      <c r="C576" s="12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</row>
    <row r="577" spans="3:63" x14ac:dyDescent="0.3">
      <c r="C577" s="12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</row>
    <row r="578" spans="3:63" x14ac:dyDescent="0.3">
      <c r="C578" s="12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</row>
    <row r="579" spans="3:63" x14ac:dyDescent="0.3">
      <c r="C579" s="12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</row>
    <row r="580" spans="3:63" x14ac:dyDescent="0.3">
      <c r="C580" s="12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</row>
    <row r="581" spans="3:63" x14ac:dyDescent="0.3">
      <c r="C581" s="12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</row>
    <row r="582" spans="3:63" x14ac:dyDescent="0.3">
      <c r="C582" s="12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</row>
    <row r="583" spans="3:63" x14ac:dyDescent="0.3">
      <c r="C583" s="12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</row>
    <row r="584" spans="3:63" x14ac:dyDescent="0.3">
      <c r="C584" s="12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</row>
    <row r="585" spans="3:63" x14ac:dyDescent="0.3">
      <c r="C585" s="12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</row>
    <row r="586" spans="3:63" x14ac:dyDescent="0.3">
      <c r="C586" s="12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</row>
    <row r="587" spans="3:63" x14ac:dyDescent="0.3">
      <c r="C587" s="12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</row>
    <row r="588" spans="3:63" x14ac:dyDescent="0.3">
      <c r="C588" s="12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</row>
    <row r="589" spans="3:63" x14ac:dyDescent="0.3">
      <c r="C589" s="12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</row>
    <row r="590" spans="3:63" x14ac:dyDescent="0.3">
      <c r="C590" s="12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</row>
    <row r="591" spans="3:63" x14ac:dyDescent="0.3">
      <c r="C591" s="12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</row>
    <row r="592" spans="3:63" x14ac:dyDescent="0.3">
      <c r="C592" s="12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</row>
    <row r="593" spans="3:63" x14ac:dyDescent="0.3">
      <c r="C593" s="12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</row>
    <row r="594" spans="3:63" x14ac:dyDescent="0.3">
      <c r="C594" s="12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</row>
    <row r="595" spans="3:63" x14ac:dyDescent="0.3">
      <c r="C595" s="12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</row>
    <row r="596" spans="3:63" x14ac:dyDescent="0.3">
      <c r="C596" s="12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</row>
    <row r="597" spans="3:63" x14ac:dyDescent="0.3">
      <c r="C597" s="12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</row>
    <row r="598" spans="3:63" x14ac:dyDescent="0.3">
      <c r="C598" s="12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</row>
    <row r="599" spans="3:63" x14ac:dyDescent="0.3">
      <c r="C599" s="12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</row>
    <row r="600" spans="3:63" x14ac:dyDescent="0.3">
      <c r="C600" s="12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</row>
    <row r="601" spans="3:63" x14ac:dyDescent="0.3">
      <c r="C601" s="12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</row>
    <row r="602" spans="3:63" x14ac:dyDescent="0.3">
      <c r="C602" s="12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</row>
    <row r="603" spans="3:63" x14ac:dyDescent="0.3">
      <c r="C603" s="12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</row>
    <row r="604" spans="3:63" x14ac:dyDescent="0.3">
      <c r="C604" s="12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</row>
    <row r="605" spans="3:63" x14ac:dyDescent="0.3">
      <c r="C605" s="12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</row>
    <row r="606" spans="3:63" x14ac:dyDescent="0.3">
      <c r="C606" s="12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</row>
    <row r="607" spans="3:63" x14ac:dyDescent="0.3">
      <c r="C607" s="12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</row>
    <row r="608" spans="3:63" x14ac:dyDescent="0.3">
      <c r="C608" s="12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</row>
    <row r="609" spans="3:63" x14ac:dyDescent="0.3">
      <c r="C609" s="12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</row>
    <row r="610" spans="3:63" x14ac:dyDescent="0.3">
      <c r="C610" s="12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</row>
    <row r="611" spans="3:63" x14ac:dyDescent="0.3">
      <c r="C611" s="12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</row>
    <row r="612" spans="3:63" x14ac:dyDescent="0.3">
      <c r="C612" s="12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</row>
    <row r="613" spans="3:63" x14ac:dyDescent="0.3">
      <c r="C613" s="12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</row>
    <row r="614" spans="3:63" x14ac:dyDescent="0.3">
      <c r="C614" s="12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</row>
    <row r="615" spans="3:63" x14ac:dyDescent="0.3">
      <c r="C615" s="12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</row>
    <row r="616" spans="3:63" x14ac:dyDescent="0.3">
      <c r="C616" s="12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</row>
    <row r="617" spans="3:63" x14ac:dyDescent="0.3">
      <c r="C617" s="12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</row>
    <row r="618" spans="3:63" x14ac:dyDescent="0.3">
      <c r="C618" s="12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</row>
    <row r="619" spans="3:63" x14ac:dyDescent="0.3">
      <c r="C619" s="12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</row>
    <row r="620" spans="3:63" x14ac:dyDescent="0.3">
      <c r="C620" s="12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</row>
    <row r="621" spans="3:63" x14ac:dyDescent="0.3">
      <c r="C621" s="12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</row>
    <row r="622" spans="3:63" x14ac:dyDescent="0.3">
      <c r="C622" s="12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</row>
    <row r="623" spans="3:63" x14ac:dyDescent="0.3">
      <c r="C623" s="12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</row>
    <row r="624" spans="3:63" x14ac:dyDescent="0.3">
      <c r="C624" s="12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</row>
    <row r="625" spans="3:63" x14ac:dyDescent="0.3">
      <c r="C625" s="12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</row>
    <row r="626" spans="3:63" x14ac:dyDescent="0.3">
      <c r="C626" s="12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</row>
    <row r="627" spans="3:63" x14ac:dyDescent="0.3">
      <c r="C627" s="12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</row>
    <row r="628" spans="3:63" x14ac:dyDescent="0.3">
      <c r="C628" s="12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</row>
    <row r="629" spans="3:63" x14ac:dyDescent="0.3">
      <c r="C629" s="12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</row>
    <row r="630" spans="3:63" x14ac:dyDescent="0.3">
      <c r="C630" s="12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</row>
    <row r="631" spans="3:63" x14ac:dyDescent="0.3">
      <c r="C631" s="12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</row>
    <row r="632" spans="3:63" x14ac:dyDescent="0.3">
      <c r="C632" s="12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</row>
    <row r="633" spans="3:63" x14ac:dyDescent="0.3">
      <c r="C633" s="12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</row>
    <row r="634" spans="3:63" x14ac:dyDescent="0.3">
      <c r="C634" s="12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</row>
    <row r="635" spans="3:63" x14ac:dyDescent="0.3">
      <c r="C635" s="12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</row>
    <row r="636" spans="3:63" x14ac:dyDescent="0.3">
      <c r="C636" s="12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</row>
    <row r="637" spans="3:63" x14ac:dyDescent="0.3">
      <c r="C637" s="12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</row>
    <row r="638" spans="3:63" x14ac:dyDescent="0.3">
      <c r="C638" s="12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</row>
    <row r="639" spans="3:63" x14ac:dyDescent="0.3">
      <c r="C639" s="12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</row>
    <row r="640" spans="3:63" x14ac:dyDescent="0.3">
      <c r="C640" s="12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</row>
    <row r="641" spans="3:63" x14ac:dyDescent="0.3">
      <c r="C641" s="12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</row>
    <row r="642" spans="3:63" x14ac:dyDescent="0.3">
      <c r="C642" s="12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</row>
    <row r="643" spans="3:63" x14ac:dyDescent="0.3">
      <c r="C643" s="12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</row>
    <row r="644" spans="3:63" x14ac:dyDescent="0.3">
      <c r="C644" s="12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</row>
    <row r="645" spans="3:63" x14ac:dyDescent="0.3">
      <c r="C645" s="12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</row>
    <row r="646" spans="3:63" x14ac:dyDescent="0.3">
      <c r="C646" s="12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</row>
    <row r="647" spans="3:63" x14ac:dyDescent="0.3">
      <c r="C647" s="12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</row>
    <row r="648" spans="3:63" x14ac:dyDescent="0.3">
      <c r="C648" s="12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</row>
    <row r="649" spans="3:63" x14ac:dyDescent="0.3">
      <c r="C649" s="12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</row>
    <row r="650" spans="3:63" x14ac:dyDescent="0.3">
      <c r="C650" s="12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</row>
    <row r="651" spans="3:63" x14ac:dyDescent="0.3">
      <c r="C651" s="12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</row>
    <row r="652" spans="3:63" x14ac:dyDescent="0.3">
      <c r="C652" s="12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</row>
    <row r="653" spans="3:63" x14ac:dyDescent="0.3">
      <c r="C653" s="12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</row>
    <row r="654" spans="3:63" x14ac:dyDescent="0.3">
      <c r="C654" s="12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</row>
    <row r="655" spans="3:63" x14ac:dyDescent="0.3">
      <c r="C655" s="12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</row>
    <row r="656" spans="3:63" x14ac:dyDescent="0.3">
      <c r="C656" s="12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</row>
    <row r="657" spans="3:63" x14ac:dyDescent="0.3">
      <c r="C657" s="12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</row>
    <row r="658" spans="3:63" x14ac:dyDescent="0.3">
      <c r="C658" s="12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</row>
    <row r="659" spans="3:63" x14ac:dyDescent="0.3">
      <c r="C659" s="12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</row>
    <row r="660" spans="3:63" x14ac:dyDescent="0.3">
      <c r="C660" s="12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</row>
    <row r="661" spans="3:63" x14ac:dyDescent="0.3">
      <c r="C661" s="12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</row>
    <row r="662" spans="3:63" x14ac:dyDescent="0.3">
      <c r="C662" s="12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</row>
    <row r="663" spans="3:63" x14ac:dyDescent="0.3">
      <c r="C663" s="12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</row>
    <row r="664" spans="3:63" x14ac:dyDescent="0.3">
      <c r="C664" s="12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</row>
    <row r="665" spans="3:63" x14ac:dyDescent="0.3">
      <c r="C665" s="12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</row>
    <row r="666" spans="3:63" x14ac:dyDescent="0.3">
      <c r="C666" s="12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</row>
    <row r="667" spans="3:63" x14ac:dyDescent="0.3">
      <c r="C667" s="12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</row>
    <row r="668" spans="3:63" x14ac:dyDescent="0.3">
      <c r="C668" s="12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</row>
    <row r="669" spans="3:63" x14ac:dyDescent="0.3">
      <c r="C669" s="12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</row>
    <row r="670" spans="3:63" x14ac:dyDescent="0.3">
      <c r="C670" s="12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</row>
    <row r="671" spans="3:63" x14ac:dyDescent="0.3">
      <c r="C671" s="12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</row>
    <row r="672" spans="3:63" x14ac:dyDescent="0.3">
      <c r="C672" s="12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</row>
    <row r="673" spans="3:63" x14ac:dyDescent="0.3">
      <c r="C673" s="12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</row>
    <row r="674" spans="3:63" x14ac:dyDescent="0.3">
      <c r="C674" s="12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</row>
    <row r="675" spans="3:63" x14ac:dyDescent="0.3">
      <c r="C675" s="12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</row>
    <row r="676" spans="3:63" x14ac:dyDescent="0.3">
      <c r="C676" s="12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</row>
    <row r="677" spans="3:63" x14ac:dyDescent="0.3">
      <c r="C677" s="12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</row>
    <row r="678" spans="3:63" x14ac:dyDescent="0.3">
      <c r="C678" s="12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</row>
    <row r="679" spans="3:63" x14ac:dyDescent="0.3">
      <c r="C679" s="12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</row>
    <row r="680" spans="3:63" x14ac:dyDescent="0.3">
      <c r="C680" s="12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</row>
    <row r="681" spans="3:63" x14ac:dyDescent="0.3">
      <c r="C681" s="12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</row>
    <row r="682" spans="3:63" x14ac:dyDescent="0.3">
      <c r="C682" s="12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</row>
    <row r="683" spans="3:63" x14ac:dyDescent="0.3">
      <c r="C683" s="12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</row>
    <row r="684" spans="3:63" x14ac:dyDescent="0.3">
      <c r="C684" s="12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</row>
    <row r="685" spans="3:63" x14ac:dyDescent="0.3">
      <c r="C685" s="12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</row>
    <row r="686" spans="3:63" x14ac:dyDescent="0.3">
      <c r="C686" s="12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</row>
    <row r="687" spans="3:63" x14ac:dyDescent="0.3">
      <c r="C687" s="12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</row>
    <row r="688" spans="3:63" x14ac:dyDescent="0.3">
      <c r="C688" s="12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</row>
    <row r="689" spans="3:63" x14ac:dyDescent="0.3">
      <c r="C689" s="12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</row>
    <row r="690" spans="3:63" x14ac:dyDescent="0.3">
      <c r="C690" s="12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</row>
    <row r="691" spans="3:63" x14ac:dyDescent="0.3">
      <c r="C691" s="12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</row>
    <row r="692" spans="3:63" x14ac:dyDescent="0.3">
      <c r="C692" s="12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</row>
    <row r="693" spans="3:63" x14ac:dyDescent="0.3">
      <c r="C693" s="12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</row>
    <row r="694" spans="3:63" x14ac:dyDescent="0.3">
      <c r="C694" s="12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</row>
    <row r="695" spans="3:63" x14ac:dyDescent="0.3">
      <c r="C695" s="12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</row>
    <row r="696" spans="3:63" x14ac:dyDescent="0.3">
      <c r="C696" s="12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</row>
    <row r="697" spans="3:63" x14ac:dyDescent="0.3">
      <c r="C697" s="12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</row>
    <row r="698" spans="3:63" x14ac:dyDescent="0.3">
      <c r="C698" s="12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</row>
    <row r="699" spans="3:63" x14ac:dyDescent="0.3">
      <c r="C699" s="12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</row>
    <row r="700" spans="3:63" x14ac:dyDescent="0.3">
      <c r="C700" s="12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</row>
    <row r="701" spans="3:63" x14ac:dyDescent="0.3">
      <c r="C701" s="12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</row>
    <row r="702" spans="3:63" x14ac:dyDescent="0.3">
      <c r="C702" s="12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</row>
    <row r="703" spans="3:63" x14ac:dyDescent="0.3">
      <c r="C703" s="12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</row>
    <row r="704" spans="3:63" x14ac:dyDescent="0.3">
      <c r="C704" s="12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</row>
    <row r="705" spans="3:63" x14ac:dyDescent="0.3">
      <c r="C705" s="12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</row>
    <row r="706" spans="3:63" x14ac:dyDescent="0.3">
      <c r="C706" s="12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</row>
    <row r="707" spans="3:63" x14ac:dyDescent="0.3">
      <c r="C707" s="12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</row>
    <row r="708" spans="3:63" x14ac:dyDescent="0.3">
      <c r="C708" s="12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</row>
    <row r="709" spans="3:63" x14ac:dyDescent="0.3">
      <c r="C709" s="12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</row>
    <row r="710" spans="3:63" x14ac:dyDescent="0.3">
      <c r="C710" s="12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</row>
    <row r="711" spans="3:63" x14ac:dyDescent="0.3">
      <c r="C711" s="12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</row>
    <row r="712" spans="3:63" x14ac:dyDescent="0.3">
      <c r="C712" s="12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</row>
    <row r="713" spans="3:63" x14ac:dyDescent="0.3">
      <c r="C713" s="12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</row>
    <row r="714" spans="3:63" x14ac:dyDescent="0.3">
      <c r="C714" s="12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</row>
    <row r="715" spans="3:63" x14ac:dyDescent="0.3">
      <c r="C715" s="12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</row>
    <row r="716" spans="3:63" x14ac:dyDescent="0.3">
      <c r="C716" s="12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</row>
    <row r="717" spans="3:63" x14ac:dyDescent="0.3">
      <c r="C717" s="12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</row>
    <row r="718" spans="3:63" x14ac:dyDescent="0.3">
      <c r="C718" s="12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</row>
    <row r="719" spans="3:63" x14ac:dyDescent="0.3">
      <c r="C719" s="12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</row>
    <row r="720" spans="3:63" x14ac:dyDescent="0.3">
      <c r="C720" s="12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</row>
    <row r="721" spans="3:63" x14ac:dyDescent="0.3">
      <c r="C721" s="12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</row>
    <row r="722" spans="3:63" x14ac:dyDescent="0.3">
      <c r="C722" s="12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</row>
    <row r="723" spans="3:63" x14ac:dyDescent="0.3">
      <c r="C723" s="12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</row>
    <row r="724" spans="3:63" x14ac:dyDescent="0.3">
      <c r="C724" s="12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</row>
    <row r="725" spans="3:63" x14ac:dyDescent="0.3">
      <c r="C725" s="12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</row>
    <row r="726" spans="3:63" x14ac:dyDescent="0.3">
      <c r="C726" s="12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</row>
    <row r="727" spans="3:63" x14ac:dyDescent="0.3">
      <c r="C727" s="12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</row>
    <row r="728" spans="3:63" x14ac:dyDescent="0.3">
      <c r="C728" s="12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</row>
    <row r="729" spans="3:63" x14ac:dyDescent="0.3">
      <c r="C729" s="12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</row>
    <row r="730" spans="3:63" x14ac:dyDescent="0.3">
      <c r="C730" s="12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</row>
    <row r="731" spans="3:63" x14ac:dyDescent="0.3">
      <c r="C731" s="12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</row>
    <row r="732" spans="3:63" x14ac:dyDescent="0.3">
      <c r="C732" s="12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</row>
    <row r="733" spans="3:63" x14ac:dyDescent="0.3">
      <c r="C733" s="12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</row>
    <row r="734" spans="3:63" x14ac:dyDescent="0.3">
      <c r="C734" s="12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</row>
    <row r="735" spans="3:63" x14ac:dyDescent="0.3">
      <c r="C735" s="12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</row>
    <row r="736" spans="3:63" x14ac:dyDescent="0.3">
      <c r="C736" s="12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</row>
    <row r="737" spans="3:63" x14ac:dyDescent="0.3">
      <c r="C737" s="12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</row>
    <row r="738" spans="3:63" x14ac:dyDescent="0.3">
      <c r="C738" s="12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</row>
    <row r="739" spans="3:63" x14ac:dyDescent="0.3">
      <c r="C739" s="12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</row>
    <row r="740" spans="3:63" x14ac:dyDescent="0.3">
      <c r="C740" s="12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</row>
    <row r="741" spans="3:63" x14ac:dyDescent="0.3">
      <c r="C741" s="12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</row>
    <row r="742" spans="3:63" x14ac:dyDescent="0.3">
      <c r="C742" s="12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</row>
    <row r="743" spans="3:63" x14ac:dyDescent="0.3">
      <c r="C743" s="12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</row>
    <row r="744" spans="3:63" x14ac:dyDescent="0.3">
      <c r="C744" s="12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</row>
    <row r="745" spans="3:63" x14ac:dyDescent="0.3">
      <c r="C745" s="12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</row>
    <row r="746" spans="3:63" x14ac:dyDescent="0.3">
      <c r="C746" s="12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</row>
    <row r="747" spans="3:63" x14ac:dyDescent="0.3">
      <c r="C747" s="12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</row>
    <row r="748" spans="3:63" x14ac:dyDescent="0.3">
      <c r="C748" s="12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</row>
    <row r="749" spans="3:63" x14ac:dyDescent="0.3">
      <c r="C749" s="12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</row>
    <row r="750" spans="3:63" x14ac:dyDescent="0.3">
      <c r="C750" s="12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</row>
    <row r="751" spans="3:63" x14ac:dyDescent="0.3">
      <c r="C751" s="12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</row>
    <row r="752" spans="3:63" x14ac:dyDescent="0.3">
      <c r="C752" s="12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</row>
    <row r="753" spans="3:63" x14ac:dyDescent="0.3">
      <c r="C753" s="12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</row>
    <row r="754" spans="3:63" x14ac:dyDescent="0.3">
      <c r="C754" s="12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</row>
    <row r="755" spans="3:63" x14ac:dyDescent="0.3">
      <c r="C755" s="12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</row>
    <row r="756" spans="3:63" x14ac:dyDescent="0.3">
      <c r="C756" s="12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</row>
    <row r="757" spans="3:63" x14ac:dyDescent="0.3">
      <c r="C757" s="12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</row>
    <row r="758" spans="3:63" x14ac:dyDescent="0.3">
      <c r="C758" s="12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</row>
    <row r="759" spans="3:63" x14ac:dyDescent="0.3">
      <c r="C759" s="12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</row>
    <row r="760" spans="3:63" x14ac:dyDescent="0.3">
      <c r="C760" s="12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</row>
    <row r="761" spans="3:63" x14ac:dyDescent="0.3">
      <c r="C761" s="12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</row>
    <row r="762" spans="3:63" x14ac:dyDescent="0.3">
      <c r="C762" s="12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</row>
    <row r="763" spans="3:63" x14ac:dyDescent="0.3">
      <c r="C763" s="12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</row>
    <row r="764" spans="3:63" x14ac:dyDescent="0.3">
      <c r="C764" s="12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</row>
    <row r="765" spans="3:63" x14ac:dyDescent="0.3">
      <c r="C765" s="12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</row>
    <row r="766" spans="3:63" x14ac:dyDescent="0.3">
      <c r="C766" s="12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</row>
    <row r="767" spans="3:63" x14ac:dyDescent="0.3">
      <c r="C767" s="12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</row>
    <row r="768" spans="3:63" x14ac:dyDescent="0.3">
      <c r="C768" s="12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</row>
    <row r="769" spans="3:63" x14ac:dyDescent="0.3">
      <c r="C769" s="12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</row>
    <row r="770" spans="3:63" x14ac:dyDescent="0.3">
      <c r="C770" s="12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</row>
    <row r="771" spans="3:63" x14ac:dyDescent="0.3">
      <c r="C771" s="12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</row>
    <row r="772" spans="3:63" x14ac:dyDescent="0.3">
      <c r="C772" s="12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</row>
    <row r="773" spans="3:63" x14ac:dyDescent="0.3">
      <c r="C773" s="12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</row>
    <row r="774" spans="3:63" x14ac:dyDescent="0.3">
      <c r="C774" s="12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</row>
    <row r="775" spans="3:63" x14ac:dyDescent="0.3">
      <c r="C775" s="12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</row>
    <row r="776" spans="3:63" x14ac:dyDescent="0.3">
      <c r="C776" s="12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</row>
    <row r="777" spans="3:63" x14ac:dyDescent="0.3">
      <c r="C777" s="12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</row>
    <row r="778" spans="3:63" x14ac:dyDescent="0.3">
      <c r="C778" s="12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</row>
    <row r="779" spans="3:63" x14ac:dyDescent="0.3">
      <c r="C779" s="12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</row>
    <row r="780" spans="3:63" x14ac:dyDescent="0.3">
      <c r="C780" s="12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</row>
    <row r="781" spans="3:63" x14ac:dyDescent="0.3">
      <c r="C781" s="12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</row>
    <row r="782" spans="3:63" x14ac:dyDescent="0.3">
      <c r="C782" s="12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</row>
    <row r="783" spans="3:63" x14ac:dyDescent="0.3">
      <c r="C783" s="12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</row>
    <row r="784" spans="3:63" x14ac:dyDescent="0.3">
      <c r="C784" s="12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</row>
    <row r="785" spans="3:63" x14ac:dyDescent="0.3">
      <c r="C785" s="12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</row>
    <row r="786" spans="3:63" x14ac:dyDescent="0.3">
      <c r="C786" s="12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</row>
    <row r="787" spans="3:63" x14ac:dyDescent="0.3">
      <c r="C787" s="12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</row>
    <row r="788" spans="3:63" x14ac:dyDescent="0.3">
      <c r="C788" s="12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</row>
    <row r="789" spans="3:63" x14ac:dyDescent="0.3">
      <c r="C789" s="12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</row>
    <row r="790" spans="3:63" x14ac:dyDescent="0.3">
      <c r="C790" s="12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</row>
    <row r="791" spans="3:63" x14ac:dyDescent="0.3">
      <c r="C791" s="12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</row>
    <row r="792" spans="3:63" x14ac:dyDescent="0.3">
      <c r="C792" s="12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</row>
    <row r="793" spans="3:63" x14ac:dyDescent="0.3">
      <c r="C793" s="12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</row>
    <row r="794" spans="3:63" x14ac:dyDescent="0.3">
      <c r="C794" s="12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</row>
    <row r="795" spans="3:63" x14ac:dyDescent="0.3">
      <c r="C795" s="12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</row>
    <row r="796" spans="3:63" x14ac:dyDescent="0.3">
      <c r="C796" s="12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</row>
    <row r="797" spans="3:63" x14ac:dyDescent="0.3">
      <c r="C797" s="12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</row>
    <row r="798" spans="3:63" x14ac:dyDescent="0.3">
      <c r="C798" s="12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</row>
    <row r="799" spans="3:63" x14ac:dyDescent="0.3">
      <c r="C799" s="12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</row>
    <row r="800" spans="3:63" x14ac:dyDescent="0.3">
      <c r="C800" s="12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</row>
    <row r="801" spans="3:63" x14ac:dyDescent="0.3">
      <c r="C801" s="12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</row>
    <row r="802" spans="3:63" x14ac:dyDescent="0.3">
      <c r="C802" s="12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</row>
    <row r="803" spans="3:63" x14ac:dyDescent="0.3">
      <c r="C803" s="12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</row>
    <row r="804" spans="3:63" x14ac:dyDescent="0.3">
      <c r="C804" s="12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</row>
    <row r="805" spans="3:63" x14ac:dyDescent="0.3">
      <c r="C805" s="12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</row>
    <row r="806" spans="3:63" x14ac:dyDescent="0.3">
      <c r="C806" s="12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</row>
    <row r="807" spans="3:63" x14ac:dyDescent="0.3">
      <c r="C807" s="12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</row>
    <row r="808" spans="3:63" x14ac:dyDescent="0.3">
      <c r="C808" s="12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</row>
    <row r="809" spans="3:63" x14ac:dyDescent="0.3">
      <c r="C809" s="12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</row>
    <row r="810" spans="3:63" x14ac:dyDescent="0.3">
      <c r="C810" s="12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</row>
    <row r="811" spans="3:63" x14ac:dyDescent="0.3">
      <c r="C811" s="12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</row>
    <row r="812" spans="3:63" x14ac:dyDescent="0.3">
      <c r="C812" s="12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</row>
    <row r="813" spans="3:63" x14ac:dyDescent="0.3">
      <c r="C813" s="12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</row>
    <row r="814" spans="3:63" x14ac:dyDescent="0.3">
      <c r="C814" s="12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</row>
    <row r="815" spans="3:63" x14ac:dyDescent="0.3">
      <c r="C815" s="12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</row>
    <row r="816" spans="3:63" x14ac:dyDescent="0.3">
      <c r="C816" s="12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</row>
    <row r="817" spans="3:63" x14ac:dyDescent="0.3">
      <c r="C817" s="12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</row>
    <row r="818" spans="3:63" x14ac:dyDescent="0.3">
      <c r="C818" s="12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</row>
    <row r="819" spans="3:63" x14ac:dyDescent="0.3">
      <c r="C819" s="12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</row>
    <row r="820" spans="3:63" x14ac:dyDescent="0.3">
      <c r="C820" s="12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</row>
    <row r="821" spans="3:63" x14ac:dyDescent="0.3">
      <c r="C821" s="12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</row>
    <row r="822" spans="3:63" x14ac:dyDescent="0.3">
      <c r="C822" s="12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</row>
    <row r="823" spans="3:63" x14ac:dyDescent="0.3">
      <c r="C823" s="12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</row>
    <row r="824" spans="3:63" x14ac:dyDescent="0.3">
      <c r="C824" s="12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</row>
    <row r="825" spans="3:63" x14ac:dyDescent="0.3">
      <c r="C825" s="12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</row>
    <row r="826" spans="3:63" x14ac:dyDescent="0.3">
      <c r="C826" s="12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</row>
    <row r="827" spans="3:63" x14ac:dyDescent="0.3">
      <c r="C827" s="12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</row>
    <row r="828" spans="3:63" x14ac:dyDescent="0.3">
      <c r="C828" s="12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</row>
    <row r="829" spans="3:63" x14ac:dyDescent="0.3">
      <c r="C829" s="12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</row>
    <row r="830" spans="3:63" x14ac:dyDescent="0.3">
      <c r="C830" s="12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</row>
    <row r="831" spans="3:63" x14ac:dyDescent="0.3">
      <c r="C831" s="12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</row>
    <row r="832" spans="3:63" x14ac:dyDescent="0.3">
      <c r="C832" s="12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</row>
    <row r="833" spans="3:63" x14ac:dyDescent="0.3">
      <c r="C833" s="12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</row>
    <row r="834" spans="3:63" x14ac:dyDescent="0.3">
      <c r="C834" s="12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</row>
    <row r="835" spans="3:63" x14ac:dyDescent="0.3">
      <c r="C835" s="12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</row>
    <row r="836" spans="3:63" x14ac:dyDescent="0.3">
      <c r="C836" s="12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</row>
    <row r="837" spans="3:63" x14ac:dyDescent="0.3">
      <c r="C837" s="12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</row>
    <row r="838" spans="3:63" x14ac:dyDescent="0.3">
      <c r="C838" s="12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</row>
    <row r="839" spans="3:63" x14ac:dyDescent="0.3">
      <c r="C839" s="12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</row>
    <row r="840" spans="3:63" x14ac:dyDescent="0.3">
      <c r="C840" s="12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</row>
    <row r="841" spans="3:63" x14ac:dyDescent="0.3">
      <c r="C841" s="12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</row>
    <row r="842" spans="3:63" x14ac:dyDescent="0.3">
      <c r="C842" s="12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</row>
    <row r="843" spans="3:63" x14ac:dyDescent="0.3">
      <c r="C843" s="12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</row>
    <row r="844" spans="3:63" x14ac:dyDescent="0.3">
      <c r="C844" s="12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</row>
    <row r="845" spans="3:63" x14ac:dyDescent="0.3">
      <c r="C845" s="12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</row>
    <row r="846" spans="3:63" x14ac:dyDescent="0.3">
      <c r="C846" s="12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</row>
    <row r="847" spans="3:63" x14ac:dyDescent="0.3">
      <c r="C847" s="12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</row>
    <row r="848" spans="3:63" x14ac:dyDescent="0.3">
      <c r="C848" s="12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</row>
    <row r="849" spans="3:63" x14ac:dyDescent="0.3">
      <c r="C849" s="12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</row>
    <row r="850" spans="3:63" x14ac:dyDescent="0.3">
      <c r="C850" s="12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</row>
    <row r="851" spans="3:63" x14ac:dyDescent="0.3">
      <c r="C851" s="12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</row>
    <row r="852" spans="3:63" x14ac:dyDescent="0.3">
      <c r="C852" s="12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</row>
    <row r="853" spans="3:63" x14ac:dyDescent="0.3">
      <c r="C853" s="12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</row>
    <row r="854" spans="3:63" x14ac:dyDescent="0.3">
      <c r="C854" s="12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</row>
    <row r="855" spans="3:63" x14ac:dyDescent="0.3">
      <c r="C855" s="12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</row>
    <row r="856" spans="3:63" x14ac:dyDescent="0.3">
      <c r="C856" s="12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</row>
    <row r="857" spans="3:63" x14ac:dyDescent="0.3">
      <c r="C857" s="12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</row>
    <row r="858" spans="3:63" x14ac:dyDescent="0.3">
      <c r="C858" s="12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</row>
    <row r="859" spans="3:63" x14ac:dyDescent="0.3">
      <c r="C859" s="12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</row>
    <row r="860" spans="3:63" x14ac:dyDescent="0.3">
      <c r="C860" s="12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</row>
    <row r="861" spans="3:63" x14ac:dyDescent="0.3">
      <c r="C861" s="12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</row>
    <row r="862" spans="3:63" x14ac:dyDescent="0.3">
      <c r="C862" s="12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</row>
    <row r="863" spans="3:63" x14ac:dyDescent="0.3">
      <c r="C863" s="12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</row>
    <row r="864" spans="3:63" x14ac:dyDescent="0.3">
      <c r="C864" s="12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</row>
    <row r="865" spans="3:63" x14ac:dyDescent="0.3">
      <c r="C865" s="12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</row>
    <row r="866" spans="3:63" x14ac:dyDescent="0.3">
      <c r="C866" s="12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</row>
    <row r="867" spans="3:63" x14ac:dyDescent="0.3">
      <c r="C867" s="12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</row>
    <row r="868" spans="3:63" x14ac:dyDescent="0.3">
      <c r="C868" s="12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</row>
    <row r="869" spans="3:63" x14ac:dyDescent="0.3">
      <c r="C869" s="12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</row>
    <row r="870" spans="3:63" x14ac:dyDescent="0.3">
      <c r="C870" s="12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</row>
    <row r="871" spans="3:63" x14ac:dyDescent="0.3">
      <c r="C871" s="12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</row>
    <row r="872" spans="3:63" x14ac:dyDescent="0.3">
      <c r="C872" s="12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</row>
    <row r="873" spans="3:63" x14ac:dyDescent="0.3">
      <c r="C873" s="12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</row>
    <row r="874" spans="3:63" x14ac:dyDescent="0.3">
      <c r="C874" s="12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</row>
    <row r="875" spans="3:63" x14ac:dyDescent="0.3">
      <c r="C875" s="12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</row>
    <row r="876" spans="3:63" x14ac:dyDescent="0.3">
      <c r="C876" s="12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</row>
    <row r="877" spans="3:63" x14ac:dyDescent="0.3">
      <c r="C877" s="12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</row>
    <row r="878" spans="3:63" x14ac:dyDescent="0.3">
      <c r="C878" s="12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</row>
    <row r="879" spans="3:63" x14ac:dyDescent="0.3">
      <c r="C879" s="12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</row>
    <row r="880" spans="3:63" x14ac:dyDescent="0.3">
      <c r="C880" s="12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</row>
    <row r="881" spans="3:63" x14ac:dyDescent="0.3">
      <c r="C881" s="12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</row>
    <row r="882" spans="3:63" x14ac:dyDescent="0.3">
      <c r="C882" s="12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</row>
    <row r="883" spans="3:63" x14ac:dyDescent="0.3">
      <c r="C883" s="12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</row>
    <row r="884" spans="3:63" x14ac:dyDescent="0.3">
      <c r="C884" s="12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</row>
    <row r="885" spans="3:63" x14ac:dyDescent="0.3">
      <c r="C885" s="12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</row>
    <row r="886" spans="3:63" x14ac:dyDescent="0.3">
      <c r="C886" s="12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</row>
    <row r="887" spans="3:63" x14ac:dyDescent="0.3">
      <c r="C887" s="12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</row>
    <row r="888" spans="3:63" x14ac:dyDescent="0.3">
      <c r="C888" s="12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</row>
    <row r="889" spans="3:63" x14ac:dyDescent="0.3">
      <c r="C889" s="12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</row>
    <row r="890" spans="3:63" x14ac:dyDescent="0.3">
      <c r="C890" s="12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</row>
    <row r="891" spans="3:63" x14ac:dyDescent="0.3">
      <c r="C891" s="12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</row>
    <row r="892" spans="3:63" x14ac:dyDescent="0.3">
      <c r="C892" s="12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</row>
    <row r="893" spans="3:63" x14ac:dyDescent="0.3">
      <c r="C893" s="12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</row>
    <row r="894" spans="3:63" x14ac:dyDescent="0.3">
      <c r="C894" s="12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</row>
    <row r="895" spans="3:63" x14ac:dyDescent="0.3">
      <c r="C895" s="12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</row>
    <row r="896" spans="3:63" x14ac:dyDescent="0.3">
      <c r="C896" s="12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</row>
    <row r="897" spans="3:63" x14ac:dyDescent="0.3">
      <c r="C897" s="12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</row>
    <row r="898" spans="3:63" x14ac:dyDescent="0.3">
      <c r="C898" s="12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</row>
    <row r="899" spans="3:63" x14ac:dyDescent="0.3">
      <c r="C899" s="12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</row>
    <row r="900" spans="3:63" x14ac:dyDescent="0.3">
      <c r="C900" s="12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</row>
    <row r="901" spans="3:63" x14ac:dyDescent="0.3">
      <c r="C901" s="12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</row>
    <row r="902" spans="3:63" x14ac:dyDescent="0.3">
      <c r="C902" s="12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</row>
    <row r="903" spans="3:63" x14ac:dyDescent="0.3">
      <c r="C903" s="12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</row>
    <row r="904" spans="3:63" x14ac:dyDescent="0.3">
      <c r="C904" s="12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</row>
    <row r="905" spans="3:63" x14ac:dyDescent="0.3">
      <c r="C905" s="12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</row>
    <row r="906" spans="3:63" x14ac:dyDescent="0.3">
      <c r="C906" s="12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</row>
    <row r="907" spans="3:63" x14ac:dyDescent="0.3">
      <c r="C907" s="12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</row>
    <row r="908" spans="3:63" x14ac:dyDescent="0.3">
      <c r="C908" s="12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</row>
    <row r="909" spans="3:63" x14ac:dyDescent="0.3">
      <c r="C909" s="12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</row>
    <row r="910" spans="3:63" x14ac:dyDescent="0.3">
      <c r="C910" s="12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</row>
    <row r="911" spans="3:63" x14ac:dyDescent="0.3">
      <c r="C911" s="12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</row>
    <row r="912" spans="3:63" x14ac:dyDescent="0.3">
      <c r="C912" s="12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</row>
    <row r="913" spans="3:63" x14ac:dyDescent="0.3">
      <c r="C913" s="12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</row>
    <row r="914" spans="3:63" x14ac:dyDescent="0.3">
      <c r="C914" s="12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</row>
    <row r="915" spans="3:63" x14ac:dyDescent="0.3">
      <c r="C915" s="12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</row>
    <row r="916" spans="3:63" x14ac:dyDescent="0.3">
      <c r="C916" s="12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</row>
    <row r="917" spans="3:63" x14ac:dyDescent="0.3">
      <c r="C917" s="12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</row>
    <row r="918" spans="3:63" x14ac:dyDescent="0.3">
      <c r="C918" s="12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</row>
    <row r="919" spans="3:63" x14ac:dyDescent="0.3">
      <c r="C919" s="12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</row>
    <row r="920" spans="3:63" x14ac:dyDescent="0.3">
      <c r="C920" s="12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</row>
    <row r="921" spans="3:63" x14ac:dyDescent="0.3">
      <c r="C921" s="12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</row>
    <row r="922" spans="3:63" x14ac:dyDescent="0.3">
      <c r="C922" s="12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</row>
    <row r="923" spans="3:63" x14ac:dyDescent="0.3">
      <c r="C923" s="12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</row>
    <row r="924" spans="3:63" x14ac:dyDescent="0.3">
      <c r="C924" s="12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</row>
    <row r="925" spans="3:63" x14ac:dyDescent="0.3">
      <c r="C925" s="12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</row>
    <row r="926" spans="3:63" x14ac:dyDescent="0.3">
      <c r="C926" s="12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</row>
    <row r="927" spans="3:63" x14ac:dyDescent="0.3">
      <c r="C927" s="12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</row>
    <row r="928" spans="3:63" x14ac:dyDescent="0.3">
      <c r="C928" s="12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</row>
    <row r="929" spans="3:63" x14ac:dyDescent="0.3">
      <c r="C929" s="12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</row>
    <row r="930" spans="3:63" x14ac:dyDescent="0.3">
      <c r="C930" s="12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</row>
    <row r="931" spans="3:63" x14ac:dyDescent="0.3">
      <c r="C931" s="12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</row>
    <row r="932" spans="3:63" x14ac:dyDescent="0.3">
      <c r="C932" s="12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</row>
    <row r="933" spans="3:63" x14ac:dyDescent="0.3">
      <c r="C933" s="12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</row>
    <row r="934" spans="3:63" x14ac:dyDescent="0.3">
      <c r="C934" s="12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</row>
    <row r="935" spans="3:63" x14ac:dyDescent="0.3">
      <c r="C935" s="12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</row>
    <row r="936" spans="3:63" x14ac:dyDescent="0.3">
      <c r="C936" s="12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</row>
    <row r="937" spans="3:63" x14ac:dyDescent="0.3">
      <c r="C937" s="12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</row>
    <row r="938" spans="3:63" x14ac:dyDescent="0.3">
      <c r="C938" s="12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</row>
    <row r="939" spans="3:63" x14ac:dyDescent="0.3">
      <c r="C939" s="12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</row>
    <row r="940" spans="3:63" x14ac:dyDescent="0.3">
      <c r="C940" s="12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</row>
    <row r="941" spans="3:63" x14ac:dyDescent="0.3">
      <c r="C941" s="12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</row>
    <row r="942" spans="3:63" x14ac:dyDescent="0.3">
      <c r="C942" s="12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</row>
    <row r="943" spans="3:63" x14ac:dyDescent="0.3">
      <c r="C943" s="12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</row>
    <row r="944" spans="3:63" x14ac:dyDescent="0.3">
      <c r="C944" s="12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</row>
    <row r="945" spans="3:63" x14ac:dyDescent="0.3">
      <c r="C945" s="12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</row>
    <row r="946" spans="3:63" x14ac:dyDescent="0.3">
      <c r="C946" s="12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</row>
    <row r="947" spans="3:63" x14ac:dyDescent="0.3">
      <c r="C947" s="12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</row>
    <row r="948" spans="3:63" x14ac:dyDescent="0.3">
      <c r="C948" s="12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</row>
    <row r="949" spans="3:63" x14ac:dyDescent="0.3">
      <c r="C949" s="12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</row>
    <row r="950" spans="3:63" x14ac:dyDescent="0.3">
      <c r="C950" s="12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</row>
    <row r="951" spans="3:63" x14ac:dyDescent="0.3">
      <c r="C951" s="12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</row>
    <row r="952" spans="3:63" x14ac:dyDescent="0.3">
      <c r="C952" s="12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</row>
    <row r="953" spans="3:63" x14ac:dyDescent="0.3">
      <c r="C953" s="12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</row>
    <row r="954" spans="3:63" x14ac:dyDescent="0.3">
      <c r="C954" s="12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</row>
    <row r="955" spans="3:63" x14ac:dyDescent="0.3">
      <c r="C955" s="12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</row>
    <row r="956" spans="3:63" x14ac:dyDescent="0.3">
      <c r="C956" s="12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</row>
    <row r="957" spans="3:63" x14ac:dyDescent="0.3">
      <c r="C957" s="12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</row>
    <row r="958" spans="3:63" x14ac:dyDescent="0.3">
      <c r="C958" s="12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</row>
    <row r="959" spans="3:63" x14ac:dyDescent="0.3">
      <c r="C959" s="12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</row>
    <row r="960" spans="3:63" x14ac:dyDescent="0.3">
      <c r="C960" s="12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</row>
    <row r="961" spans="3:63" x14ac:dyDescent="0.3">
      <c r="C961" s="12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</row>
    <row r="962" spans="3:63" x14ac:dyDescent="0.3">
      <c r="C962" s="12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</row>
    <row r="963" spans="3:63" x14ac:dyDescent="0.3">
      <c r="C963" s="12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</row>
    <row r="964" spans="3:63" x14ac:dyDescent="0.3">
      <c r="C964" s="12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</row>
    <row r="965" spans="3:63" x14ac:dyDescent="0.3">
      <c r="C965" s="12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</row>
    <row r="966" spans="3:63" x14ac:dyDescent="0.3">
      <c r="C966" s="12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</row>
    <row r="967" spans="3:63" x14ac:dyDescent="0.3">
      <c r="C967" s="12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</row>
    <row r="968" spans="3:63" x14ac:dyDescent="0.3">
      <c r="C968" s="12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</row>
    <row r="969" spans="3:63" x14ac:dyDescent="0.3">
      <c r="C969" s="12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</row>
    <row r="970" spans="3:63" x14ac:dyDescent="0.3">
      <c r="C970" s="12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</row>
    <row r="971" spans="3:63" x14ac:dyDescent="0.3">
      <c r="C971" s="12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</row>
    <row r="972" spans="3:63" x14ac:dyDescent="0.3">
      <c r="C972" s="12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</row>
    <row r="973" spans="3:63" x14ac:dyDescent="0.3">
      <c r="C973" s="12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</row>
    <row r="974" spans="3:63" x14ac:dyDescent="0.3">
      <c r="C974" s="12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</row>
    <row r="975" spans="3:63" x14ac:dyDescent="0.3">
      <c r="C975" s="12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</row>
    <row r="976" spans="3:63" x14ac:dyDescent="0.3">
      <c r="C976" s="12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</row>
    <row r="977" spans="3:63" x14ac:dyDescent="0.3">
      <c r="C977" s="12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</row>
    <row r="978" spans="3:63" x14ac:dyDescent="0.3">
      <c r="C978" s="12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</row>
    <row r="979" spans="3:63" x14ac:dyDescent="0.3">
      <c r="C979" s="12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</row>
    <row r="980" spans="3:63" x14ac:dyDescent="0.3">
      <c r="C980" s="12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</row>
    <row r="981" spans="3:63" x14ac:dyDescent="0.3">
      <c r="C981" s="12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</row>
    <row r="982" spans="3:63" x14ac:dyDescent="0.3">
      <c r="C982" s="12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</row>
    <row r="983" spans="3:63" x14ac:dyDescent="0.3">
      <c r="C983" s="12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</row>
    <row r="984" spans="3:63" x14ac:dyDescent="0.3">
      <c r="C984" s="12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</row>
    <row r="985" spans="3:63" x14ac:dyDescent="0.3">
      <c r="C985" s="12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</row>
    <row r="986" spans="3:63" x14ac:dyDescent="0.3">
      <c r="C986" s="12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</row>
    <row r="987" spans="3:63" x14ac:dyDescent="0.3">
      <c r="C987" s="12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</row>
    <row r="988" spans="3:63" x14ac:dyDescent="0.3">
      <c r="C988" s="12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</row>
    <row r="989" spans="3:63" x14ac:dyDescent="0.3">
      <c r="C989" s="12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</row>
    <row r="990" spans="3:63" x14ac:dyDescent="0.3">
      <c r="C990" s="12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</row>
    <row r="991" spans="3:63" x14ac:dyDescent="0.3">
      <c r="C991" s="12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</row>
    <row r="992" spans="3:63" x14ac:dyDescent="0.3">
      <c r="C992" s="12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</row>
    <row r="993" spans="3:63" x14ac:dyDescent="0.3">
      <c r="C993" s="12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</row>
    <row r="994" spans="3:63" x14ac:dyDescent="0.3">
      <c r="C994" s="12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</row>
    <row r="995" spans="3:63" x14ac:dyDescent="0.3">
      <c r="C995" s="12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</row>
    <row r="996" spans="3:63" x14ac:dyDescent="0.3">
      <c r="C996" s="12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</row>
    <row r="997" spans="3:63" x14ac:dyDescent="0.3">
      <c r="C997" s="12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</row>
    <row r="998" spans="3:63" x14ac:dyDescent="0.3">
      <c r="C998" s="12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</row>
    <row r="999" spans="3:63" x14ac:dyDescent="0.3">
      <c r="C999" s="12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</row>
    <row r="1000" spans="3:63" x14ac:dyDescent="0.3">
      <c r="C1000" s="12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</row>
    <row r="1001" spans="3:63" x14ac:dyDescent="0.3">
      <c r="C1001" s="12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</row>
    <row r="1002" spans="3:63" x14ac:dyDescent="0.3">
      <c r="C1002" s="12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</row>
    <row r="1003" spans="3:63" x14ac:dyDescent="0.3">
      <c r="C1003" s="12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</row>
    <row r="1004" spans="3:63" x14ac:dyDescent="0.3">
      <c r="C1004" s="12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</row>
    <row r="1005" spans="3:63" x14ac:dyDescent="0.3">
      <c r="C1005" s="12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</row>
    <row r="1006" spans="3:63" x14ac:dyDescent="0.3">
      <c r="C1006" s="12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</row>
    <row r="1007" spans="3:63" x14ac:dyDescent="0.3">
      <c r="C1007" s="12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</row>
    <row r="1008" spans="3:63" x14ac:dyDescent="0.3">
      <c r="C1008" s="12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</row>
    <row r="1009" spans="3:63" x14ac:dyDescent="0.3">
      <c r="C1009" s="12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</row>
    <row r="1010" spans="3:63" x14ac:dyDescent="0.3">
      <c r="C1010" s="12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</row>
    <row r="1011" spans="3:63" x14ac:dyDescent="0.3">
      <c r="C1011" s="12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</row>
    <row r="1012" spans="3:63" x14ac:dyDescent="0.3">
      <c r="C1012" s="12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</row>
    <row r="1013" spans="3:63" x14ac:dyDescent="0.3">
      <c r="C1013" s="12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</row>
    <row r="1014" spans="3:63" x14ac:dyDescent="0.3">
      <c r="C1014" s="12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</row>
    <row r="1015" spans="3:63" x14ac:dyDescent="0.3">
      <c r="C1015" s="12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</row>
    <row r="1016" spans="3:63" x14ac:dyDescent="0.3">
      <c r="C1016" s="12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</row>
    <row r="1017" spans="3:63" x14ac:dyDescent="0.3">
      <c r="C1017" s="12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</row>
    <row r="1018" spans="3:63" x14ac:dyDescent="0.3">
      <c r="C1018" s="12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</row>
    <row r="1019" spans="3:63" x14ac:dyDescent="0.3">
      <c r="C1019" s="12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</row>
    <row r="1020" spans="3:63" x14ac:dyDescent="0.3">
      <c r="C1020" s="12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</row>
    <row r="1021" spans="3:63" x14ac:dyDescent="0.3">
      <c r="C1021" s="12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</row>
    <row r="1022" spans="3:63" x14ac:dyDescent="0.3">
      <c r="C1022" s="12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</row>
    <row r="1023" spans="3:63" x14ac:dyDescent="0.3">
      <c r="C1023" s="12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</row>
    <row r="1024" spans="3:63" x14ac:dyDescent="0.3">
      <c r="C1024" s="12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</row>
    <row r="1025" spans="3:63" x14ac:dyDescent="0.3">
      <c r="C1025" s="12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</row>
    <row r="1026" spans="3:63" x14ac:dyDescent="0.3">
      <c r="C1026" s="12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</row>
    <row r="1027" spans="3:63" x14ac:dyDescent="0.3">
      <c r="C1027" s="12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</row>
    <row r="1028" spans="3:63" x14ac:dyDescent="0.3">
      <c r="C1028" s="12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</row>
    <row r="1029" spans="3:63" x14ac:dyDescent="0.3">
      <c r="C1029" s="12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</row>
    <row r="1030" spans="3:63" x14ac:dyDescent="0.3">
      <c r="C1030" s="12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</row>
    <row r="1031" spans="3:63" x14ac:dyDescent="0.3">
      <c r="C1031" s="12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</row>
    <row r="1032" spans="3:63" x14ac:dyDescent="0.3">
      <c r="C1032" s="12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</row>
    <row r="1033" spans="3:63" x14ac:dyDescent="0.3">
      <c r="C1033" s="12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</row>
    <row r="1034" spans="3:63" x14ac:dyDescent="0.3">
      <c r="C1034" s="12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</row>
    <row r="1035" spans="3:63" x14ac:dyDescent="0.3">
      <c r="C1035" s="12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</row>
    <row r="1036" spans="3:63" x14ac:dyDescent="0.3">
      <c r="C1036" s="12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</row>
    <row r="1037" spans="3:63" x14ac:dyDescent="0.3">
      <c r="C1037" s="12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</row>
    <row r="1038" spans="3:63" x14ac:dyDescent="0.3">
      <c r="C1038" s="12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</row>
    <row r="1039" spans="3:63" x14ac:dyDescent="0.3">
      <c r="C1039" s="12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</row>
    <row r="1040" spans="3:63" x14ac:dyDescent="0.3">
      <c r="C1040" s="12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</row>
    <row r="1041" spans="3:63" x14ac:dyDescent="0.3">
      <c r="C1041" s="12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</row>
    <row r="1042" spans="3:63" x14ac:dyDescent="0.3">
      <c r="C1042" s="12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</row>
    <row r="1043" spans="3:63" x14ac:dyDescent="0.3">
      <c r="C1043" s="12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</row>
    <row r="1044" spans="3:63" x14ac:dyDescent="0.3">
      <c r="C1044" s="12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</row>
    <row r="1045" spans="3:63" x14ac:dyDescent="0.3">
      <c r="C1045" s="12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</row>
    <row r="1046" spans="3:63" x14ac:dyDescent="0.3">
      <c r="C1046" s="12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</row>
    <row r="1047" spans="3:63" x14ac:dyDescent="0.3">
      <c r="C1047" s="12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</row>
    <row r="1048" spans="3:63" x14ac:dyDescent="0.3">
      <c r="C1048" s="12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</row>
    <row r="1049" spans="3:63" x14ac:dyDescent="0.3">
      <c r="C1049" s="12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</row>
    <row r="1050" spans="3:63" x14ac:dyDescent="0.3">
      <c r="C1050" s="12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</row>
    <row r="1051" spans="3:63" x14ac:dyDescent="0.3">
      <c r="C1051" s="12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</row>
    <row r="1052" spans="3:63" x14ac:dyDescent="0.3">
      <c r="C1052" s="12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</row>
    <row r="1053" spans="3:63" x14ac:dyDescent="0.3">
      <c r="C1053" s="12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</row>
    <row r="1054" spans="3:63" x14ac:dyDescent="0.3">
      <c r="C1054" s="12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</row>
    <row r="1055" spans="3:63" x14ac:dyDescent="0.3">
      <c r="C1055" s="12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</row>
    <row r="1056" spans="3:63" x14ac:dyDescent="0.3">
      <c r="C1056" s="12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</row>
    <row r="1057" spans="3:63" x14ac:dyDescent="0.3">
      <c r="C1057" s="12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</row>
    <row r="1058" spans="3:63" x14ac:dyDescent="0.3">
      <c r="C1058" s="12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</row>
    <row r="1059" spans="3:63" x14ac:dyDescent="0.3">
      <c r="C1059" s="12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</row>
    <row r="1060" spans="3:63" x14ac:dyDescent="0.3">
      <c r="C1060" s="12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</row>
    <row r="1061" spans="3:63" x14ac:dyDescent="0.3">
      <c r="C1061" s="12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</row>
    <row r="1062" spans="3:63" x14ac:dyDescent="0.3">
      <c r="C1062" s="12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</row>
    <row r="1063" spans="3:63" x14ac:dyDescent="0.3">
      <c r="C1063" s="12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</row>
    <row r="1064" spans="3:63" x14ac:dyDescent="0.3">
      <c r="C1064" s="12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</row>
    <row r="1065" spans="3:63" x14ac:dyDescent="0.3">
      <c r="C1065" s="12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</row>
    <row r="1066" spans="3:63" x14ac:dyDescent="0.3">
      <c r="C1066" s="12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</row>
    <row r="1067" spans="3:63" x14ac:dyDescent="0.3">
      <c r="C1067" s="12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</row>
    <row r="1068" spans="3:63" x14ac:dyDescent="0.3">
      <c r="C1068" s="12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</row>
    <row r="1069" spans="3:63" x14ac:dyDescent="0.3">
      <c r="C1069" s="12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</row>
    <row r="1070" spans="3:63" x14ac:dyDescent="0.3">
      <c r="C1070" s="12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</row>
    <row r="1071" spans="3:63" x14ac:dyDescent="0.3">
      <c r="C1071" s="12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</row>
    <row r="1072" spans="3:63" x14ac:dyDescent="0.3">
      <c r="C1072" s="12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</row>
    <row r="1073" spans="3:63" x14ac:dyDescent="0.3">
      <c r="C1073" s="12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</row>
    <row r="1074" spans="3:63" x14ac:dyDescent="0.3">
      <c r="C1074" s="12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</row>
    <row r="1075" spans="3:63" x14ac:dyDescent="0.3">
      <c r="C1075" s="12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</row>
    <row r="1076" spans="3:63" x14ac:dyDescent="0.3">
      <c r="C1076" s="12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</row>
    <row r="1077" spans="3:63" x14ac:dyDescent="0.3">
      <c r="C1077" s="12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</row>
    <row r="1078" spans="3:63" x14ac:dyDescent="0.3">
      <c r="C1078" s="12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</row>
    <row r="1079" spans="3:63" x14ac:dyDescent="0.3">
      <c r="C1079" s="12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</row>
    <row r="1080" spans="3:63" x14ac:dyDescent="0.3">
      <c r="C1080" s="12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</row>
    <row r="1081" spans="3:63" x14ac:dyDescent="0.3">
      <c r="C1081" s="12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</row>
    <row r="1082" spans="3:63" x14ac:dyDescent="0.3">
      <c r="C1082" s="12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</row>
    <row r="1083" spans="3:63" x14ac:dyDescent="0.3">
      <c r="C1083" s="12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</row>
    <row r="1084" spans="3:63" x14ac:dyDescent="0.3">
      <c r="C1084" s="12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</row>
    <row r="1085" spans="3:63" x14ac:dyDescent="0.3">
      <c r="C1085" s="12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</row>
    <row r="1086" spans="3:63" x14ac:dyDescent="0.3">
      <c r="C1086" s="12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</row>
    <row r="1087" spans="3:63" x14ac:dyDescent="0.3">
      <c r="C1087" s="12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</row>
    <row r="1088" spans="3:63" x14ac:dyDescent="0.3">
      <c r="C1088" s="12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</row>
    <row r="1089" spans="3:63" x14ac:dyDescent="0.3">
      <c r="C1089" s="12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</row>
    <row r="1090" spans="3:63" x14ac:dyDescent="0.3">
      <c r="C1090" s="12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</row>
    <row r="1091" spans="3:63" x14ac:dyDescent="0.3">
      <c r="C1091" s="12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</row>
    <row r="1092" spans="3:63" x14ac:dyDescent="0.3">
      <c r="C1092" s="12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</row>
    <row r="1093" spans="3:63" x14ac:dyDescent="0.3">
      <c r="C1093" s="12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</row>
    <row r="1094" spans="3:63" x14ac:dyDescent="0.3">
      <c r="C1094" s="12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</row>
    <row r="1095" spans="3:63" x14ac:dyDescent="0.3">
      <c r="C1095" s="12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</row>
    <row r="1096" spans="3:63" x14ac:dyDescent="0.3">
      <c r="C1096" s="12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</row>
    <row r="1097" spans="3:63" x14ac:dyDescent="0.3">
      <c r="C1097" s="12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</row>
    <row r="1098" spans="3:63" x14ac:dyDescent="0.3">
      <c r="C1098" s="12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</row>
    <row r="1099" spans="3:63" x14ac:dyDescent="0.3">
      <c r="C1099" s="12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</row>
    <row r="1100" spans="3:63" x14ac:dyDescent="0.3">
      <c r="C1100" s="12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</row>
    <row r="1101" spans="3:63" x14ac:dyDescent="0.3">
      <c r="C1101" s="12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</row>
    <row r="1102" spans="3:63" x14ac:dyDescent="0.3">
      <c r="C1102" s="12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</row>
    <row r="1103" spans="3:63" x14ac:dyDescent="0.3">
      <c r="C1103" s="12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</row>
    <row r="1104" spans="3:63" x14ac:dyDescent="0.3">
      <c r="C1104" s="12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</row>
    <row r="1105" spans="3:63" x14ac:dyDescent="0.3">
      <c r="C1105" s="12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</row>
    <row r="1106" spans="3:63" x14ac:dyDescent="0.3">
      <c r="C1106" s="12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</row>
    <row r="1107" spans="3:63" x14ac:dyDescent="0.3">
      <c r="C1107" s="12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</row>
    <row r="1108" spans="3:63" x14ac:dyDescent="0.3">
      <c r="C1108" s="12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</row>
    <row r="1109" spans="3:63" x14ac:dyDescent="0.3">
      <c r="C1109" s="12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</row>
    <row r="1110" spans="3:63" x14ac:dyDescent="0.3">
      <c r="C1110" s="12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</row>
    <row r="1111" spans="3:63" x14ac:dyDescent="0.3">
      <c r="C1111" s="12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</row>
    <row r="1112" spans="3:63" x14ac:dyDescent="0.3">
      <c r="C1112" s="12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</row>
    <row r="1113" spans="3:63" x14ac:dyDescent="0.3">
      <c r="C1113" s="12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</row>
    <row r="1114" spans="3:63" x14ac:dyDescent="0.3">
      <c r="C1114" s="12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</row>
    <row r="1115" spans="3:63" x14ac:dyDescent="0.3">
      <c r="C1115" s="12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</row>
    <row r="1116" spans="3:63" x14ac:dyDescent="0.3">
      <c r="C1116" s="12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</row>
    <row r="1117" spans="3:63" x14ac:dyDescent="0.3">
      <c r="C1117" s="12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</row>
    <row r="1118" spans="3:63" x14ac:dyDescent="0.3">
      <c r="C1118" s="12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</row>
    <row r="1119" spans="3:63" x14ac:dyDescent="0.3">
      <c r="C1119" s="12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</row>
    <row r="1120" spans="3:63" x14ac:dyDescent="0.3">
      <c r="C1120" s="12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</row>
    <row r="1121" spans="3:63" x14ac:dyDescent="0.3">
      <c r="C1121" s="12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</row>
    <row r="1122" spans="3:63" x14ac:dyDescent="0.3">
      <c r="C1122" s="12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</row>
    <row r="1123" spans="3:63" x14ac:dyDescent="0.3">
      <c r="C1123" s="12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</row>
    <row r="1124" spans="3:63" x14ac:dyDescent="0.3">
      <c r="C1124" s="12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</row>
    <row r="1125" spans="3:63" x14ac:dyDescent="0.3">
      <c r="C1125" s="12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</row>
    <row r="1126" spans="3:63" x14ac:dyDescent="0.3">
      <c r="C1126" s="12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</row>
    <row r="1127" spans="3:63" x14ac:dyDescent="0.3">
      <c r="C1127" s="12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</row>
    <row r="1128" spans="3:63" x14ac:dyDescent="0.3">
      <c r="C1128" s="12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</row>
    <row r="1129" spans="3:63" x14ac:dyDescent="0.3">
      <c r="C1129" s="12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</row>
    <row r="1130" spans="3:63" x14ac:dyDescent="0.3">
      <c r="C1130" s="12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</row>
    <row r="1131" spans="3:63" x14ac:dyDescent="0.3">
      <c r="C1131" s="12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</row>
    <row r="1132" spans="3:63" x14ac:dyDescent="0.3">
      <c r="C1132" s="12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</row>
    <row r="1133" spans="3:63" x14ac:dyDescent="0.3">
      <c r="C1133" s="12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</row>
    <row r="1134" spans="3:63" x14ac:dyDescent="0.3">
      <c r="C1134" s="12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</row>
    <row r="1135" spans="3:63" x14ac:dyDescent="0.3">
      <c r="C1135" s="12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</row>
    <row r="1136" spans="3:63" x14ac:dyDescent="0.3">
      <c r="C1136" s="12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</row>
    <row r="1137" spans="3:63" x14ac:dyDescent="0.3">
      <c r="C1137" s="12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</row>
    <row r="1138" spans="3:63" x14ac:dyDescent="0.3">
      <c r="C1138" s="12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</row>
    <row r="1139" spans="3:63" x14ac:dyDescent="0.3">
      <c r="C1139" s="12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</row>
    <row r="1140" spans="3:63" x14ac:dyDescent="0.3">
      <c r="C1140" s="12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</row>
    <row r="1141" spans="3:63" x14ac:dyDescent="0.3">
      <c r="C1141" s="12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</row>
    <row r="1142" spans="3:63" x14ac:dyDescent="0.3">
      <c r="C1142" s="12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</row>
    <row r="1143" spans="3:63" x14ac:dyDescent="0.3">
      <c r="C1143" s="12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</row>
    <row r="1144" spans="3:63" x14ac:dyDescent="0.3">
      <c r="C1144" s="12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</row>
    <row r="1145" spans="3:63" x14ac:dyDescent="0.3">
      <c r="C1145" s="12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</row>
    <row r="1146" spans="3:63" x14ac:dyDescent="0.3">
      <c r="C1146" s="12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</row>
    <row r="1147" spans="3:63" x14ac:dyDescent="0.3">
      <c r="C1147" s="12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</row>
    <row r="1148" spans="3:63" x14ac:dyDescent="0.3">
      <c r="C1148" s="12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</row>
    <row r="1149" spans="3:63" x14ac:dyDescent="0.3">
      <c r="C1149" s="12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</row>
    <row r="1150" spans="3:63" x14ac:dyDescent="0.3">
      <c r="C1150" s="12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</row>
    <row r="1151" spans="3:63" x14ac:dyDescent="0.3">
      <c r="C1151" s="12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</row>
    <row r="1152" spans="3:63" x14ac:dyDescent="0.3">
      <c r="C1152" s="12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</row>
    <row r="1153" spans="3:63" x14ac:dyDescent="0.3">
      <c r="C1153" s="12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</row>
    <row r="1154" spans="3:63" x14ac:dyDescent="0.3">
      <c r="C1154" s="12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</row>
    <row r="1155" spans="3:63" x14ac:dyDescent="0.3">
      <c r="C1155" s="12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</row>
    <row r="1156" spans="3:63" x14ac:dyDescent="0.3">
      <c r="C1156" s="12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</row>
    <row r="1157" spans="3:63" x14ac:dyDescent="0.3">
      <c r="C1157" s="12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</row>
    <row r="1158" spans="3:63" x14ac:dyDescent="0.3">
      <c r="C1158" s="12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</row>
    <row r="1159" spans="3:63" x14ac:dyDescent="0.3">
      <c r="C1159" s="12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</row>
    <row r="1160" spans="3:63" x14ac:dyDescent="0.3">
      <c r="C1160" s="12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</row>
    <row r="1161" spans="3:63" x14ac:dyDescent="0.3">
      <c r="C1161" s="12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</row>
    <row r="1162" spans="3:63" x14ac:dyDescent="0.3">
      <c r="C1162" s="12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</row>
    <row r="1163" spans="3:63" x14ac:dyDescent="0.3">
      <c r="C1163" s="12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</row>
    <row r="1164" spans="3:63" x14ac:dyDescent="0.3">
      <c r="C1164" s="12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</row>
    <row r="1165" spans="3:63" x14ac:dyDescent="0.3">
      <c r="C1165" s="12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</row>
    <row r="1166" spans="3:63" x14ac:dyDescent="0.3">
      <c r="C1166" s="12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</row>
    <row r="1167" spans="3:63" x14ac:dyDescent="0.3">
      <c r="C1167" s="12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</row>
    <row r="1168" spans="3:63" x14ac:dyDescent="0.3">
      <c r="C1168" s="12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</row>
    <row r="1169" spans="3:63" x14ac:dyDescent="0.3">
      <c r="C1169" s="12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</row>
    <row r="1170" spans="3:63" x14ac:dyDescent="0.3">
      <c r="C1170" s="12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</row>
    <row r="1171" spans="3:63" x14ac:dyDescent="0.3">
      <c r="C1171" s="12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</row>
    <row r="1172" spans="3:63" x14ac:dyDescent="0.3">
      <c r="C1172" s="12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</row>
    <row r="1173" spans="3:63" x14ac:dyDescent="0.3">
      <c r="C1173" s="12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</row>
    <row r="1174" spans="3:63" x14ac:dyDescent="0.3">
      <c r="C1174" s="12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</row>
    <row r="1175" spans="3:63" x14ac:dyDescent="0.3">
      <c r="C1175" s="12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</row>
    <row r="1176" spans="3:63" x14ac:dyDescent="0.3">
      <c r="C1176" s="12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</row>
    <row r="1177" spans="3:63" x14ac:dyDescent="0.3">
      <c r="C1177" s="12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</row>
    <row r="1178" spans="3:63" x14ac:dyDescent="0.3">
      <c r="C1178" s="12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</row>
    <row r="1179" spans="3:63" x14ac:dyDescent="0.3">
      <c r="C1179" s="12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</row>
    <row r="1180" spans="3:63" x14ac:dyDescent="0.3">
      <c r="C1180" s="12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</row>
    <row r="1181" spans="3:63" x14ac:dyDescent="0.3">
      <c r="C1181" s="12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</row>
    <row r="1182" spans="3:63" x14ac:dyDescent="0.3">
      <c r="C1182" s="12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</row>
    <row r="1183" spans="3:63" x14ac:dyDescent="0.3">
      <c r="C1183" s="12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</row>
    <row r="1184" spans="3:63" x14ac:dyDescent="0.3">
      <c r="C1184" s="12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</row>
    <row r="1185" spans="3:63" x14ac:dyDescent="0.3">
      <c r="C1185" s="12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</row>
    <row r="1186" spans="3:63" x14ac:dyDescent="0.3">
      <c r="C1186" s="12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</row>
    <row r="1187" spans="3:63" x14ac:dyDescent="0.3">
      <c r="C1187" s="12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</row>
    <row r="1188" spans="3:63" x14ac:dyDescent="0.3">
      <c r="C1188" s="12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</row>
    <row r="1189" spans="3:63" x14ac:dyDescent="0.3">
      <c r="C1189" s="12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</row>
    <row r="1190" spans="3:63" x14ac:dyDescent="0.3">
      <c r="C1190" s="12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</row>
    <row r="1191" spans="3:63" x14ac:dyDescent="0.3">
      <c r="C1191" s="12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</row>
    <row r="1192" spans="3:63" x14ac:dyDescent="0.3">
      <c r="C1192" s="12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</row>
    <row r="1193" spans="3:63" x14ac:dyDescent="0.3">
      <c r="C1193" s="12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</row>
    <row r="1194" spans="3:63" x14ac:dyDescent="0.3">
      <c r="C1194" s="12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</row>
    <row r="1195" spans="3:63" x14ac:dyDescent="0.3">
      <c r="C1195" s="12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</row>
    <row r="1196" spans="3:63" x14ac:dyDescent="0.3">
      <c r="C1196" s="12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</row>
    <row r="1197" spans="3:63" x14ac:dyDescent="0.3">
      <c r="C1197" s="12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</row>
    <row r="1198" spans="3:63" x14ac:dyDescent="0.3">
      <c r="C1198" s="12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</row>
    <row r="1199" spans="3:63" x14ac:dyDescent="0.3">
      <c r="C1199" s="12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</row>
    <row r="1200" spans="3:63" x14ac:dyDescent="0.3">
      <c r="C1200" s="12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</row>
    <row r="1201" spans="3:63" x14ac:dyDescent="0.3">
      <c r="C1201" s="12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</row>
    <row r="1202" spans="3:63" x14ac:dyDescent="0.3">
      <c r="C1202" s="12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</row>
    <row r="1203" spans="3:63" x14ac:dyDescent="0.3">
      <c r="C1203" s="12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</row>
    <row r="1204" spans="3:63" x14ac:dyDescent="0.3">
      <c r="C1204" s="12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</row>
    <row r="1205" spans="3:63" x14ac:dyDescent="0.3">
      <c r="C1205" s="12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</row>
    <row r="1206" spans="3:63" x14ac:dyDescent="0.3">
      <c r="C1206" s="12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</row>
    <row r="1207" spans="3:63" x14ac:dyDescent="0.3">
      <c r="C1207" s="12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</row>
    <row r="1208" spans="3:63" x14ac:dyDescent="0.3">
      <c r="C1208" s="12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</row>
    <row r="1209" spans="3:63" x14ac:dyDescent="0.3">
      <c r="C1209" s="12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</row>
    <row r="1210" spans="3:63" x14ac:dyDescent="0.3">
      <c r="C1210" s="12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</row>
    <row r="1211" spans="3:63" x14ac:dyDescent="0.3">
      <c r="C1211" s="12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</row>
    <row r="1212" spans="3:63" x14ac:dyDescent="0.3">
      <c r="C1212" s="12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</row>
    <row r="1213" spans="3:63" x14ac:dyDescent="0.3">
      <c r="C1213" s="12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</row>
    <row r="1214" spans="3:63" x14ac:dyDescent="0.3">
      <c r="C1214" s="12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</row>
    <row r="1215" spans="3:63" x14ac:dyDescent="0.3">
      <c r="C1215" s="12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</row>
    <row r="1216" spans="3:63" x14ac:dyDescent="0.3">
      <c r="C1216" s="12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</row>
    <row r="1217" spans="3:63" x14ac:dyDescent="0.3">
      <c r="C1217" s="12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</row>
    <row r="1218" spans="3:63" x14ac:dyDescent="0.3">
      <c r="C1218" s="12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</row>
    <row r="1219" spans="3:63" x14ac:dyDescent="0.3">
      <c r="C1219" s="12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</row>
    <row r="1220" spans="3:63" x14ac:dyDescent="0.3">
      <c r="C1220" s="12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</row>
    <row r="1221" spans="3:63" x14ac:dyDescent="0.3">
      <c r="C1221" s="12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</row>
    <row r="1222" spans="3:63" x14ac:dyDescent="0.3">
      <c r="C1222" s="12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</row>
  </sheetData>
  <conditionalFormatting sqref="C24:DU24">
    <cfRule type="cellIs" dxfId="0" priority="1" operator="notEqual">
      <formula>0</formula>
    </cfRule>
  </conditionalFormatting>
  <hyperlinks>
    <hyperlink ref="B1" r:id="rId1" xr:uid="{00000000-0004-0000-0500-000000000000}"/>
  </hyperlinks>
  <pageMargins left="0.25" right="0.25" top="0.75" bottom="0.75" header="0.3" footer="0.3"/>
  <pageSetup paperSize="9" scale="28" fitToWidth="3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U1302"/>
  <sheetViews>
    <sheetView zoomScale="80" zoomScaleNormal="80" workbookViewId="0">
      <pane xSplit="3" ySplit="2" topLeftCell="DI3" activePane="bottomRight" state="frozen"/>
      <selection pane="topRight" activeCell="D1" sqref="D1"/>
      <selection pane="bottomLeft" activeCell="A4" sqref="A4"/>
      <selection pane="bottomRight" activeCell="B1" sqref="B1"/>
    </sheetView>
  </sheetViews>
  <sheetFormatPr defaultColWidth="9.109375" defaultRowHeight="14.4" x14ac:dyDescent="0.3"/>
  <cols>
    <col min="1" max="1" width="44.6640625" style="11" customWidth="1"/>
    <col min="2" max="2" width="8.44140625" style="1" customWidth="1"/>
    <col min="3" max="3" width="13.5546875" style="2" bestFit="1" customWidth="1"/>
    <col min="4" max="63" width="12.88671875" style="14" customWidth="1"/>
    <col min="64" max="124" width="12.88671875" style="1" customWidth="1"/>
    <col min="125" max="125" width="13.5546875" style="1" bestFit="1" customWidth="1"/>
    <col min="126" max="16384" width="9.109375" style="1"/>
  </cols>
  <sheetData>
    <row r="1" spans="1:125" s="25" customFormat="1" ht="21" x14ac:dyDescent="0.3">
      <c r="A1" s="24" t="str">
        <f>title</f>
        <v>Вариант 1</v>
      </c>
      <c r="B1" s="252" t="s">
        <v>233</v>
      </c>
      <c r="C1" s="69"/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  <c r="AH1" s="3">
        <v>31</v>
      </c>
      <c r="AI1" s="3">
        <v>32</v>
      </c>
      <c r="AJ1" s="3">
        <v>33</v>
      </c>
      <c r="AK1" s="3">
        <v>34</v>
      </c>
      <c r="AL1" s="3">
        <v>35</v>
      </c>
      <c r="AM1" s="3">
        <v>36</v>
      </c>
      <c r="AN1" s="3">
        <v>37</v>
      </c>
      <c r="AO1" s="3">
        <v>38</v>
      </c>
      <c r="AP1" s="3">
        <v>39</v>
      </c>
      <c r="AQ1" s="3">
        <v>40</v>
      </c>
      <c r="AR1" s="3">
        <v>41</v>
      </c>
      <c r="AS1" s="3">
        <v>42</v>
      </c>
      <c r="AT1" s="3">
        <v>43</v>
      </c>
      <c r="AU1" s="3">
        <v>44</v>
      </c>
      <c r="AV1" s="3">
        <v>45</v>
      </c>
      <c r="AW1" s="3">
        <v>46</v>
      </c>
      <c r="AX1" s="3">
        <v>47</v>
      </c>
      <c r="AY1" s="3">
        <v>48</v>
      </c>
      <c r="AZ1" s="3">
        <v>49</v>
      </c>
      <c r="BA1" s="3">
        <v>50</v>
      </c>
      <c r="BB1" s="3">
        <v>51</v>
      </c>
      <c r="BC1" s="3">
        <v>52</v>
      </c>
      <c r="BD1" s="3">
        <v>53</v>
      </c>
      <c r="BE1" s="3">
        <v>54</v>
      </c>
      <c r="BF1" s="3">
        <v>55</v>
      </c>
      <c r="BG1" s="3">
        <v>56</v>
      </c>
      <c r="BH1" s="3">
        <v>57</v>
      </c>
      <c r="BI1" s="3">
        <v>58</v>
      </c>
      <c r="BJ1" s="3">
        <v>59</v>
      </c>
      <c r="BK1" s="3">
        <v>60</v>
      </c>
      <c r="BL1" s="3">
        <v>61</v>
      </c>
      <c r="BM1" s="3">
        <v>62</v>
      </c>
      <c r="BN1" s="3">
        <v>63</v>
      </c>
      <c r="BO1" s="3">
        <v>64</v>
      </c>
      <c r="BP1" s="3">
        <v>65</v>
      </c>
      <c r="BQ1" s="3">
        <v>66</v>
      </c>
      <c r="BR1" s="3">
        <v>67</v>
      </c>
      <c r="BS1" s="3">
        <v>68</v>
      </c>
      <c r="BT1" s="3">
        <v>69</v>
      </c>
      <c r="BU1" s="3">
        <v>70</v>
      </c>
      <c r="BV1" s="3">
        <v>71</v>
      </c>
      <c r="BW1" s="3">
        <v>72</v>
      </c>
      <c r="BX1" s="3">
        <v>73</v>
      </c>
      <c r="BY1" s="3">
        <v>74</v>
      </c>
      <c r="BZ1" s="3">
        <v>75</v>
      </c>
      <c r="CA1" s="3">
        <v>76</v>
      </c>
      <c r="CB1" s="3">
        <v>77</v>
      </c>
      <c r="CC1" s="3">
        <v>78</v>
      </c>
      <c r="CD1" s="3">
        <v>79</v>
      </c>
      <c r="CE1" s="3">
        <v>80</v>
      </c>
      <c r="CF1" s="3">
        <v>81</v>
      </c>
      <c r="CG1" s="3">
        <v>82</v>
      </c>
      <c r="CH1" s="3">
        <v>83</v>
      </c>
      <c r="CI1" s="3">
        <v>84</v>
      </c>
      <c r="CJ1" s="3">
        <v>85</v>
      </c>
      <c r="CK1" s="3">
        <v>86</v>
      </c>
      <c r="CL1" s="3">
        <v>87</v>
      </c>
      <c r="CM1" s="3">
        <v>88</v>
      </c>
      <c r="CN1" s="3">
        <v>89</v>
      </c>
      <c r="CO1" s="3">
        <v>90</v>
      </c>
      <c r="CP1" s="3">
        <v>91</v>
      </c>
      <c r="CQ1" s="3">
        <v>92</v>
      </c>
      <c r="CR1" s="3">
        <v>93</v>
      </c>
      <c r="CS1" s="3">
        <v>94</v>
      </c>
      <c r="CT1" s="3">
        <v>95</v>
      </c>
      <c r="CU1" s="3">
        <v>96</v>
      </c>
      <c r="CV1" s="3">
        <v>97</v>
      </c>
      <c r="CW1" s="3">
        <v>98</v>
      </c>
      <c r="CX1" s="3">
        <v>99</v>
      </c>
      <c r="CY1" s="3">
        <v>100</v>
      </c>
      <c r="CZ1" s="3">
        <v>101</v>
      </c>
      <c r="DA1" s="3">
        <v>102</v>
      </c>
      <c r="DB1" s="3">
        <v>103</v>
      </c>
      <c r="DC1" s="3">
        <v>104</v>
      </c>
      <c r="DD1" s="3">
        <v>105</v>
      </c>
      <c r="DE1" s="3">
        <v>106</v>
      </c>
      <c r="DF1" s="3">
        <v>107</v>
      </c>
      <c r="DG1" s="3">
        <v>108</v>
      </c>
      <c r="DH1" s="3">
        <v>109</v>
      </c>
      <c r="DI1" s="3">
        <v>110</v>
      </c>
      <c r="DJ1" s="3">
        <v>111</v>
      </c>
      <c r="DK1" s="3">
        <v>112</v>
      </c>
      <c r="DL1" s="3">
        <v>113</v>
      </c>
      <c r="DM1" s="3">
        <v>114</v>
      </c>
      <c r="DN1" s="3">
        <v>115</v>
      </c>
      <c r="DO1" s="3">
        <v>116</v>
      </c>
      <c r="DP1" s="3">
        <v>117</v>
      </c>
      <c r="DQ1" s="3">
        <v>118</v>
      </c>
      <c r="DR1" s="3">
        <v>119</v>
      </c>
      <c r="DS1" s="3">
        <v>120</v>
      </c>
      <c r="DT1" s="3">
        <v>121</v>
      </c>
      <c r="DU1" s="3">
        <v>122</v>
      </c>
    </row>
    <row r="2" spans="1:125" x14ac:dyDescent="0.3">
      <c r="A2" s="37" t="str">
        <f>cur</f>
        <v>USD</v>
      </c>
      <c r="B2" s="5"/>
      <c r="C2" s="6"/>
      <c r="D2" s="7">
        <f>YEAR(D3)</f>
        <v>2014</v>
      </c>
      <c r="E2" s="7">
        <f t="shared" ref="E2:AY2" si="0">YEAR(E3)</f>
        <v>2014</v>
      </c>
      <c r="F2" s="7">
        <f t="shared" si="0"/>
        <v>2015</v>
      </c>
      <c r="G2" s="7">
        <f t="shared" si="0"/>
        <v>2015</v>
      </c>
      <c r="H2" s="7">
        <f t="shared" si="0"/>
        <v>2015</v>
      </c>
      <c r="I2" s="7">
        <f t="shared" si="0"/>
        <v>2015</v>
      </c>
      <c r="J2" s="7">
        <f t="shared" si="0"/>
        <v>2015</v>
      </c>
      <c r="K2" s="7">
        <f t="shared" si="0"/>
        <v>2015</v>
      </c>
      <c r="L2" s="7">
        <f t="shared" si="0"/>
        <v>2015</v>
      </c>
      <c r="M2" s="7">
        <f t="shared" si="0"/>
        <v>2015</v>
      </c>
      <c r="N2" s="7">
        <f t="shared" si="0"/>
        <v>2015</v>
      </c>
      <c r="O2" s="7">
        <f t="shared" si="0"/>
        <v>2015</v>
      </c>
      <c r="P2" s="7">
        <f t="shared" si="0"/>
        <v>2015</v>
      </c>
      <c r="Q2" s="7">
        <f t="shared" si="0"/>
        <v>2015</v>
      </c>
      <c r="R2" s="7">
        <f t="shared" si="0"/>
        <v>2016</v>
      </c>
      <c r="S2" s="7">
        <f t="shared" si="0"/>
        <v>2016</v>
      </c>
      <c r="T2" s="7">
        <f t="shared" si="0"/>
        <v>2016</v>
      </c>
      <c r="U2" s="7">
        <f t="shared" si="0"/>
        <v>2016</v>
      </c>
      <c r="V2" s="7">
        <f t="shared" si="0"/>
        <v>2016</v>
      </c>
      <c r="W2" s="7">
        <f t="shared" si="0"/>
        <v>2016</v>
      </c>
      <c r="X2" s="7">
        <f t="shared" si="0"/>
        <v>2016</v>
      </c>
      <c r="Y2" s="7">
        <f t="shared" si="0"/>
        <v>2016</v>
      </c>
      <c r="Z2" s="7">
        <f t="shared" si="0"/>
        <v>2016</v>
      </c>
      <c r="AA2" s="7">
        <f t="shared" si="0"/>
        <v>2016</v>
      </c>
      <c r="AB2" s="7">
        <f t="shared" si="0"/>
        <v>2016</v>
      </c>
      <c r="AC2" s="7">
        <f t="shared" si="0"/>
        <v>2016</v>
      </c>
      <c r="AD2" s="7">
        <f t="shared" si="0"/>
        <v>2017</v>
      </c>
      <c r="AE2" s="7">
        <f t="shared" si="0"/>
        <v>2017</v>
      </c>
      <c r="AF2" s="7">
        <f t="shared" si="0"/>
        <v>2017</v>
      </c>
      <c r="AG2" s="7">
        <f t="shared" si="0"/>
        <v>2017</v>
      </c>
      <c r="AH2" s="7">
        <f t="shared" si="0"/>
        <v>2017</v>
      </c>
      <c r="AI2" s="7">
        <f t="shared" si="0"/>
        <v>2017</v>
      </c>
      <c r="AJ2" s="7">
        <f t="shared" si="0"/>
        <v>2017</v>
      </c>
      <c r="AK2" s="7">
        <f t="shared" si="0"/>
        <v>2017</v>
      </c>
      <c r="AL2" s="7">
        <f t="shared" si="0"/>
        <v>2017</v>
      </c>
      <c r="AM2" s="7">
        <f t="shared" si="0"/>
        <v>2017</v>
      </c>
      <c r="AN2" s="7">
        <f t="shared" si="0"/>
        <v>2017</v>
      </c>
      <c r="AO2" s="7">
        <f t="shared" si="0"/>
        <v>2017</v>
      </c>
      <c r="AP2" s="7">
        <f t="shared" si="0"/>
        <v>2018</v>
      </c>
      <c r="AQ2" s="7">
        <f t="shared" si="0"/>
        <v>2018</v>
      </c>
      <c r="AR2" s="7">
        <f t="shared" si="0"/>
        <v>2018</v>
      </c>
      <c r="AS2" s="7">
        <f t="shared" si="0"/>
        <v>2018</v>
      </c>
      <c r="AT2" s="7">
        <f t="shared" si="0"/>
        <v>2018</v>
      </c>
      <c r="AU2" s="7">
        <f t="shared" si="0"/>
        <v>2018</v>
      </c>
      <c r="AV2" s="7">
        <f t="shared" si="0"/>
        <v>2018</v>
      </c>
      <c r="AW2" s="7">
        <f t="shared" si="0"/>
        <v>2018</v>
      </c>
      <c r="AX2" s="7">
        <f t="shared" si="0"/>
        <v>2018</v>
      </c>
      <c r="AY2" s="7">
        <f t="shared" si="0"/>
        <v>2018</v>
      </c>
      <c r="AZ2" s="7">
        <f t="shared" ref="AZ2" si="1">YEAR(AZ3)</f>
        <v>2018</v>
      </c>
      <c r="BA2" s="7">
        <f t="shared" ref="BA2" si="2">YEAR(BA3)</f>
        <v>2018</v>
      </c>
      <c r="BB2" s="7">
        <f t="shared" ref="BB2" si="3">YEAR(BB3)</f>
        <v>2019</v>
      </c>
      <c r="BC2" s="7">
        <f t="shared" ref="BC2" si="4">YEAR(BC3)</f>
        <v>2019</v>
      </c>
      <c r="BD2" s="7">
        <f t="shared" ref="BD2" si="5">YEAR(BD3)</f>
        <v>2019</v>
      </c>
      <c r="BE2" s="7">
        <f t="shared" ref="BE2" si="6">YEAR(BE3)</f>
        <v>2019</v>
      </c>
      <c r="BF2" s="7">
        <f t="shared" ref="BF2" si="7">YEAR(BF3)</f>
        <v>2019</v>
      </c>
      <c r="BG2" s="7">
        <f t="shared" ref="BG2" si="8">YEAR(BG3)</f>
        <v>2019</v>
      </c>
      <c r="BH2" s="7">
        <f t="shared" ref="BH2" si="9">YEAR(BH3)</f>
        <v>2019</v>
      </c>
      <c r="BI2" s="7">
        <f t="shared" ref="BI2" si="10">YEAR(BI3)</f>
        <v>2019</v>
      </c>
      <c r="BJ2" s="7">
        <f t="shared" ref="BJ2" si="11">YEAR(BJ3)</f>
        <v>2019</v>
      </c>
      <c r="BK2" s="7">
        <f t="shared" ref="BK2" si="12">YEAR(BK3)</f>
        <v>2019</v>
      </c>
      <c r="BL2" s="7">
        <f t="shared" ref="BL2" si="13">YEAR(BL3)</f>
        <v>2019</v>
      </c>
      <c r="BM2" s="7">
        <f t="shared" ref="BM2" si="14">YEAR(BM3)</f>
        <v>2019</v>
      </c>
      <c r="BN2" s="7">
        <f t="shared" ref="BN2" si="15">YEAR(BN3)</f>
        <v>2020</v>
      </c>
      <c r="BO2" s="7">
        <f t="shared" ref="BO2" si="16">YEAR(BO3)</f>
        <v>2020</v>
      </c>
      <c r="BP2" s="7">
        <f t="shared" ref="BP2" si="17">YEAR(BP3)</f>
        <v>2020</v>
      </c>
      <c r="BQ2" s="7">
        <f t="shared" ref="BQ2" si="18">YEAR(BQ3)</f>
        <v>2020</v>
      </c>
      <c r="BR2" s="7">
        <f t="shared" ref="BR2" si="19">YEAR(BR3)</f>
        <v>2020</v>
      </c>
      <c r="BS2" s="7">
        <f t="shared" ref="BS2" si="20">YEAR(BS3)</f>
        <v>2020</v>
      </c>
      <c r="BT2" s="7">
        <f t="shared" ref="BT2" si="21">YEAR(BT3)</f>
        <v>2020</v>
      </c>
      <c r="BU2" s="7">
        <f t="shared" ref="BU2" si="22">YEAR(BU3)</f>
        <v>2020</v>
      </c>
      <c r="BV2" s="7">
        <f t="shared" ref="BV2" si="23">YEAR(BV3)</f>
        <v>2020</v>
      </c>
      <c r="BW2" s="7">
        <f t="shared" ref="BW2" si="24">YEAR(BW3)</f>
        <v>2020</v>
      </c>
      <c r="BX2" s="7">
        <f t="shared" ref="BX2" si="25">YEAR(BX3)</f>
        <v>2020</v>
      </c>
      <c r="BY2" s="7">
        <f t="shared" ref="BY2" si="26">YEAR(BY3)</f>
        <v>2020</v>
      </c>
      <c r="BZ2" s="7">
        <f t="shared" ref="BZ2" si="27">YEAR(BZ3)</f>
        <v>2021</v>
      </c>
      <c r="CA2" s="7">
        <f t="shared" ref="CA2" si="28">YEAR(CA3)</f>
        <v>2021</v>
      </c>
      <c r="CB2" s="7">
        <f t="shared" ref="CB2" si="29">YEAR(CB3)</f>
        <v>2021</v>
      </c>
      <c r="CC2" s="7">
        <f t="shared" ref="CC2" si="30">YEAR(CC3)</f>
        <v>2021</v>
      </c>
      <c r="CD2" s="7">
        <f t="shared" ref="CD2" si="31">YEAR(CD3)</f>
        <v>2021</v>
      </c>
      <c r="CE2" s="7">
        <f t="shared" ref="CE2" si="32">YEAR(CE3)</f>
        <v>2021</v>
      </c>
      <c r="CF2" s="7">
        <f t="shared" ref="CF2" si="33">YEAR(CF3)</f>
        <v>2021</v>
      </c>
      <c r="CG2" s="7">
        <f t="shared" ref="CG2" si="34">YEAR(CG3)</f>
        <v>2021</v>
      </c>
      <c r="CH2" s="7">
        <f t="shared" ref="CH2" si="35">YEAR(CH3)</f>
        <v>2021</v>
      </c>
      <c r="CI2" s="7">
        <f t="shared" ref="CI2" si="36">YEAR(CI3)</f>
        <v>2021</v>
      </c>
      <c r="CJ2" s="7">
        <f t="shared" ref="CJ2" si="37">YEAR(CJ3)</f>
        <v>2021</v>
      </c>
      <c r="CK2" s="7">
        <f t="shared" ref="CK2" si="38">YEAR(CK3)</f>
        <v>2021</v>
      </c>
      <c r="CL2" s="7">
        <f t="shared" ref="CL2" si="39">YEAR(CL3)</f>
        <v>2022</v>
      </c>
      <c r="CM2" s="7">
        <f t="shared" ref="CM2" si="40">YEAR(CM3)</f>
        <v>2022</v>
      </c>
      <c r="CN2" s="7">
        <f t="shared" ref="CN2" si="41">YEAR(CN3)</f>
        <v>2022</v>
      </c>
      <c r="CO2" s="7">
        <f t="shared" ref="CO2" si="42">YEAR(CO3)</f>
        <v>2022</v>
      </c>
      <c r="CP2" s="7">
        <f t="shared" ref="CP2" si="43">YEAR(CP3)</f>
        <v>2022</v>
      </c>
      <c r="CQ2" s="7">
        <f t="shared" ref="CQ2" si="44">YEAR(CQ3)</f>
        <v>2022</v>
      </c>
      <c r="CR2" s="7">
        <f t="shared" ref="CR2" si="45">YEAR(CR3)</f>
        <v>2022</v>
      </c>
      <c r="CS2" s="7">
        <f t="shared" ref="CS2" si="46">YEAR(CS3)</f>
        <v>2022</v>
      </c>
      <c r="CT2" s="7">
        <f t="shared" ref="CT2" si="47">YEAR(CT3)</f>
        <v>2022</v>
      </c>
      <c r="CU2" s="7">
        <f t="shared" ref="CU2" si="48">YEAR(CU3)</f>
        <v>2022</v>
      </c>
      <c r="CV2" s="7">
        <f t="shared" ref="CV2" si="49">YEAR(CV3)</f>
        <v>2022</v>
      </c>
      <c r="CW2" s="7">
        <f t="shared" ref="CW2" si="50">YEAR(CW3)</f>
        <v>2022</v>
      </c>
      <c r="CX2" s="7">
        <f t="shared" ref="CX2" si="51">YEAR(CX3)</f>
        <v>2023</v>
      </c>
      <c r="CY2" s="7">
        <f t="shared" ref="CY2" si="52">YEAR(CY3)</f>
        <v>2023</v>
      </c>
      <c r="CZ2" s="7">
        <f t="shared" ref="CZ2" si="53">YEAR(CZ3)</f>
        <v>2023</v>
      </c>
      <c r="DA2" s="7">
        <f t="shared" ref="DA2" si="54">YEAR(DA3)</f>
        <v>2023</v>
      </c>
      <c r="DB2" s="7">
        <f t="shared" ref="DB2" si="55">YEAR(DB3)</f>
        <v>2023</v>
      </c>
      <c r="DC2" s="7">
        <f t="shared" ref="DC2" si="56">YEAR(DC3)</f>
        <v>2023</v>
      </c>
      <c r="DD2" s="7">
        <f t="shared" ref="DD2" si="57">YEAR(DD3)</f>
        <v>2023</v>
      </c>
      <c r="DE2" s="7">
        <f t="shared" ref="DE2" si="58">YEAR(DE3)</f>
        <v>2023</v>
      </c>
      <c r="DF2" s="7">
        <f t="shared" ref="DF2" si="59">YEAR(DF3)</f>
        <v>2023</v>
      </c>
      <c r="DG2" s="7">
        <f t="shared" ref="DG2" si="60">YEAR(DG3)</f>
        <v>2023</v>
      </c>
      <c r="DH2" s="7">
        <f t="shared" ref="DH2" si="61">YEAR(DH3)</f>
        <v>2023</v>
      </c>
      <c r="DI2" s="7">
        <f t="shared" ref="DI2" si="62">YEAR(DI3)</f>
        <v>2023</v>
      </c>
      <c r="DJ2" s="7">
        <f t="shared" ref="DJ2" si="63">YEAR(DJ3)</f>
        <v>2024</v>
      </c>
      <c r="DK2" s="7">
        <f t="shared" ref="DK2" si="64">YEAR(DK3)</f>
        <v>2024</v>
      </c>
      <c r="DL2" s="7">
        <f t="shared" ref="DL2" si="65">YEAR(DL3)</f>
        <v>2024</v>
      </c>
      <c r="DM2" s="7">
        <f t="shared" ref="DM2" si="66">YEAR(DM3)</f>
        <v>2024</v>
      </c>
      <c r="DN2" s="7">
        <f t="shared" ref="DN2" si="67">YEAR(DN3)</f>
        <v>2024</v>
      </c>
      <c r="DO2" s="7">
        <f t="shared" ref="DO2" si="68">YEAR(DO3)</f>
        <v>2024</v>
      </c>
      <c r="DP2" s="7">
        <f t="shared" ref="DP2" si="69">YEAR(DP3)</f>
        <v>2024</v>
      </c>
      <c r="DQ2" s="7">
        <f t="shared" ref="DQ2" si="70">YEAR(DQ3)</f>
        <v>2024</v>
      </c>
      <c r="DR2" s="7">
        <f t="shared" ref="DR2" si="71">YEAR(DR3)</f>
        <v>2024</v>
      </c>
      <c r="DS2" s="7">
        <f t="shared" ref="DS2" si="72">YEAR(DS3)</f>
        <v>2024</v>
      </c>
      <c r="DT2" s="7">
        <f t="shared" ref="DT2" si="73">YEAR(DT3)</f>
        <v>2024</v>
      </c>
      <c r="DU2" s="7">
        <f t="shared" ref="DU2" si="74">YEAR(DU3)</f>
        <v>2024</v>
      </c>
    </row>
    <row r="3" spans="1:125" s="9" customFormat="1" x14ac:dyDescent="0.3">
      <c r="A3" s="129" t="s">
        <v>28</v>
      </c>
      <c r="B3" s="57"/>
      <c r="C3" s="22" t="s">
        <v>1</v>
      </c>
      <c r="D3" s="23">
        <f>данные!D3</f>
        <v>41944</v>
      </c>
      <c r="E3" s="23">
        <f>данные!E3</f>
        <v>41974</v>
      </c>
      <c r="F3" s="23">
        <f>данные!F3</f>
        <v>42005</v>
      </c>
      <c r="G3" s="23">
        <f>данные!G3</f>
        <v>42036</v>
      </c>
      <c r="H3" s="23">
        <f>данные!H3</f>
        <v>42064</v>
      </c>
      <c r="I3" s="23">
        <f>данные!I3</f>
        <v>42095</v>
      </c>
      <c r="J3" s="23">
        <f>данные!J3</f>
        <v>42125</v>
      </c>
      <c r="K3" s="23">
        <f>данные!K3</f>
        <v>42156</v>
      </c>
      <c r="L3" s="23">
        <f>данные!L3</f>
        <v>42186</v>
      </c>
      <c r="M3" s="23">
        <f>данные!M3</f>
        <v>42217</v>
      </c>
      <c r="N3" s="23">
        <f>данные!N3</f>
        <v>42248</v>
      </c>
      <c r="O3" s="23">
        <f>данные!O3</f>
        <v>42278</v>
      </c>
      <c r="P3" s="23">
        <f>данные!P3</f>
        <v>42309</v>
      </c>
      <c r="Q3" s="23">
        <f>данные!Q3</f>
        <v>42339</v>
      </c>
      <c r="R3" s="23">
        <f>данные!R3</f>
        <v>42370</v>
      </c>
      <c r="S3" s="23">
        <f>данные!S3</f>
        <v>42401</v>
      </c>
      <c r="T3" s="23">
        <f>данные!T3</f>
        <v>42430</v>
      </c>
      <c r="U3" s="23">
        <f>данные!U3</f>
        <v>42461</v>
      </c>
      <c r="V3" s="23">
        <f>данные!V3</f>
        <v>42491</v>
      </c>
      <c r="W3" s="23">
        <f>данные!W3</f>
        <v>42522</v>
      </c>
      <c r="X3" s="23">
        <f>данные!X3</f>
        <v>42552</v>
      </c>
      <c r="Y3" s="23">
        <f>данные!Y3</f>
        <v>42583</v>
      </c>
      <c r="Z3" s="23">
        <f>данные!Z3</f>
        <v>42614</v>
      </c>
      <c r="AA3" s="23">
        <f>данные!AA3</f>
        <v>42644</v>
      </c>
      <c r="AB3" s="23">
        <f>данные!AB3</f>
        <v>42675</v>
      </c>
      <c r="AC3" s="23">
        <f>данные!AC3</f>
        <v>42705</v>
      </c>
      <c r="AD3" s="23">
        <f>данные!AD3</f>
        <v>42736</v>
      </c>
      <c r="AE3" s="23">
        <f>данные!AE3</f>
        <v>42767</v>
      </c>
      <c r="AF3" s="23">
        <f>данные!AF3</f>
        <v>42795</v>
      </c>
      <c r="AG3" s="23">
        <f>данные!AG3</f>
        <v>42826</v>
      </c>
      <c r="AH3" s="23">
        <f>данные!AH3</f>
        <v>42856</v>
      </c>
      <c r="AI3" s="23">
        <f>данные!AI3</f>
        <v>42887</v>
      </c>
      <c r="AJ3" s="23">
        <f>данные!AJ3</f>
        <v>42917</v>
      </c>
      <c r="AK3" s="23">
        <f>данные!AK3</f>
        <v>42948</v>
      </c>
      <c r="AL3" s="23">
        <f>данные!AL3</f>
        <v>42979</v>
      </c>
      <c r="AM3" s="23">
        <f>данные!AM3</f>
        <v>43009</v>
      </c>
      <c r="AN3" s="23">
        <f>данные!AN3</f>
        <v>43040</v>
      </c>
      <c r="AO3" s="23">
        <f>данные!AO3</f>
        <v>43070</v>
      </c>
      <c r="AP3" s="23">
        <f>данные!AP3</f>
        <v>43101</v>
      </c>
      <c r="AQ3" s="23">
        <f>данные!AQ3</f>
        <v>43132</v>
      </c>
      <c r="AR3" s="23">
        <f>данные!AR3</f>
        <v>43160</v>
      </c>
      <c r="AS3" s="23">
        <f>данные!AS3</f>
        <v>43191</v>
      </c>
      <c r="AT3" s="23">
        <f>данные!AT3</f>
        <v>43221</v>
      </c>
      <c r="AU3" s="23">
        <f>данные!AU3</f>
        <v>43252</v>
      </c>
      <c r="AV3" s="23">
        <f>данные!AV3</f>
        <v>43282</v>
      </c>
      <c r="AW3" s="23">
        <f>данные!AW3</f>
        <v>43313</v>
      </c>
      <c r="AX3" s="23">
        <f>данные!AX3</f>
        <v>43344</v>
      </c>
      <c r="AY3" s="23">
        <f>данные!AY3</f>
        <v>43374</v>
      </c>
      <c r="AZ3" s="23">
        <f>данные!AZ3</f>
        <v>43405</v>
      </c>
      <c r="BA3" s="23">
        <f>данные!BA3</f>
        <v>43435</v>
      </c>
      <c r="BB3" s="23">
        <f>данные!BB3</f>
        <v>43466</v>
      </c>
      <c r="BC3" s="23">
        <f>данные!BC3</f>
        <v>43497</v>
      </c>
      <c r="BD3" s="23">
        <f>данные!BD3</f>
        <v>43525</v>
      </c>
      <c r="BE3" s="23">
        <f>данные!BE3</f>
        <v>43556</v>
      </c>
      <c r="BF3" s="23">
        <f>данные!BF3</f>
        <v>43586</v>
      </c>
      <c r="BG3" s="23">
        <f>данные!BG3</f>
        <v>43617</v>
      </c>
      <c r="BH3" s="23">
        <f>данные!BH3</f>
        <v>43647</v>
      </c>
      <c r="BI3" s="23">
        <f>данные!BI3</f>
        <v>43678</v>
      </c>
      <c r="BJ3" s="23">
        <f>данные!BJ3</f>
        <v>43709</v>
      </c>
      <c r="BK3" s="23">
        <f>данные!BK3</f>
        <v>43739</v>
      </c>
      <c r="BL3" s="23">
        <f>данные!BL3</f>
        <v>43770</v>
      </c>
      <c r="BM3" s="23">
        <f>данные!BM3</f>
        <v>43800</v>
      </c>
      <c r="BN3" s="23">
        <f>данные!BN3</f>
        <v>43831</v>
      </c>
      <c r="BO3" s="23">
        <f>данные!BO3</f>
        <v>43862</v>
      </c>
      <c r="BP3" s="23">
        <f>данные!BP3</f>
        <v>43891</v>
      </c>
      <c r="BQ3" s="23">
        <f>данные!BQ3</f>
        <v>43922</v>
      </c>
      <c r="BR3" s="23">
        <f>данные!BR3</f>
        <v>43952</v>
      </c>
      <c r="BS3" s="23">
        <f>данные!BS3</f>
        <v>43983</v>
      </c>
      <c r="BT3" s="23">
        <f>данные!BT3</f>
        <v>44013</v>
      </c>
      <c r="BU3" s="23">
        <f>данные!BU3</f>
        <v>44044</v>
      </c>
      <c r="BV3" s="23">
        <f>данные!BV3</f>
        <v>44075</v>
      </c>
      <c r="BW3" s="23">
        <f>данные!BW3</f>
        <v>44105</v>
      </c>
      <c r="BX3" s="23">
        <f>данные!BX3</f>
        <v>44136</v>
      </c>
      <c r="BY3" s="23">
        <f>данные!BY3</f>
        <v>44166</v>
      </c>
      <c r="BZ3" s="23">
        <f>данные!BZ3</f>
        <v>44197</v>
      </c>
      <c r="CA3" s="23">
        <f>данные!CA3</f>
        <v>44228</v>
      </c>
      <c r="CB3" s="23">
        <f>данные!CB3</f>
        <v>44256</v>
      </c>
      <c r="CC3" s="23">
        <f>данные!CC3</f>
        <v>44287</v>
      </c>
      <c r="CD3" s="23">
        <f>данные!CD3</f>
        <v>44317</v>
      </c>
      <c r="CE3" s="23">
        <f>данные!CE3</f>
        <v>44348</v>
      </c>
      <c r="CF3" s="23">
        <f>данные!CF3</f>
        <v>44378</v>
      </c>
      <c r="CG3" s="23">
        <f>данные!CG3</f>
        <v>44409</v>
      </c>
      <c r="CH3" s="23">
        <f>данные!CH3</f>
        <v>44440</v>
      </c>
      <c r="CI3" s="23">
        <f>данные!CI3</f>
        <v>44470</v>
      </c>
      <c r="CJ3" s="23">
        <f>данные!CJ3</f>
        <v>44501</v>
      </c>
      <c r="CK3" s="23">
        <f>данные!CK3</f>
        <v>44531</v>
      </c>
      <c r="CL3" s="23">
        <f>данные!CL3</f>
        <v>44562</v>
      </c>
      <c r="CM3" s="23">
        <f>данные!CM3</f>
        <v>44593</v>
      </c>
      <c r="CN3" s="23">
        <f>данные!CN3</f>
        <v>44621</v>
      </c>
      <c r="CO3" s="23">
        <f>данные!CO3</f>
        <v>44652</v>
      </c>
      <c r="CP3" s="23">
        <f>данные!CP3</f>
        <v>44682</v>
      </c>
      <c r="CQ3" s="23">
        <f>данные!CQ3</f>
        <v>44713</v>
      </c>
      <c r="CR3" s="23">
        <f>данные!CR3</f>
        <v>44743</v>
      </c>
      <c r="CS3" s="23">
        <f>данные!CS3</f>
        <v>44774</v>
      </c>
      <c r="CT3" s="23">
        <f>данные!CT3</f>
        <v>44805</v>
      </c>
      <c r="CU3" s="23">
        <f>данные!CU3</f>
        <v>44835</v>
      </c>
      <c r="CV3" s="23">
        <f>данные!CV3</f>
        <v>44866</v>
      </c>
      <c r="CW3" s="23">
        <f>данные!CW3</f>
        <v>44896</v>
      </c>
      <c r="CX3" s="23">
        <f>данные!CX3</f>
        <v>44927</v>
      </c>
      <c r="CY3" s="23">
        <f>данные!CY3</f>
        <v>44958</v>
      </c>
      <c r="CZ3" s="23">
        <f>данные!CZ3</f>
        <v>44986</v>
      </c>
      <c r="DA3" s="23">
        <f>данные!DA3</f>
        <v>45017</v>
      </c>
      <c r="DB3" s="23">
        <f>данные!DB3</f>
        <v>45047</v>
      </c>
      <c r="DC3" s="23">
        <f>данные!DC3</f>
        <v>45078</v>
      </c>
      <c r="DD3" s="23">
        <f>данные!DD3</f>
        <v>45108</v>
      </c>
      <c r="DE3" s="23">
        <f>данные!DE3</f>
        <v>45139</v>
      </c>
      <c r="DF3" s="23">
        <f>данные!DF3</f>
        <v>45170</v>
      </c>
      <c r="DG3" s="23">
        <f>данные!DG3</f>
        <v>45200</v>
      </c>
      <c r="DH3" s="23">
        <f>данные!DH3</f>
        <v>45231</v>
      </c>
      <c r="DI3" s="23">
        <f>данные!DI3</f>
        <v>45261</v>
      </c>
      <c r="DJ3" s="23">
        <f>данные!DJ3</f>
        <v>45292</v>
      </c>
      <c r="DK3" s="23">
        <f>данные!DK3</f>
        <v>45323</v>
      </c>
      <c r="DL3" s="23">
        <f>данные!DL3</f>
        <v>45352</v>
      </c>
      <c r="DM3" s="23">
        <f>данные!DM3</f>
        <v>45383</v>
      </c>
      <c r="DN3" s="23">
        <f>данные!DN3</f>
        <v>45413</v>
      </c>
      <c r="DO3" s="23">
        <f>данные!DO3</f>
        <v>45444</v>
      </c>
      <c r="DP3" s="23">
        <f>данные!DP3</f>
        <v>45474</v>
      </c>
      <c r="DQ3" s="23">
        <f>данные!DQ3</f>
        <v>45505</v>
      </c>
      <c r="DR3" s="23">
        <f>данные!DR3</f>
        <v>45536</v>
      </c>
      <c r="DS3" s="23">
        <f>данные!DS3</f>
        <v>45566</v>
      </c>
      <c r="DT3" s="23">
        <f>данные!DT3</f>
        <v>45597</v>
      </c>
      <c r="DU3" s="23">
        <f>данные!DU3</f>
        <v>45627</v>
      </c>
    </row>
    <row r="4" spans="1:125" x14ac:dyDescent="0.3">
      <c r="A4" s="11" t="s">
        <v>144</v>
      </c>
      <c r="C4" s="12">
        <f>SUM(D4:DU4)</f>
        <v>1236690213.9896011</v>
      </c>
      <c r="D4" s="13">
        <f>'Cash Flow'!D46</f>
        <v>-51297680.000000007</v>
      </c>
      <c r="E4" s="13">
        <f>'Cash Flow'!E46</f>
        <v>-1065000.0000000002</v>
      </c>
      <c r="F4" s="13">
        <f>'Cash Flow'!F46</f>
        <v>-1065000.0000000002</v>
      </c>
      <c r="G4" s="13">
        <f>'Cash Flow'!G46</f>
        <v>-1065000.0000000002</v>
      </c>
      <c r="H4" s="13">
        <f>'Cash Flow'!H46</f>
        <v>-1670500.0000000002</v>
      </c>
      <c r="I4" s="13">
        <f>'Cash Flow'!I46</f>
        <v>-1494999.9999999998</v>
      </c>
      <c r="J4" s="13">
        <f>'Cash Flow'!J46</f>
        <v>-1494999.9999999998</v>
      </c>
      <c r="K4" s="13">
        <f>'Cash Flow'!K46</f>
        <v>-1494999.9999999998</v>
      </c>
      <c r="L4" s="13">
        <f>'Cash Flow'!L46</f>
        <v>-16913324.531779658</v>
      </c>
      <c r="M4" s="13">
        <f>'Cash Flow'!M46</f>
        <v>-9466026.2476930339</v>
      </c>
      <c r="N4" s="13">
        <f>'Cash Flow'!N46</f>
        <v>11171271.069679838</v>
      </c>
      <c r="O4" s="13">
        <f>'Cash Flow'!O46</f>
        <v>10259980.063323913</v>
      </c>
      <c r="P4" s="13">
        <f>'Cash Flow'!P46</f>
        <v>6473853.4267419921</v>
      </c>
      <c r="Q4" s="13">
        <f>'Cash Flow'!Q46</f>
        <v>11285805.319558775</v>
      </c>
      <c r="R4" s="13">
        <f>'Cash Flow'!R46</f>
        <v>11059672.015732817</v>
      </c>
      <c r="S4" s="13">
        <f>'Cash Flow'!S46</f>
        <v>11430087.63626577</v>
      </c>
      <c r="T4" s="13">
        <f>'Cash Flow'!T46</f>
        <v>9438868.9641108569</v>
      </c>
      <c r="U4" s="13">
        <f>'Cash Flow'!U46</f>
        <v>9129599.2412025835</v>
      </c>
      <c r="V4" s="13">
        <f>'Cash Flow'!V46</f>
        <v>9486752.6367500983</v>
      </c>
      <c r="W4" s="13">
        <f>'Cash Flow'!W46</f>
        <v>9586224.3035781533</v>
      </c>
      <c r="X4" s="13">
        <f>'Cash Flow'!X46</f>
        <v>9300683.5901129972</v>
      </c>
      <c r="Y4" s="13">
        <f>'Cash Flow'!Y46</f>
        <v>9066313.7227871884</v>
      </c>
      <c r="Z4" s="13">
        <f>'Cash Flow'!Z46</f>
        <v>9584934.7035781518</v>
      </c>
      <c r="AA4" s="13">
        <f>'Cash Flow'!AA46</f>
        <v>8638490.2957627047</v>
      </c>
      <c r="AB4" s="13">
        <f>'Cash Flow'!AB46</f>
        <v>10093015.648210863</v>
      </c>
      <c r="AC4" s="13">
        <f>'Cash Flow'!AC46</f>
        <v>10109534.934086628</v>
      </c>
      <c r="AD4" s="13">
        <f>'Cash Flow'!AD46</f>
        <v>9836932.5946327038</v>
      </c>
      <c r="AE4" s="13">
        <f>'Cash Flow'!AE46</f>
        <v>10091726.048210921</v>
      </c>
      <c r="AF4" s="13">
        <f>'Cash Flow'!AF46</f>
        <v>10108245.334086686</v>
      </c>
      <c r="AG4" s="13">
        <f>'Cash Flow'!AG46</f>
        <v>9842112.1816383544</v>
      </c>
      <c r="AH4" s="13">
        <f>'Cash Flow'!AH46</f>
        <v>10090436.448210919</v>
      </c>
      <c r="AI4" s="13">
        <f>'Cash Flow'!AI46</f>
        <v>10106955.734086625</v>
      </c>
      <c r="AJ4" s="13">
        <f>'Cash Flow'!AJ46</f>
        <v>9847291.7686440647</v>
      </c>
      <c r="AK4" s="13">
        <f>'Cash Flow'!AK46</f>
        <v>9587045.1532955524</v>
      </c>
      <c r="AL4" s="13">
        <f>'Cash Flow'!AL46</f>
        <v>10105666.134086624</v>
      </c>
      <c r="AM4" s="13">
        <f>'Cash Flow'!AM46</f>
        <v>9151729.8302259501</v>
      </c>
      <c r="AN4" s="13">
        <f>'Cash Flow'!AN46</f>
        <v>10640041.570244821</v>
      </c>
      <c r="AO4" s="13">
        <f>'Cash Flow'!AO46</f>
        <v>10656560.856120534</v>
      </c>
      <c r="AP4" s="13">
        <f>'Cash Flow'!AP46</f>
        <v>10409835.264689377</v>
      </c>
      <c r="AQ4" s="13">
        <f>'Cash Flow'!AQ46</f>
        <v>10638751.970244827</v>
      </c>
      <c r="AR4" s="13">
        <f>'Cash Flow'!AR46</f>
        <v>10655271.256120525</v>
      </c>
      <c r="AS4" s="13">
        <f>'Cash Flow'!AS46</f>
        <v>10415014.85169493</v>
      </c>
      <c r="AT4" s="13">
        <f>'Cash Flow'!AT46</f>
        <v>10637462.370244818</v>
      </c>
      <c r="AU4" s="13">
        <f>'Cash Flow'!AU46</f>
        <v>10653981.65612065</v>
      </c>
      <c r="AV4" s="13">
        <f>'Cash Flow'!AV46</f>
        <v>10420194.438700574</v>
      </c>
      <c r="AW4" s="13">
        <f>'Cash Flow'!AW46</f>
        <v>10134071.075329565</v>
      </c>
      <c r="AX4" s="13">
        <f>'Cash Flow'!AX46</f>
        <v>10652692.056120522</v>
      </c>
      <c r="AY4" s="13">
        <f>'Cash Flow'!AY46</f>
        <v>9689595.4240113944</v>
      </c>
      <c r="AZ4" s="13">
        <f>'Cash Flow'!AZ46</f>
        <v>11214676.708380656</v>
      </c>
      <c r="BA4" s="13">
        <f>'Cash Flow'!BA46</f>
        <v>11231195.994256131</v>
      </c>
      <c r="BB4" s="13">
        <f>'Cash Flow'!BB46</f>
        <v>11010347.150847463</v>
      </c>
      <c r="BC4" s="13">
        <f>'Cash Flow'!BC46</f>
        <v>11213387.108380662</v>
      </c>
      <c r="BD4" s="13">
        <f>'Cash Flow'!BD46</f>
        <v>11229906.394256122</v>
      </c>
      <c r="BE4" s="13">
        <f>'Cash Flow'!BE46</f>
        <v>11015526.737853106</v>
      </c>
      <c r="BF4" s="13">
        <f>'Cash Flow'!BF46</f>
        <v>11212097.508380653</v>
      </c>
      <c r="BG4" s="13">
        <f>'Cash Flow'!BG46</f>
        <v>11228616.794256128</v>
      </c>
      <c r="BH4" s="13">
        <f>'Cash Flow'!BH46</f>
        <v>11020706.324859003</v>
      </c>
      <c r="BI4" s="13">
        <f>'Cash Flow'!BI46</f>
        <v>10708706.21346518</v>
      </c>
      <c r="BJ4" s="13">
        <f>'Cash Flow'!BJ46</f>
        <v>11227327.194256119</v>
      </c>
      <c r="BK4" s="13">
        <f>'Cash Flow'!BK46</f>
        <v>10253318.380084895</v>
      </c>
      <c r="BL4" s="13">
        <f>'Cash Flow'!BL46</f>
        <v>11818301.523422534</v>
      </c>
      <c r="BM4" s="13">
        <f>'Cash Flow'!BM46</f>
        <v>11834820.809298486</v>
      </c>
      <c r="BN4" s="13">
        <f>'Cash Flow'!BN46</f>
        <v>11639848.713912204</v>
      </c>
      <c r="BO4" s="13">
        <f>'Cash Flow'!BO46</f>
        <v>11817011.923422778</v>
      </c>
      <c r="BP4" s="13">
        <f>'Cash Flow'!BP46</f>
        <v>11833531.209298268</v>
      </c>
      <c r="BQ4" s="13">
        <f>'Cash Flow'!BQ46</f>
        <v>11645028.300918056</v>
      </c>
      <c r="BR4" s="13">
        <f>'Cash Flow'!BR46</f>
        <v>11815722.32342256</v>
      </c>
      <c r="BS4" s="13">
        <f>'Cash Flow'!BS46</f>
        <v>11832241.609298483</v>
      </c>
      <c r="BT4" s="13">
        <f>'Cash Flow'!BT46</f>
        <v>11650207.887923475</v>
      </c>
      <c r="BU4" s="13">
        <f>'Cash Flow'!BU46</f>
        <v>11312331.02850756</v>
      </c>
      <c r="BV4" s="13">
        <f>'Cash Flow'!BV46</f>
        <v>11830952.00929825</v>
      </c>
      <c r="BW4" s="13">
        <f>'Cash Flow'!BW46</f>
        <v>10844191.566560784</v>
      </c>
      <c r="BX4" s="13">
        <f>'Cash Flow'!BX46</f>
        <v>12452365.4992173</v>
      </c>
      <c r="BY4" s="13">
        <f>'Cash Flow'!BY46</f>
        <v>12468884.785093013</v>
      </c>
      <c r="BZ4" s="13">
        <f>'Cash Flow'!BZ46</f>
        <v>12299789.437729519</v>
      </c>
      <c r="CA4" s="13">
        <f>'Cash Flow'!CA46</f>
        <v>12451075.899217306</v>
      </c>
      <c r="CB4" s="13">
        <f>'Cash Flow'!CB46</f>
        <v>12467595.185092989</v>
      </c>
      <c r="CC4" s="13">
        <f>'Cash Flow'!CC46</f>
        <v>12304969.024735177</v>
      </c>
      <c r="CD4" s="13">
        <f>'Cash Flow'!CD46</f>
        <v>12449786.299217312</v>
      </c>
      <c r="CE4" s="13">
        <f>'Cash Flow'!CE46</f>
        <v>12466305.585092995</v>
      </c>
      <c r="CF4" s="13">
        <f>'Cash Flow'!CF46</f>
        <v>12310148.611740835</v>
      </c>
      <c r="CG4" s="13">
        <f>'Cash Flow'!CG46</f>
        <v>11946395.004302043</v>
      </c>
      <c r="CH4" s="13">
        <f>'Cash Flow'!CH46</f>
        <v>12465015.985093001</v>
      </c>
      <c r="CI4" s="13">
        <f>'Cash Flow'!CI46</f>
        <v>11463572.494959615</v>
      </c>
      <c r="CJ4" s="13">
        <f>'Cash Flow'!CJ46</f>
        <v>13118390.593801504</v>
      </c>
      <c r="CK4" s="13">
        <f>'Cash Flow'!CK46</f>
        <v>13134909.879677188</v>
      </c>
      <c r="CL4" s="13">
        <f>'Cash Flow'!CL46</f>
        <v>12991691.280336363</v>
      </c>
      <c r="CM4" s="13">
        <f>'Cash Flow'!CM46</f>
        <v>13117100.993801003</v>
      </c>
      <c r="CN4" s="13">
        <f>'Cash Flow'!CN46</f>
        <v>13133620.279677194</v>
      </c>
      <c r="CO4" s="13">
        <f>'Cash Flow'!CO46</f>
        <v>12996870.867341992</v>
      </c>
      <c r="CP4" s="13">
        <f>'Cash Flow'!CP46</f>
        <v>13115811.393801486</v>
      </c>
      <c r="CQ4" s="13">
        <f>'Cash Flow'!CQ46</f>
        <v>13132330.679677229</v>
      </c>
      <c r="CR4" s="13">
        <f>'Cash Flow'!CR46</f>
        <v>13002050.45434762</v>
      </c>
      <c r="CS4" s="13">
        <f>'Cash Flow'!CS46</f>
        <v>12612420.098886248</v>
      </c>
      <c r="CT4" s="13">
        <f>'Cash Flow'!CT46</f>
        <v>13131041.079677176</v>
      </c>
      <c r="CU4" s="13">
        <f>'Cash Flow'!CU46</f>
        <v>12112886.552376829</v>
      </c>
      <c r="CV4" s="13">
        <f>'Cash Flow'!CV46</f>
        <v>13817974.863114934</v>
      </c>
      <c r="CW4" s="13">
        <f>'Cash Flow'!CW46</f>
        <v>13834494.14899062</v>
      </c>
      <c r="CX4" s="13">
        <f>'Cash Flow'!CX46</f>
        <v>13717152.297672406</v>
      </c>
      <c r="CY4" s="13">
        <f>'Cash Flow'!CY46</f>
        <v>13816685.26311494</v>
      </c>
      <c r="CZ4" s="13">
        <f>'Cash Flow'!CZ46</f>
        <v>13833204.548990626</v>
      </c>
      <c r="DA4" s="13">
        <f>'Cash Flow'!DA46</f>
        <v>13722331.884678002</v>
      </c>
      <c r="DB4" s="13">
        <f>'Cash Flow'!DB46</f>
        <v>13815395.663114917</v>
      </c>
      <c r="DC4" s="13">
        <f>'Cash Flow'!DC46</f>
        <v>13831914.948991138</v>
      </c>
      <c r="DD4" s="13">
        <f>'Cash Flow'!DD46</f>
        <v>13727511.471683662</v>
      </c>
      <c r="DE4" s="13">
        <f>'Cash Flow'!DE46</f>
        <v>13312004.36819965</v>
      </c>
      <c r="DF4" s="13">
        <f>'Cash Flow'!DF46</f>
        <v>13830625.348990638</v>
      </c>
      <c r="DG4" s="13">
        <f>'Cash Flow'!DG46</f>
        <v>12793630.39526435</v>
      </c>
      <c r="DH4" s="13">
        <f>'Cash Flow'!DH46</f>
        <v>14552796.265893584</v>
      </c>
      <c r="DI4" s="13">
        <f>'Cash Flow'!DI46</f>
        <v>14569315.551769746</v>
      </c>
      <c r="DJ4" s="13">
        <f>'Cash Flow'!DJ46</f>
        <v>14477850.448474051</v>
      </c>
      <c r="DK4" s="13">
        <f>'Cash Flow'!DK46</f>
        <v>14551506.665894037</v>
      </c>
      <c r="DL4" s="13">
        <f>'Cash Flow'!DL46</f>
        <v>14568025.951769305</v>
      </c>
      <c r="DM4" s="13">
        <f>'Cash Flow'!DM46</f>
        <v>14483030.035479711</v>
      </c>
      <c r="DN4" s="13">
        <f>'Cash Flow'!DN46</f>
        <v>14550217.065894013</v>
      </c>
      <c r="DO4" s="13">
        <f>'Cash Flow'!DO46</f>
        <v>14566736.351769282</v>
      </c>
      <c r="DP4" s="13">
        <f>'Cash Flow'!DP46</f>
        <v>14488209.622485368</v>
      </c>
      <c r="DQ4" s="13">
        <f>'Cash Flow'!DQ46</f>
        <v>14046825.770978807</v>
      </c>
      <c r="DR4" s="13">
        <f>'Cash Flow'!DR46</f>
        <v>14565446.751769258</v>
      </c>
      <c r="DS4" s="13">
        <f>'Cash Flow'!DS46</f>
        <v>13507375.512894405</v>
      </c>
      <c r="DT4" s="13">
        <f>'Cash Flow'!DT46</f>
        <v>15324616.658812096</v>
      </c>
      <c r="DU4" s="13">
        <f>'Cash Flow'!DU46</f>
        <v>15341135.944687305</v>
      </c>
    </row>
    <row r="5" spans="1:125" hidden="1" x14ac:dyDescent="0.3">
      <c r="A5" s="11" t="s">
        <v>7</v>
      </c>
      <c r="C5" s="12">
        <f>SUM(D5:BK5)</f>
        <v>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</row>
    <row r="6" spans="1:125" hidden="1" x14ac:dyDescent="0.3">
      <c r="A6" s="11" t="s">
        <v>8</v>
      </c>
      <c r="C6" s="12">
        <f>SUM(D6:BK6)</f>
        <v>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</row>
    <row r="7" spans="1:125" hidden="1" x14ac:dyDescent="0.3">
      <c r="A7" s="11" t="s">
        <v>29</v>
      </c>
      <c r="C7" s="12">
        <f>SUM(D7:BK7)</f>
        <v>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</row>
    <row r="8" spans="1:125" hidden="1" x14ac:dyDescent="0.3">
      <c r="A8" s="11" t="s">
        <v>30</v>
      </c>
      <c r="C8" s="12">
        <f t="shared" ref="C8" si="75">SUM(I8:BK8)</f>
        <v>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</row>
    <row r="9" spans="1:125" x14ac:dyDescent="0.3">
      <c r="A9" s="11" t="s">
        <v>35</v>
      </c>
      <c r="C9" s="30">
        <f>SUM(I9:DU9)</f>
        <v>697883907.12363064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>
        <f>SUM(DJ4:DU4)/discont</f>
        <v>697883907.12363064</v>
      </c>
    </row>
    <row r="10" spans="1:125" s="9" customFormat="1" x14ac:dyDescent="0.3">
      <c r="A10" s="38" t="s">
        <v>31</v>
      </c>
      <c r="B10" s="28"/>
      <c r="C10" s="29">
        <f>SUM(D10:DU10)</f>
        <v>1934552421.1132317</v>
      </c>
      <c r="D10" s="29">
        <f>SUM(D4:D9)-15000-6700</f>
        <v>-51319380.000000007</v>
      </c>
      <c r="E10" s="29">
        <f t="shared" ref="E10:H10" si="76">SUM(E4:E9)</f>
        <v>-1065000.0000000002</v>
      </c>
      <c r="F10" s="29">
        <f t="shared" si="76"/>
        <v>-1065000.0000000002</v>
      </c>
      <c r="G10" s="29">
        <f t="shared" si="76"/>
        <v>-1065000.0000000002</v>
      </c>
      <c r="H10" s="29">
        <f t="shared" si="76"/>
        <v>-1670500.0000000002</v>
      </c>
      <c r="I10" s="29">
        <f>SUM(I4:I9)</f>
        <v>-1494999.9999999998</v>
      </c>
      <c r="J10" s="29">
        <f t="shared" ref="J10:AY10" si="77">SUM(J4:J9)</f>
        <v>-1494999.9999999998</v>
      </c>
      <c r="K10" s="29">
        <f t="shared" si="77"/>
        <v>-1494999.9999999998</v>
      </c>
      <c r="L10" s="29">
        <f t="shared" si="77"/>
        <v>-16913324.531779658</v>
      </c>
      <c r="M10" s="29">
        <f t="shared" si="77"/>
        <v>-9466026.2476930339</v>
      </c>
      <c r="N10" s="29">
        <f t="shared" si="77"/>
        <v>11171271.069679838</v>
      </c>
      <c r="O10" s="29">
        <f t="shared" si="77"/>
        <v>10259980.063323913</v>
      </c>
      <c r="P10" s="29">
        <f t="shared" si="77"/>
        <v>6473853.4267419921</v>
      </c>
      <c r="Q10" s="29">
        <f t="shared" si="77"/>
        <v>11285805.319558775</v>
      </c>
      <c r="R10" s="29">
        <f t="shared" si="77"/>
        <v>11059672.015732817</v>
      </c>
      <c r="S10" s="29">
        <f t="shared" si="77"/>
        <v>11430087.63626577</v>
      </c>
      <c r="T10" s="29">
        <f t="shared" si="77"/>
        <v>9438868.9641108569</v>
      </c>
      <c r="U10" s="29">
        <f t="shared" si="77"/>
        <v>9129599.2412025835</v>
      </c>
      <c r="V10" s="29">
        <f t="shared" si="77"/>
        <v>9486752.6367500983</v>
      </c>
      <c r="W10" s="29">
        <f t="shared" si="77"/>
        <v>9586224.3035781533</v>
      </c>
      <c r="X10" s="29">
        <f t="shared" si="77"/>
        <v>9300683.5901129972</v>
      </c>
      <c r="Y10" s="29">
        <f t="shared" si="77"/>
        <v>9066313.7227871884</v>
      </c>
      <c r="Z10" s="29">
        <f t="shared" si="77"/>
        <v>9584934.7035781518</v>
      </c>
      <c r="AA10" s="29">
        <f t="shared" si="77"/>
        <v>8638490.2957627047</v>
      </c>
      <c r="AB10" s="29">
        <f t="shared" si="77"/>
        <v>10093015.648210863</v>
      </c>
      <c r="AC10" s="29">
        <f t="shared" si="77"/>
        <v>10109534.934086628</v>
      </c>
      <c r="AD10" s="29">
        <f t="shared" si="77"/>
        <v>9836932.5946327038</v>
      </c>
      <c r="AE10" s="29">
        <f t="shared" si="77"/>
        <v>10091726.048210921</v>
      </c>
      <c r="AF10" s="29">
        <f t="shared" si="77"/>
        <v>10108245.334086686</v>
      </c>
      <c r="AG10" s="29">
        <f t="shared" si="77"/>
        <v>9842112.1816383544</v>
      </c>
      <c r="AH10" s="29">
        <f t="shared" si="77"/>
        <v>10090436.448210919</v>
      </c>
      <c r="AI10" s="29">
        <f t="shared" si="77"/>
        <v>10106955.734086625</v>
      </c>
      <c r="AJ10" s="29">
        <f t="shared" si="77"/>
        <v>9847291.7686440647</v>
      </c>
      <c r="AK10" s="29">
        <f t="shared" si="77"/>
        <v>9587045.1532955524</v>
      </c>
      <c r="AL10" s="29">
        <f t="shared" si="77"/>
        <v>10105666.134086624</v>
      </c>
      <c r="AM10" s="29">
        <f t="shared" si="77"/>
        <v>9151729.8302259501</v>
      </c>
      <c r="AN10" s="29">
        <f t="shared" si="77"/>
        <v>10640041.570244821</v>
      </c>
      <c r="AO10" s="29">
        <f t="shared" si="77"/>
        <v>10656560.856120534</v>
      </c>
      <c r="AP10" s="29">
        <f t="shared" si="77"/>
        <v>10409835.264689377</v>
      </c>
      <c r="AQ10" s="29">
        <f t="shared" si="77"/>
        <v>10638751.970244827</v>
      </c>
      <c r="AR10" s="29">
        <f t="shared" si="77"/>
        <v>10655271.256120525</v>
      </c>
      <c r="AS10" s="29">
        <f t="shared" si="77"/>
        <v>10415014.85169493</v>
      </c>
      <c r="AT10" s="29">
        <f t="shared" si="77"/>
        <v>10637462.370244818</v>
      </c>
      <c r="AU10" s="29">
        <f t="shared" si="77"/>
        <v>10653981.65612065</v>
      </c>
      <c r="AV10" s="29">
        <f t="shared" si="77"/>
        <v>10420194.438700574</v>
      </c>
      <c r="AW10" s="29">
        <f t="shared" si="77"/>
        <v>10134071.075329565</v>
      </c>
      <c r="AX10" s="29">
        <f t="shared" si="77"/>
        <v>10652692.056120522</v>
      </c>
      <c r="AY10" s="29">
        <f t="shared" si="77"/>
        <v>9689595.4240113944</v>
      </c>
      <c r="AZ10" s="29">
        <f t="shared" ref="AZ10:DK10" si="78">SUM(AZ4:AZ9)</f>
        <v>11214676.708380656</v>
      </c>
      <c r="BA10" s="29">
        <f t="shared" si="78"/>
        <v>11231195.994256131</v>
      </c>
      <c r="BB10" s="29">
        <f t="shared" si="78"/>
        <v>11010347.150847463</v>
      </c>
      <c r="BC10" s="29">
        <f t="shared" si="78"/>
        <v>11213387.108380662</v>
      </c>
      <c r="BD10" s="29">
        <f t="shared" si="78"/>
        <v>11229906.394256122</v>
      </c>
      <c r="BE10" s="29">
        <f t="shared" si="78"/>
        <v>11015526.737853106</v>
      </c>
      <c r="BF10" s="29">
        <f t="shared" si="78"/>
        <v>11212097.508380653</v>
      </c>
      <c r="BG10" s="29">
        <f t="shared" si="78"/>
        <v>11228616.794256128</v>
      </c>
      <c r="BH10" s="29">
        <f t="shared" si="78"/>
        <v>11020706.324859003</v>
      </c>
      <c r="BI10" s="29">
        <f t="shared" si="78"/>
        <v>10708706.21346518</v>
      </c>
      <c r="BJ10" s="29">
        <f t="shared" si="78"/>
        <v>11227327.194256119</v>
      </c>
      <c r="BK10" s="29">
        <f t="shared" si="78"/>
        <v>10253318.380084895</v>
      </c>
      <c r="BL10" s="29">
        <f t="shared" si="78"/>
        <v>11818301.523422534</v>
      </c>
      <c r="BM10" s="29">
        <f t="shared" si="78"/>
        <v>11834820.809298486</v>
      </c>
      <c r="BN10" s="29">
        <f t="shared" si="78"/>
        <v>11639848.713912204</v>
      </c>
      <c r="BO10" s="29">
        <f t="shared" si="78"/>
        <v>11817011.923422778</v>
      </c>
      <c r="BP10" s="29">
        <f t="shared" si="78"/>
        <v>11833531.209298268</v>
      </c>
      <c r="BQ10" s="29">
        <f t="shared" si="78"/>
        <v>11645028.300918056</v>
      </c>
      <c r="BR10" s="29">
        <f t="shared" si="78"/>
        <v>11815722.32342256</v>
      </c>
      <c r="BS10" s="29">
        <f t="shared" si="78"/>
        <v>11832241.609298483</v>
      </c>
      <c r="BT10" s="29">
        <f t="shared" si="78"/>
        <v>11650207.887923475</v>
      </c>
      <c r="BU10" s="29">
        <f t="shared" si="78"/>
        <v>11312331.02850756</v>
      </c>
      <c r="BV10" s="29">
        <f t="shared" si="78"/>
        <v>11830952.00929825</v>
      </c>
      <c r="BW10" s="29">
        <f t="shared" si="78"/>
        <v>10844191.566560784</v>
      </c>
      <c r="BX10" s="29">
        <f t="shared" si="78"/>
        <v>12452365.4992173</v>
      </c>
      <c r="BY10" s="29">
        <f t="shared" si="78"/>
        <v>12468884.785093013</v>
      </c>
      <c r="BZ10" s="29">
        <f t="shared" si="78"/>
        <v>12299789.437729519</v>
      </c>
      <c r="CA10" s="29">
        <f t="shared" si="78"/>
        <v>12451075.899217306</v>
      </c>
      <c r="CB10" s="29">
        <f t="shared" si="78"/>
        <v>12467595.185092989</v>
      </c>
      <c r="CC10" s="29">
        <f t="shared" si="78"/>
        <v>12304969.024735177</v>
      </c>
      <c r="CD10" s="29">
        <f t="shared" si="78"/>
        <v>12449786.299217312</v>
      </c>
      <c r="CE10" s="29">
        <f t="shared" si="78"/>
        <v>12466305.585092995</v>
      </c>
      <c r="CF10" s="29">
        <f t="shared" si="78"/>
        <v>12310148.611740835</v>
      </c>
      <c r="CG10" s="29">
        <f t="shared" si="78"/>
        <v>11946395.004302043</v>
      </c>
      <c r="CH10" s="29">
        <f t="shared" si="78"/>
        <v>12465015.985093001</v>
      </c>
      <c r="CI10" s="29">
        <f t="shared" si="78"/>
        <v>11463572.494959615</v>
      </c>
      <c r="CJ10" s="29">
        <f t="shared" si="78"/>
        <v>13118390.593801504</v>
      </c>
      <c r="CK10" s="29">
        <f t="shared" si="78"/>
        <v>13134909.879677188</v>
      </c>
      <c r="CL10" s="29">
        <f t="shared" si="78"/>
        <v>12991691.280336363</v>
      </c>
      <c r="CM10" s="29">
        <f t="shared" si="78"/>
        <v>13117100.993801003</v>
      </c>
      <c r="CN10" s="29">
        <f t="shared" si="78"/>
        <v>13133620.279677194</v>
      </c>
      <c r="CO10" s="29">
        <f t="shared" si="78"/>
        <v>12996870.867341992</v>
      </c>
      <c r="CP10" s="29">
        <f t="shared" si="78"/>
        <v>13115811.393801486</v>
      </c>
      <c r="CQ10" s="29">
        <f t="shared" si="78"/>
        <v>13132330.679677229</v>
      </c>
      <c r="CR10" s="29">
        <f t="shared" si="78"/>
        <v>13002050.45434762</v>
      </c>
      <c r="CS10" s="29">
        <f t="shared" si="78"/>
        <v>12612420.098886248</v>
      </c>
      <c r="CT10" s="29">
        <f t="shared" si="78"/>
        <v>13131041.079677176</v>
      </c>
      <c r="CU10" s="29">
        <f t="shared" si="78"/>
        <v>12112886.552376829</v>
      </c>
      <c r="CV10" s="29">
        <f t="shared" si="78"/>
        <v>13817974.863114934</v>
      </c>
      <c r="CW10" s="29">
        <f t="shared" si="78"/>
        <v>13834494.14899062</v>
      </c>
      <c r="CX10" s="29">
        <f t="shared" si="78"/>
        <v>13717152.297672406</v>
      </c>
      <c r="CY10" s="29">
        <f t="shared" si="78"/>
        <v>13816685.26311494</v>
      </c>
      <c r="CZ10" s="29">
        <f t="shared" si="78"/>
        <v>13833204.548990626</v>
      </c>
      <c r="DA10" s="29">
        <f t="shared" si="78"/>
        <v>13722331.884678002</v>
      </c>
      <c r="DB10" s="29">
        <f t="shared" si="78"/>
        <v>13815395.663114917</v>
      </c>
      <c r="DC10" s="29">
        <f t="shared" si="78"/>
        <v>13831914.948991138</v>
      </c>
      <c r="DD10" s="29">
        <f t="shared" si="78"/>
        <v>13727511.471683662</v>
      </c>
      <c r="DE10" s="29">
        <f t="shared" si="78"/>
        <v>13312004.36819965</v>
      </c>
      <c r="DF10" s="29">
        <f t="shared" si="78"/>
        <v>13830625.348990638</v>
      </c>
      <c r="DG10" s="29">
        <f t="shared" si="78"/>
        <v>12793630.39526435</v>
      </c>
      <c r="DH10" s="29">
        <f t="shared" si="78"/>
        <v>14552796.265893584</v>
      </c>
      <c r="DI10" s="29">
        <f t="shared" si="78"/>
        <v>14569315.551769746</v>
      </c>
      <c r="DJ10" s="29">
        <f t="shared" si="78"/>
        <v>14477850.448474051</v>
      </c>
      <c r="DK10" s="29">
        <f t="shared" si="78"/>
        <v>14551506.665894037</v>
      </c>
      <c r="DL10" s="29">
        <f t="shared" ref="DL10:DU10" si="79">SUM(DL4:DL9)</f>
        <v>14568025.951769305</v>
      </c>
      <c r="DM10" s="29">
        <f t="shared" si="79"/>
        <v>14483030.035479711</v>
      </c>
      <c r="DN10" s="29">
        <f t="shared" si="79"/>
        <v>14550217.065894013</v>
      </c>
      <c r="DO10" s="29">
        <f t="shared" si="79"/>
        <v>14566736.351769282</v>
      </c>
      <c r="DP10" s="29">
        <f t="shared" si="79"/>
        <v>14488209.622485368</v>
      </c>
      <c r="DQ10" s="29">
        <f t="shared" si="79"/>
        <v>14046825.770978807</v>
      </c>
      <c r="DR10" s="29">
        <f t="shared" si="79"/>
        <v>14565446.751769258</v>
      </c>
      <c r="DS10" s="29">
        <f t="shared" si="79"/>
        <v>13507375.512894405</v>
      </c>
      <c r="DT10" s="29">
        <f t="shared" si="79"/>
        <v>15324616.658812096</v>
      </c>
      <c r="DU10" s="29">
        <f t="shared" si="79"/>
        <v>713225043.06831789</v>
      </c>
    </row>
    <row r="11" spans="1:125" s="9" customFormat="1" ht="28.8" x14ac:dyDescent="0.3">
      <c r="A11" s="8" t="s">
        <v>32</v>
      </c>
      <c r="B11" s="160">
        <f>POWER(1+discont,1/12)-1</f>
        <v>1.8769265121506118E-2</v>
      </c>
      <c r="C11" s="12">
        <f>SUM(D11:DU11)</f>
        <v>415406842.49260527</v>
      </c>
      <c r="D11" s="12">
        <f>D10/POWER(1+$B$11,D1)</f>
        <v>-50373898.935672417</v>
      </c>
      <c r="E11" s="12">
        <f t="shared" ref="E11:K11" si="80">E10/POWER(1+$B$11,E1)</f>
        <v>-1026119.4954589308</v>
      </c>
      <c r="F11" s="12">
        <f t="shared" si="80"/>
        <v>-1007214.8135883821</v>
      </c>
      <c r="G11" s="12">
        <f t="shared" si="80"/>
        <v>-988658.4215595217</v>
      </c>
      <c r="H11" s="12">
        <f t="shared" si="80"/>
        <v>-1522184.5440391002</v>
      </c>
      <c r="I11" s="12">
        <f t="shared" si="80"/>
        <v>-1337168.6505448732</v>
      </c>
      <c r="J11" s="12">
        <f t="shared" si="80"/>
        <v>-1312533.3638578036</v>
      </c>
      <c r="K11" s="12">
        <f t="shared" si="80"/>
        <v>-1288351.9446390651</v>
      </c>
      <c r="L11" s="12">
        <f t="shared" ref="L11" si="81">L10/POWER(1+$B$11,L1)</f>
        <v>-14306930.663318502</v>
      </c>
      <c r="M11" s="12">
        <f t="shared" ref="M11" si="82">M10/POWER(1+$B$11,M1)</f>
        <v>-7859761.3618357088</v>
      </c>
      <c r="N11" s="12">
        <f t="shared" ref="N11" si="83">N10/POWER(1+$B$11,N1)</f>
        <v>9104758.0945046823</v>
      </c>
      <c r="O11" s="12">
        <f t="shared" ref="O11" si="84">O10/POWER(1+$B$11,O1)</f>
        <v>8207984.0506591201</v>
      </c>
      <c r="P11" s="12">
        <f t="shared" ref="P11" si="85">P10/POWER(1+$B$11,P1)</f>
        <v>5083666.0652261535</v>
      </c>
      <c r="Q11" s="12">
        <f t="shared" ref="Q11:R11" si="86">Q10/POWER(1+$B$11,Q1)</f>
        <v>8699030.8810166009</v>
      </c>
      <c r="R11" s="12">
        <f t="shared" si="86"/>
        <v>8367673.6057652272</v>
      </c>
      <c r="S11" s="12">
        <f t="shared" ref="S11" si="87">S10/POWER(1+$B$11,S1)</f>
        <v>8488602.7423530538</v>
      </c>
      <c r="T11" s="12">
        <f t="shared" ref="T11" si="88">T10/POWER(1+$B$11,T1)</f>
        <v>6880670.673632985</v>
      </c>
      <c r="U11" s="12">
        <f t="shared" ref="U11" si="89">U10/POWER(1+$B$11,U1)</f>
        <v>6532609.4434110196</v>
      </c>
      <c r="V11" s="12">
        <f t="shared" ref="V11" si="90">V10/POWER(1+$B$11,V1)</f>
        <v>6663106.0069032675</v>
      </c>
      <c r="W11" s="12">
        <f t="shared" ref="W11" si="91">W10/POWER(1+$B$11,W1)</f>
        <v>6608926.1395377479</v>
      </c>
      <c r="X11" s="12">
        <f t="shared" ref="X11:Y11" si="92">X10/POWER(1+$B$11,X1)</f>
        <v>6293936.357464755</v>
      </c>
      <c r="Y11" s="12">
        <f t="shared" si="92"/>
        <v>6022299.9960525203</v>
      </c>
      <c r="Z11" s="12">
        <f t="shared" ref="Z11" si="93">Z10/POWER(1+$B$11,Z1)</f>
        <v>6249495.6058892207</v>
      </c>
      <c r="AA11" s="12">
        <f t="shared" ref="AA11" si="94">AA10/POWER(1+$B$11,AA1)</f>
        <v>5528633.7892881166</v>
      </c>
      <c r="AB11" s="12">
        <f t="shared" ref="AB11" si="95">AB10/POWER(1+$B$11,AB1)</f>
        <v>6340523.0565966507</v>
      </c>
      <c r="AC11" s="12">
        <f t="shared" ref="AC11" si="96">AC10/POWER(1+$B$11,AC1)</f>
        <v>6233894.9924593456</v>
      </c>
      <c r="AD11" s="12">
        <f t="shared" ref="AD11" si="97">AD10/POWER(1+$B$11,AD1)</f>
        <v>5954045.7342103617</v>
      </c>
      <c r="AE11" s="12">
        <f t="shared" ref="AE11:AF11" si="98">AE10/POWER(1+$B$11,AE1)</f>
        <v>5995730.2959686257</v>
      </c>
      <c r="AF11" s="12">
        <f t="shared" si="98"/>
        <v>5894901.8147484707</v>
      </c>
      <c r="AG11" s="12">
        <f t="shared" ref="AG11" si="99">AG10/POWER(1+$B$11,AG1)</f>
        <v>5633953.7613624437</v>
      </c>
      <c r="AH11" s="12">
        <f t="shared" ref="AH11" si="100">AH10/POWER(1+$B$11,AH1)</f>
        <v>5669687.0075349333</v>
      </c>
      <c r="AI11" s="12">
        <f t="shared" ref="AI11" si="101">AI10/POWER(1+$B$11,AI1)</f>
        <v>5574342.6672980003</v>
      </c>
      <c r="AJ11" s="12">
        <f t="shared" ref="AJ11" si="102">AJ10/POWER(1+$B$11,AJ1)</f>
        <v>5331068.5895060506</v>
      </c>
      <c r="AK11" s="12">
        <f t="shared" ref="AK11" si="103">AK10/POWER(1+$B$11,AK1)</f>
        <v>5094556.7298192009</v>
      </c>
      <c r="AL11" s="12">
        <f t="shared" ref="AL11:AM11" si="104">AL10/POWER(1+$B$11,AL1)</f>
        <v>5271215.1352251805</v>
      </c>
      <c r="AM11" s="12">
        <f t="shared" si="104"/>
        <v>4685685.6730756685</v>
      </c>
      <c r="AN11" s="12">
        <f t="shared" ref="AN11" si="105">AN10/POWER(1+$B$11,AN1)</f>
        <v>5347335.7221034663</v>
      </c>
      <c r="AO11" s="12">
        <f t="shared" ref="AO11" si="106">AO10/POWER(1+$B$11,AO1)</f>
        <v>5256968.3405568004</v>
      </c>
      <c r="AP11" s="12">
        <f t="shared" ref="AP11" si="107">AP10/POWER(1+$B$11,AP1)</f>
        <v>5040647.3485748675</v>
      </c>
      <c r="AQ11" s="12">
        <f t="shared" ref="AQ11" si="108">AQ10/POWER(1+$B$11,AQ1)</f>
        <v>5056584.9445032068</v>
      </c>
      <c r="AR11" s="12">
        <f t="shared" ref="AR11" si="109">AR10/POWER(1+$B$11,AR1)</f>
        <v>4971132.0442554159</v>
      </c>
      <c r="AS11" s="12">
        <f t="shared" ref="AS11:AT11" si="110">AS10/POWER(1+$B$11,AS1)</f>
        <v>4769521.908748216</v>
      </c>
      <c r="AT11" s="12">
        <f t="shared" si="110"/>
        <v>4781643.0936968755</v>
      </c>
      <c r="AU11" s="12">
        <f t="shared" ref="AU11" si="111">AU10/POWER(1+$B$11,AU1)</f>
        <v>4700837.4101830777</v>
      </c>
      <c r="AV11" s="12">
        <f t="shared" ref="AV11" si="112">AV10/POWER(1+$B$11,AV1)</f>
        <v>4512978.5995039176</v>
      </c>
      <c r="AW11" s="12">
        <f t="shared" ref="AW11" si="113">AW10/POWER(1+$B$11,AW1)</f>
        <v>4308197.0865268251</v>
      </c>
      <c r="AX11" s="12">
        <f t="shared" ref="AX11" si="114">AX10/POWER(1+$B$11,AX1)</f>
        <v>4445239.4015045846</v>
      </c>
      <c r="AY11" s="12">
        <f t="shared" ref="AY11" si="115">AY10/POWER(1+$B$11,AY1)</f>
        <v>3968858.285675046</v>
      </c>
      <c r="AZ11" s="12">
        <f t="shared" ref="AZ11:BA11" si="116">AZ10/POWER(1+$B$11,AZ1)</f>
        <v>4508902.7879191404</v>
      </c>
      <c r="BA11" s="12">
        <f t="shared" si="116"/>
        <v>4432352.4308112822</v>
      </c>
      <c r="BB11" s="12">
        <f t="shared" ref="BB11" si="117">BB10/POWER(1+$B$11,BB1)</f>
        <v>4265141.6289795907</v>
      </c>
      <c r="BC11" s="12">
        <f t="shared" ref="BC11" si="118">BC10/POWER(1+$B$11,BC1)</f>
        <v>4263766.6213262845</v>
      </c>
      <c r="BD11" s="12">
        <f t="shared" ref="BD11" si="119">BD10/POWER(1+$B$11,BD1)</f>
        <v>4191378.7974873772</v>
      </c>
      <c r="BE11" s="12">
        <f t="shared" ref="BE11" si="120">BE10/POWER(1+$B$11,BE1)</f>
        <v>4035619.4867291604</v>
      </c>
      <c r="BF11" s="12">
        <f t="shared" ref="BF11" si="121">BF10/POWER(1+$B$11,BF1)</f>
        <v>4031957.7546440987</v>
      </c>
      <c r="BG11" s="12">
        <f t="shared" ref="BG11:BH11" si="122">BG10/POWER(1+$B$11,BG1)</f>
        <v>3963506.1215428379</v>
      </c>
      <c r="BH11" s="12">
        <f t="shared" si="122"/>
        <v>3818447.8869826789</v>
      </c>
      <c r="BI11" s="12">
        <f t="shared" ref="BI11" si="123">BI10/POWER(1+$B$11,BI1)</f>
        <v>3641988.8170418828</v>
      </c>
      <c r="BJ11" s="12">
        <f t="shared" ref="BJ11" si="124">BJ10/POWER(1+$B$11,BJ1)</f>
        <v>3748022.1491104751</v>
      </c>
      <c r="BK11" s="12">
        <f t="shared" ref="BK11" si="125">BK10/POWER(1+$B$11,BK1)</f>
        <v>3359807.3667861968</v>
      </c>
      <c r="BL11" s="12">
        <f t="shared" ref="BL11" si="126">BL10/POWER(1+$B$11,BL1)</f>
        <v>3801273.9250954855</v>
      </c>
      <c r="BM11" s="12">
        <f t="shared" ref="BM11" si="127">BM10/POWER(1+$B$11,BM1)</f>
        <v>3736456.691460974</v>
      </c>
      <c r="BN11" s="12">
        <f t="shared" ref="BN11:BO11" si="128">BN10/POWER(1+$B$11,BN1)</f>
        <v>3607196.2218492064</v>
      </c>
      <c r="BO11" s="12">
        <f t="shared" si="128"/>
        <v>3594630.6332542798</v>
      </c>
      <c r="BP11" s="12">
        <f t="shared" ref="BP11" si="129">BP10/POWER(1+$B$11,BP1)</f>
        <v>3533337.505675145</v>
      </c>
      <c r="BQ11" s="12">
        <f t="shared" ref="BQ11" si="130">BQ10/POWER(1+$B$11,BQ1)</f>
        <v>3412993.6227711667</v>
      </c>
      <c r="BR11" s="12">
        <f t="shared" ref="BR11" si="131">BR10/POWER(1+$B$11,BR1)</f>
        <v>3399220.7586875022</v>
      </c>
      <c r="BS11" s="12">
        <f t="shared" ref="BS11" si="132">BS10/POWER(1+$B$11,BS1)</f>
        <v>3341260.1327008018</v>
      </c>
      <c r="BT11" s="12">
        <f t="shared" ref="BT11" si="133">BT10/POWER(1+$B$11,BT1)</f>
        <v>3229245.7765401471</v>
      </c>
      <c r="BU11" s="12">
        <f t="shared" ref="BU11:BV11" si="134">BU10/POWER(1+$B$11,BU1)</f>
        <v>3077823.3918637955</v>
      </c>
      <c r="BV11" s="12">
        <f t="shared" si="134"/>
        <v>3159624.3279414536</v>
      </c>
      <c r="BW11" s="12">
        <f t="shared" ref="BW11" si="135">BW10/POWER(1+$B$11,BW1)</f>
        <v>2842739.7540244884</v>
      </c>
      <c r="BX11" s="12">
        <f t="shared" ref="BX11" si="136">BX10/POWER(1+$B$11,BX1)</f>
        <v>3204172.9302046308</v>
      </c>
      <c r="BY11" s="12">
        <f t="shared" ref="BY11" si="137">BY10/POWER(1+$B$11,BY1)</f>
        <v>3149313.28431855</v>
      </c>
      <c r="BZ11" s="12">
        <f t="shared" ref="BZ11" si="138">BZ10/POWER(1+$B$11,BZ1)</f>
        <v>3049369.8040105505</v>
      </c>
      <c r="CA11" s="12">
        <f t="shared" ref="CA11" si="139">CA10/POWER(1+$B$11,CA1)</f>
        <v>3030005.8345942167</v>
      </c>
      <c r="CB11" s="12">
        <f t="shared" ref="CB11:CC11" si="140">CB10/POWER(1+$B$11,CB1)</f>
        <v>2978128.5666242759</v>
      </c>
      <c r="CC11" s="12">
        <f t="shared" si="140"/>
        <v>2885130.3560340479</v>
      </c>
      <c r="CD11" s="12">
        <f t="shared" ref="CD11" si="141">CD10/POWER(1+$B$11,CD1)</f>
        <v>2865305.7931553922</v>
      </c>
      <c r="CE11" s="12">
        <f t="shared" ref="CE11" si="142">CE10/POWER(1+$B$11,CE1)</f>
        <v>2816248.7703633746</v>
      </c>
      <c r="CF11" s="12">
        <f t="shared" ref="CF11" si="143">CF10/POWER(1+$B$11,CF1)</f>
        <v>2729736.3820779719</v>
      </c>
      <c r="CG11" s="12">
        <f t="shared" ref="CG11" si="144">CG10/POWER(1+$B$11,CG1)</f>
        <v>2600270.0168533875</v>
      </c>
      <c r="CH11" s="12">
        <f t="shared" ref="CH11" si="145">CH10/POWER(1+$B$11,CH1)</f>
        <v>2663168.1185909905</v>
      </c>
      <c r="CI11" s="12">
        <f t="shared" ref="CI11:CJ11" si="146">CI10/POWER(1+$B$11,CI1)</f>
        <v>2404085.3984949328</v>
      </c>
      <c r="CJ11" s="12">
        <f t="shared" si="146"/>
        <v>2700440.6210949603</v>
      </c>
      <c r="CK11" s="12">
        <f t="shared" ref="CK11" si="147">CK10/POWER(1+$B$11,CK1)</f>
        <v>2654027.0046828063</v>
      </c>
      <c r="CL11" s="12">
        <f t="shared" ref="CL11" si="148">CL10/POWER(1+$B$11,CL1)</f>
        <v>2576725.1573762111</v>
      </c>
      <c r="CM11" s="12">
        <f t="shared" ref="CM11" si="149">CM10/POWER(1+$B$11,CM1)</f>
        <v>2553667.9956582393</v>
      </c>
      <c r="CN11" s="12">
        <f t="shared" ref="CN11" si="150">CN10/POWER(1+$B$11,CN1)</f>
        <v>2509777.3328328212</v>
      </c>
      <c r="CO11" s="12">
        <f t="shared" ref="CO11" si="151">CO10/POWER(1+$B$11,CO1)</f>
        <v>2437887.7572106635</v>
      </c>
      <c r="CP11" s="12">
        <f t="shared" ref="CP11:CQ11" si="152">CP10/POWER(1+$B$11,CP1)</f>
        <v>2414872.6389596234</v>
      </c>
      <c r="CQ11" s="12">
        <f t="shared" si="152"/>
        <v>2373367.7873496655</v>
      </c>
      <c r="CR11" s="12">
        <f t="shared" ref="CR11" si="153">CR10/POWER(1+$B$11,CR1)</f>
        <v>2306530.7356562912</v>
      </c>
      <c r="CS11" s="12">
        <f t="shared" ref="CS11" si="154">CS10/POWER(1+$B$11,CS1)</f>
        <v>2196190.4197062142</v>
      </c>
      <c r="CT11" s="12">
        <f t="shared" ref="CT11" si="155">CT10/POWER(1+$B$11,CT1)</f>
        <v>2244372.2500878228</v>
      </c>
      <c r="CU11" s="12">
        <f t="shared" ref="CU11" si="156">CU10/POWER(1+$B$11,CU1)</f>
        <v>2032205.1407271929</v>
      </c>
      <c r="CV11" s="12">
        <f t="shared" ref="CV11" si="157">CV10/POWER(1+$B$11,CV1)</f>
        <v>2275560.884077101</v>
      </c>
      <c r="CW11" s="12">
        <f t="shared" ref="CW11:CX11" si="158">CW10/POWER(1+$B$11,CW1)</f>
        <v>2236307.4526674845</v>
      </c>
      <c r="CX11" s="12">
        <f t="shared" si="158"/>
        <v>2176488.3817071877</v>
      </c>
      <c r="CY11" s="12">
        <f t="shared" ref="CY11" si="159">CY10/POWER(1+$B$11,CY1)</f>
        <v>2151891.7620089301</v>
      </c>
      <c r="CZ11" s="12">
        <f t="shared" ref="CZ11" si="160">CZ10/POWER(1+$B$11,CZ1)</f>
        <v>2114771.8589805202</v>
      </c>
      <c r="DA11" s="12">
        <f t="shared" ref="DA11" si="161">DA10/POWER(1+$B$11,DA1)</f>
        <v>2059172.8728242484</v>
      </c>
      <c r="DB11" s="12">
        <f t="shared" ref="DB11" si="162">DB10/POWER(1+$B$11,DB1)</f>
        <v>2034943.6253116382</v>
      </c>
      <c r="DC11" s="12">
        <f t="shared" ref="DC11" si="163">DC10/POWER(1+$B$11,DC1)</f>
        <v>1999841.2880722666</v>
      </c>
      <c r="DD11" s="12">
        <f t="shared" ref="DD11:DE11" si="164">DD10/POWER(1+$B$11,DD1)</f>
        <v>1948180.5424266891</v>
      </c>
      <c r="DE11" s="12">
        <f t="shared" si="164"/>
        <v>1854406.7661120165</v>
      </c>
      <c r="DF11" s="12">
        <f t="shared" ref="DF11" si="165">DF10/POWER(1+$B$11,DF1)</f>
        <v>1891156.7816311421</v>
      </c>
      <c r="DG11" s="12">
        <f t="shared" ref="DG11" si="166">DG10/POWER(1+$B$11,DG1)</f>
        <v>1717132.0045241031</v>
      </c>
      <c r="DH11" s="12">
        <f t="shared" ref="DH11" si="167">DH10/POWER(1+$B$11,DH1)</f>
        <v>1917257.7321736729</v>
      </c>
      <c r="DI11" s="12">
        <f t="shared" ref="DI11" si="168">DI10/POWER(1+$B$11,DI1)</f>
        <v>1884071.4288676239</v>
      </c>
      <c r="DJ11" s="12">
        <f t="shared" ref="DJ11" si="169">DJ10/POWER(1+$B$11,DJ1)</f>
        <v>1837750.1457671996</v>
      </c>
      <c r="DK11" s="12">
        <f t="shared" ref="DK11:DL11" si="170">DK10/POWER(1+$B$11,DK1)</f>
        <v>1813069.7325934956</v>
      </c>
      <c r="DL11" s="12">
        <f t="shared" si="170"/>
        <v>1781687.0249893083</v>
      </c>
      <c r="DM11" s="12">
        <f t="shared" ref="DM11" si="171">DM10/POWER(1+$B$11,DM1)</f>
        <v>1738658.5787891191</v>
      </c>
      <c r="DN11" s="12">
        <f t="shared" ref="DN11" si="172">DN10/POWER(1+$B$11,DN1)</f>
        <v>1714543.5244648375</v>
      </c>
      <c r="DO11" s="12">
        <f t="shared" ref="DO11" si="173">DO10/POWER(1+$B$11,DO1)</f>
        <v>1684866.3917417217</v>
      </c>
      <c r="DP11" s="12">
        <f t="shared" ref="DP11" si="174">DP10/POWER(1+$B$11,DP1)</f>
        <v>1644909.8229841501</v>
      </c>
      <c r="DQ11" s="12">
        <f t="shared" ref="DQ11" si="175">DQ10/POWER(1+$B$11,DQ1)</f>
        <v>1565415.8776765836</v>
      </c>
      <c r="DR11" s="12">
        <f t="shared" ref="DR11:DS11" si="176">DR10/POWER(1+$B$11,DR1)</f>
        <v>1593307.1835601977</v>
      </c>
      <c r="DS11" s="12">
        <f t="shared" si="176"/>
        <v>1450343.4020667989</v>
      </c>
      <c r="DT11" s="12">
        <f t="shared" ref="DT11" si="177">DT10/POWER(1+$B$11,DT1)</f>
        <v>1615152.9503955897</v>
      </c>
      <c r="DU11" s="12">
        <f t="shared" ref="DU11" si="178">DU10/POWER(1+$B$11,DU1)</f>
        <v>73786138.887474</v>
      </c>
    </row>
    <row r="12" spans="1:125" s="9" customFormat="1" x14ac:dyDescent="0.3">
      <c r="A12" s="8" t="s">
        <v>33</v>
      </c>
      <c r="C12" s="230">
        <f>POWER(IRR(D10:DU10,0.00001)+1,12)-1</f>
        <v>1.3290017114949366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</row>
    <row r="13" spans="1:125" s="9" customFormat="1" x14ac:dyDescent="0.3">
      <c r="A13" s="8" t="s">
        <v>34</v>
      </c>
      <c r="C13" s="58">
        <f>C23/(-C22)</f>
        <v>3.5754771398043244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</row>
    <row r="14" spans="1:125" s="9" customFormat="1" x14ac:dyDescent="0.3">
      <c r="A14" s="8" t="s">
        <v>175</v>
      </c>
      <c r="C14" s="12">
        <f>MAX(D18:BK18)</f>
        <v>18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</row>
    <row r="15" spans="1:125" s="9" customFormat="1" ht="28.8" x14ac:dyDescent="0.3">
      <c r="A15" s="31" t="s">
        <v>176</v>
      </c>
      <c r="B15" s="32"/>
      <c r="C15" s="30">
        <f>MAX(D20:BK20)</f>
        <v>21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</row>
    <row r="16" spans="1:125" ht="69.75" customHeight="1" x14ac:dyDescent="0.3"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</row>
    <row r="17" spans="1:125" s="47" customFormat="1" ht="12" x14ac:dyDescent="0.3">
      <c r="A17" s="46"/>
      <c r="C17" s="48"/>
      <c r="D17" s="49">
        <f t="shared" ref="D17" si="179">D10</f>
        <v>-51319380.000000007</v>
      </c>
      <c r="E17" s="49">
        <f>E10+D17</f>
        <v>-52384380.000000007</v>
      </c>
      <c r="F17" s="49">
        <f t="shared" ref="F17:BQ17" si="180">F10+E17</f>
        <v>-53449380.000000007</v>
      </c>
      <c r="G17" s="49">
        <f t="shared" si="180"/>
        <v>-54514380.000000007</v>
      </c>
      <c r="H17" s="49">
        <f t="shared" si="180"/>
        <v>-56184880.000000007</v>
      </c>
      <c r="I17" s="49">
        <f t="shared" si="180"/>
        <v>-57679880.000000007</v>
      </c>
      <c r="J17" s="49">
        <f t="shared" si="180"/>
        <v>-59174880.000000007</v>
      </c>
      <c r="K17" s="49">
        <f t="shared" si="180"/>
        <v>-60669880.000000007</v>
      </c>
      <c r="L17" s="49">
        <f t="shared" si="180"/>
        <v>-77583204.531779662</v>
      </c>
      <c r="M17" s="49">
        <f t="shared" si="180"/>
        <v>-87049230.779472694</v>
      </c>
      <c r="N17" s="49">
        <f t="shared" si="180"/>
        <v>-75877959.709792852</v>
      </c>
      <c r="O17" s="49">
        <f t="shared" si="180"/>
        <v>-65617979.646468937</v>
      </c>
      <c r="P17" s="49">
        <f t="shared" si="180"/>
        <v>-59144126.219726942</v>
      </c>
      <c r="Q17" s="49">
        <f t="shared" si="180"/>
        <v>-47858320.900168166</v>
      </c>
      <c r="R17" s="49">
        <f t="shared" si="180"/>
        <v>-36798648.884435348</v>
      </c>
      <c r="S17" s="49">
        <f t="shared" si="180"/>
        <v>-25368561.248169579</v>
      </c>
      <c r="T17" s="49">
        <f t="shared" si="180"/>
        <v>-15929692.284058722</v>
      </c>
      <c r="U17" s="49">
        <f t="shared" si="180"/>
        <v>-6800093.0428561382</v>
      </c>
      <c r="V17" s="49">
        <f t="shared" si="180"/>
        <v>2686659.5938939601</v>
      </c>
      <c r="W17" s="49">
        <f t="shared" si="180"/>
        <v>12272883.897472113</v>
      </c>
      <c r="X17" s="49">
        <f t="shared" si="180"/>
        <v>21573567.487585112</v>
      </c>
      <c r="Y17" s="49">
        <f t="shared" si="180"/>
        <v>30639881.210372299</v>
      </c>
      <c r="Z17" s="49">
        <f t="shared" si="180"/>
        <v>40224815.913950451</v>
      </c>
      <c r="AA17" s="49">
        <f t="shared" si="180"/>
        <v>48863306.209713154</v>
      </c>
      <c r="AB17" s="49">
        <f t="shared" si="180"/>
        <v>58956321.857924014</v>
      </c>
      <c r="AC17" s="49">
        <f t="shared" si="180"/>
        <v>69065856.792010635</v>
      </c>
      <c r="AD17" s="49">
        <f t="shared" si="180"/>
        <v>78902789.386643335</v>
      </c>
      <c r="AE17" s="49">
        <f t="shared" si="180"/>
        <v>88994515.434854254</v>
      </c>
      <c r="AF17" s="49">
        <f t="shared" si="180"/>
        <v>99102760.76894094</v>
      </c>
      <c r="AG17" s="49">
        <f t="shared" si="180"/>
        <v>108944872.9505793</v>
      </c>
      <c r="AH17" s="49">
        <f t="shared" si="180"/>
        <v>119035309.39879023</v>
      </c>
      <c r="AI17" s="49">
        <f t="shared" si="180"/>
        <v>129142265.13287684</v>
      </c>
      <c r="AJ17" s="49">
        <f t="shared" si="180"/>
        <v>138989556.90152091</v>
      </c>
      <c r="AK17" s="49">
        <f t="shared" si="180"/>
        <v>148576602.05481645</v>
      </c>
      <c r="AL17" s="49">
        <f t="shared" si="180"/>
        <v>158682268.18890309</v>
      </c>
      <c r="AM17" s="49">
        <f t="shared" si="180"/>
        <v>167833998.01912904</v>
      </c>
      <c r="AN17" s="49">
        <f t="shared" si="180"/>
        <v>178474039.58937386</v>
      </c>
      <c r="AO17" s="49">
        <f t="shared" si="180"/>
        <v>189130600.44549438</v>
      </c>
      <c r="AP17" s="49">
        <f t="shared" si="180"/>
        <v>199540435.71018377</v>
      </c>
      <c r="AQ17" s="49">
        <f t="shared" si="180"/>
        <v>210179187.68042859</v>
      </c>
      <c r="AR17" s="49">
        <f t="shared" si="180"/>
        <v>220834458.93654913</v>
      </c>
      <c r="AS17" s="49">
        <f t="shared" si="180"/>
        <v>231249473.78824407</v>
      </c>
      <c r="AT17" s="49">
        <f t="shared" si="180"/>
        <v>241886936.1584889</v>
      </c>
      <c r="AU17" s="49">
        <f t="shared" si="180"/>
        <v>252540917.81460956</v>
      </c>
      <c r="AV17" s="49">
        <f t="shared" si="180"/>
        <v>262961112.25331014</v>
      </c>
      <c r="AW17" s="49">
        <f t="shared" si="180"/>
        <v>273095183.32863969</v>
      </c>
      <c r="AX17" s="49">
        <f t="shared" si="180"/>
        <v>283747875.3847602</v>
      </c>
      <c r="AY17" s="49">
        <f t="shared" si="180"/>
        <v>293437470.80877161</v>
      </c>
      <c r="AZ17" s="49">
        <f t="shared" si="180"/>
        <v>304652147.51715225</v>
      </c>
      <c r="BA17" s="49">
        <f t="shared" si="180"/>
        <v>315883343.51140839</v>
      </c>
      <c r="BB17" s="49">
        <f t="shared" si="180"/>
        <v>326893690.66225582</v>
      </c>
      <c r="BC17" s="49">
        <f t="shared" si="180"/>
        <v>338107077.7706365</v>
      </c>
      <c r="BD17" s="49">
        <f t="shared" si="180"/>
        <v>349336984.16489261</v>
      </c>
      <c r="BE17" s="49">
        <f t="shared" si="180"/>
        <v>360352510.90274572</v>
      </c>
      <c r="BF17" s="49">
        <f t="shared" si="180"/>
        <v>371564608.41112638</v>
      </c>
      <c r="BG17" s="49">
        <f t="shared" si="180"/>
        <v>382793225.20538253</v>
      </c>
      <c r="BH17" s="49">
        <f t="shared" si="180"/>
        <v>393813931.53024155</v>
      </c>
      <c r="BI17" s="49">
        <f t="shared" si="180"/>
        <v>404522637.7437067</v>
      </c>
      <c r="BJ17" s="49">
        <f t="shared" si="180"/>
        <v>415749964.93796283</v>
      </c>
      <c r="BK17" s="49">
        <f t="shared" si="180"/>
        <v>426003283.3180477</v>
      </c>
      <c r="BL17" s="49">
        <f t="shared" si="180"/>
        <v>437821584.84147024</v>
      </c>
      <c r="BM17" s="49">
        <f t="shared" si="180"/>
        <v>449656405.65076876</v>
      </c>
      <c r="BN17" s="49">
        <f t="shared" si="180"/>
        <v>461296254.36468095</v>
      </c>
      <c r="BO17" s="49">
        <f t="shared" si="180"/>
        <v>473113266.2881037</v>
      </c>
      <c r="BP17" s="49">
        <f t="shared" si="180"/>
        <v>484946797.49740195</v>
      </c>
      <c r="BQ17" s="49">
        <f t="shared" si="180"/>
        <v>496591825.79832</v>
      </c>
      <c r="BR17" s="49">
        <f t="shared" ref="BR17:DU17" si="181">BR10+BQ17</f>
        <v>508407548.12174255</v>
      </c>
      <c r="BS17" s="49">
        <f t="shared" si="181"/>
        <v>520239789.73104101</v>
      </c>
      <c r="BT17" s="49">
        <f t="shared" si="181"/>
        <v>531889997.61896449</v>
      </c>
      <c r="BU17" s="49">
        <f t="shared" si="181"/>
        <v>543202328.64747202</v>
      </c>
      <c r="BV17" s="49">
        <f t="shared" si="181"/>
        <v>555033280.65677023</v>
      </c>
      <c r="BW17" s="49">
        <f t="shared" si="181"/>
        <v>565877472.22333097</v>
      </c>
      <c r="BX17" s="49">
        <f t="shared" si="181"/>
        <v>578329837.72254825</v>
      </c>
      <c r="BY17" s="49">
        <f t="shared" si="181"/>
        <v>590798722.50764132</v>
      </c>
      <c r="BZ17" s="49">
        <f t="shared" si="181"/>
        <v>603098511.94537079</v>
      </c>
      <c r="CA17" s="49">
        <f t="shared" si="181"/>
        <v>615549587.84458804</v>
      </c>
      <c r="CB17" s="49">
        <f t="shared" si="181"/>
        <v>628017183.02968109</v>
      </c>
      <c r="CC17" s="49">
        <f t="shared" si="181"/>
        <v>640322152.0544163</v>
      </c>
      <c r="CD17" s="49">
        <f t="shared" si="181"/>
        <v>652771938.35363364</v>
      </c>
      <c r="CE17" s="49">
        <f t="shared" si="181"/>
        <v>665238243.93872666</v>
      </c>
      <c r="CF17" s="49">
        <f t="shared" si="181"/>
        <v>677548392.55046749</v>
      </c>
      <c r="CG17" s="49">
        <f t="shared" si="181"/>
        <v>689494787.55476952</v>
      </c>
      <c r="CH17" s="49">
        <f t="shared" si="181"/>
        <v>701959803.53986251</v>
      </c>
      <c r="CI17" s="49">
        <f t="shared" si="181"/>
        <v>713423376.03482211</v>
      </c>
      <c r="CJ17" s="49">
        <f t="shared" si="181"/>
        <v>726541766.6286236</v>
      </c>
      <c r="CK17" s="49">
        <f t="shared" si="181"/>
        <v>739676676.50830078</v>
      </c>
      <c r="CL17" s="49">
        <f t="shared" si="181"/>
        <v>752668367.78863716</v>
      </c>
      <c r="CM17" s="49">
        <f t="shared" si="181"/>
        <v>765785468.78243816</v>
      </c>
      <c r="CN17" s="49">
        <f t="shared" si="181"/>
        <v>778919089.06211531</v>
      </c>
      <c r="CO17" s="49">
        <f t="shared" si="181"/>
        <v>791915959.92945731</v>
      </c>
      <c r="CP17" s="49">
        <f t="shared" si="181"/>
        <v>805031771.32325876</v>
      </c>
      <c r="CQ17" s="49">
        <f t="shared" si="181"/>
        <v>818164102.00293601</v>
      </c>
      <c r="CR17" s="49">
        <f t="shared" si="181"/>
        <v>831166152.45728362</v>
      </c>
      <c r="CS17" s="49">
        <f t="shared" si="181"/>
        <v>843778572.55616987</v>
      </c>
      <c r="CT17" s="49">
        <f t="shared" si="181"/>
        <v>856909613.63584709</v>
      </c>
      <c r="CU17" s="49">
        <f t="shared" si="181"/>
        <v>869022500.18822396</v>
      </c>
      <c r="CV17" s="49">
        <f t="shared" si="181"/>
        <v>882840475.05133891</v>
      </c>
      <c r="CW17" s="49">
        <f t="shared" si="181"/>
        <v>896674969.20032954</v>
      </c>
      <c r="CX17" s="49">
        <f t="shared" si="181"/>
        <v>910392121.49800193</v>
      </c>
      <c r="CY17" s="49">
        <f t="shared" si="181"/>
        <v>924208806.76111686</v>
      </c>
      <c r="CZ17" s="49">
        <f t="shared" si="181"/>
        <v>938042011.31010747</v>
      </c>
      <c r="DA17" s="49">
        <f t="shared" si="181"/>
        <v>951764343.19478548</v>
      </c>
      <c r="DB17" s="49">
        <f t="shared" si="181"/>
        <v>965579738.85790038</v>
      </c>
      <c r="DC17" s="49">
        <f t="shared" si="181"/>
        <v>979411653.80689156</v>
      </c>
      <c r="DD17" s="49">
        <f t="shared" si="181"/>
        <v>993139165.27857518</v>
      </c>
      <c r="DE17" s="49">
        <f t="shared" si="181"/>
        <v>1006451169.6467749</v>
      </c>
      <c r="DF17" s="49">
        <f t="shared" si="181"/>
        <v>1020281794.9957656</v>
      </c>
      <c r="DG17" s="49">
        <f t="shared" si="181"/>
        <v>1033075425.39103</v>
      </c>
      <c r="DH17" s="49">
        <f t="shared" si="181"/>
        <v>1047628221.6569235</v>
      </c>
      <c r="DI17" s="49">
        <f t="shared" si="181"/>
        <v>1062197537.2086933</v>
      </c>
      <c r="DJ17" s="49">
        <f t="shared" si="181"/>
        <v>1076675387.6571674</v>
      </c>
      <c r="DK17" s="49">
        <f t="shared" si="181"/>
        <v>1091226894.3230615</v>
      </c>
      <c r="DL17" s="49">
        <f t="shared" si="181"/>
        <v>1105794920.2748308</v>
      </c>
      <c r="DM17" s="49">
        <f t="shared" si="181"/>
        <v>1120277950.3103106</v>
      </c>
      <c r="DN17" s="49">
        <f t="shared" si="181"/>
        <v>1134828167.3762047</v>
      </c>
      <c r="DO17" s="49">
        <f t="shared" si="181"/>
        <v>1149394903.7279739</v>
      </c>
      <c r="DP17" s="49">
        <f t="shared" si="181"/>
        <v>1163883113.3504593</v>
      </c>
      <c r="DQ17" s="49">
        <f t="shared" si="181"/>
        <v>1177929939.121438</v>
      </c>
      <c r="DR17" s="49">
        <f t="shared" si="181"/>
        <v>1192495385.8732073</v>
      </c>
      <c r="DS17" s="49">
        <f t="shared" si="181"/>
        <v>1206002761.3861017</v>
      </c>
      <c r="DT17" s="49">
        <f t="shared" si="181"/>
        <v>1221327378.0449138</v>
      </c>
      <c r="DU17" s="49">
        <f t="shared" si="181"/>
        <v>1934552421.1132317</v>
      </c>
    </row>
    <row r="18" spans="1:125" s="47" customFormat="1" ht="12" x14ac:dyDescent="0.3">
      <c r="A18" s="46"/>
      <c r="C18" s="48"/>
      <c r="D18" s="49">
        <f t="shared" ref="D18:AY18" si="182">IF(D17&lt;0,D1,0)</f>
        <v>1</v>
      </c>
      <c r="E18" s="49">
        <f t="shared" si="182"/>
        <v>2</v>
      </c>
      <c r="F18" s="49">
        <f t="shared" si="182"/>
        <v>3</v>
      </c>
      <c r="G18" s="49">
        <f t="shared" si="182"/>
        <v>4</v>
      </c>
      <c r="H18" s="49">
        <f t="shared" si="182"/>
        <v>5</v>
      </c>
      <c r="I18" s="49">
        <f t="shared" si="182"/>
        <v>6</v>
      </c>
      <c r="J18" s="49">
        <f t="shared" si="182"/>
        <v>7</v>
      </c>
      <c r="K18" s="49">
        <f t="shared" si="182"/>
        <v>8</v>
      </c>
      <c r="L18" s="49">
        <f t="shared" si="182"/>
        <v>9</v>
      </c>
      <c r="M18" s="49">
        <f t="shared" si="182"/>
        <v>10</v>
      </c>
      <c r="N18" s="49">
        <f t="shared" si="182"/>
        <v>11</v>
      </c>
      <c r="O18" s="49">
        <f t="shared" si="182"/>
        <v>12</v>
      </c>
      <c r="P18" s="49">
        <f t="shared" si="182"/>
        <v>13</v>
      </c>
      <c r="Q18" s="49">
        <f t="shared" si="182"/>
        <v>14</v>
      </c>
      <c r="R18" s="49">
        <f t="shared" si="182"/>
        <v>15</v>
      </c>
      <c r="S18" s="49">
        <f t="shared" si="182"/>
        <v>16</v>
      </c>
      <c r="T18" s="49">
        <f t="shared" si="182"/>
        <v>17</v>
      </c>
      <c r="U18" s="49">
        <f t="shared" si="182"/>
        <v>18</v>
      </c>
      <c r="V18" s="49">
        <f t="shared" si="182"/>
        <v>0</v>
      </c>
      <c r="W18" s="49">
        <f t="shared" si="182"/>
        <v>0</v>
      </c>
      <c r="X18" s="49">
        <f t="shared" si="182"/>
        <v>0</v>
      </c>
      <c r="Y18" s="49">
        <f t="shared" si="182"/>
        <v>0</v>
      </c>
      <c r="Z18" s="49">
        <f t="shared" si="182"/>
        <v>0</v>
      </c>
      <c r="AA18" s="49">
        <f t="shared" si="182"/>
        <v>0</v>
      </c>
      <c r="AB18" s="49">
        <f t="shared" si="182"/>
        <v>0</v>
      </c>
      <c r="AC18" s="49">
        <f t="shared" si="182"/>
        <v>0</v>
      </c>
      <c r="AD18" s="49">
        <f t="shared" si="182"/>
        <v>0</v>
      </c>
      <c r="AE18" s="49">
        <f t="shared" si="182"/>
        <v>0</v>
      </c>
      <c r="AF18" s="49">
        <f t="shared" si="182"/>
        <v>0</v>
      </c>
      <c r="AG18" s="49">
        <f t="shared" si="182"/>
        <v>0</v>
      </c>
      <c r="AH18" s="49">
        <f t="shared" si="182"/>
        <v>0</v>
      </c>
      <c r="AI18" s="49">
        <f t="shared" si="182"/>
        <v>0</v>
      </c>
      <c r="AJ18" s="49">
        <f t="shared" si="182"/>
        <v>0</v>
      </c>
      <c r="AK18" s="49">
        <f t="shared" si="182"/>
        <v>0</v>
      </c>
      <c r="AL18" s="49">
        <f t="shared" si="182"/>
        <v>0</v>
      </c>
      <c r="AM18" s="49">
        <f t="shared" si="182"/>
        <v>0</v>
      </c>
      <c r="AN18" s="49">
        <f t="shared" si="182"/>
        <v>0</v>
      </c>
      <c r="AO18" s="49">
        <f t="shared" si="182"/>
        <v>0</v>
      </c>
      <c r="AP18" s="49">
        <f t="shared" si="182"/>
        <v>0</v>
      </c>
      <c r="AQ18" s="49">
        <f t="shared" si="182"/>
        <v>0</v>
      </c>
      <c r="AR18" s="49">
        <f t="shared" si="182"/>
        <v>0</v>
      </c>
      <c r="AS18" s="49">
        <f t="shared" si="182"/>
        <v>0</v>
      </c>
      <c r="AT18" s="49">
        <f t="shared" si="182"/>
        <v>0</v>
      </c>
      <c r="AU18" s="49">
        <f t="shared" si="182"/>
        <v>0</v>
      </c>
      <c r="AV18" s="49">
        <f t="shared" si="182"/>
        <v>0</v>
      </c>
      <c r="AW18" s="49">
        <f t="shared" si="182"/>
        <v>0</v>
      </c>
      <c r="AX18" s="49">
        <f t="shared" si="182"/>
        <v>0</v>
      </c>
      <c r="AY18" s="49">
        <f t="shared" si="182"/>
        <v>0</v>
      </c>
      <c r="AZ18" s="49">
        <f t="shared" ref="AZ18:DK18" si="183">IF(AZ17&lt;0,AZ1,0)</f>
        <v>0</v>
      </c>
      <c r="BA18" s="49">
        <f t="shared" si="183"/>
        <v>0</v>
      </c>
      <c r="BB18" s="49">
        <f t="shared" si="183"/>
        <v>0</v>
      </c>
      <c r="BC18" s="49">
        <f t="shared" si="183"/>
        <v>0</v>
      </c>
      <c r="BD18" s="49">
        <f t="shared" si="183"/>
        <v>0</v>
      </c>
      <c r="BE18" s="49">
        <f t="shared" si="183"/>
        <v>0</v>
      </c>
      <c r="BF18" s="49">
        <f t="shared" si="183"/>
        <v>0</v>
      </c>
      <c r="BG18" s="49">
        <f t="shared" si="183"/>
        <v>0</v>
      </c>
      <c r="BH18" s="49">
        <f t="shared" si="183"/>
        <v>0</v>
      </c>
      <c r="BI18" s="49">
        <f t="shared" si="183"/>
        <v>0</v>
      </c>
      <c r="BJ18" s="49">
        <f t="shared" si="183"/>
        <v>0</v>
      </c>
      <c r="BK18" s="49">
        <f t="shared" si="183"/>
        <v>0</v>
      </c>
      <c r="BL18" s="49">
        <f t="shared" si="183"/>
        <v>0</v>
      </c>
      <c r="BM18" s="49">
        <f t="shared" si="183"/>
        <v>0</v>
      </c>
      <c r="BN18" s="49">
        <f t="shared" si="183"/>
        <v>0</v>
      </c>
      <c r="BO18" s="49">
        <f t="shared" si="183"/>
        <v>0</v>
      </c>
      <c r="BP18" s="49">
        <f t="shared" si="183"/>
        <v>0</v>
      </c>
      <c r="BQ18" s="49">
        <f t="shared" si="183"/>
        <v>0</v>
      </c>
      <c r="BR18" s="49">
        <f t="shared" si="183"/>
        <v>0</v>
      </c>
      <c r="BS18" s="49">
        <f t="shared" si="183"/>
        <v>0</v>
      </c>
      <c r="BT18" s="49">
        <f t="shared" si="183"/>
        <v>0</v>
      </c>
      <c r="BU18" s="49">
        <f t="shared" si="183"/>
        <v>0</v>
      </c>
      <c r="BV18" s="49">
        <f t="shared" si="183"/>
        <v>0</v>
      </c>
      <c r="BW18" s="49">
        <f t="shared" si="183"/>
        <v>0</v>
      </c>
      <c r="BX18" s="49">
        <f t="shared" si="183"/>
        <v>0</v>
      </c>
      <c r="BY18" s="49">
        <f t="shared" si="183"/>
        <v>0</v>
      </c>
      <c r="BZ18" s="49">
        <f t="shared" si="183"/>
        <v>0</v>
      </c>
      <c r="CA18" s="49">
        <f t="shared" si="183"/>
        <v>0</v>
      </c>
      <c r="CB18" s="49">
        <f t="shared" si="183"/>
        <v>0</v>
      </c>
      <c r="CC18" s="49">
        <f t="shared" si="183"/>
        <v>0</v>
      </c>
      <c r="CD18" s="49">
        <f t="shared" si="183"/>
        <v>0</v>
      </c>
      <c r="CE18" s="49">
        <f t="shared" si="183"/>
        <v>0</v>
      </c>
      <c r="CF18" s="49">
        <f t="shared" si="183"/>
        <v>0</v>
      </c>
      <c r="CG18" s="49">
        <f t="shared" si="183"/>
        <v>0</v>
      </c>
      <c r="CH18" s="49">
        <f t="shared" si="183"/>
        <v>0</v>
      </c>
      <c r="CI18" s="49">
        <f t="shared" si="183"/>
        <v>0</v>
      </c>
      <c r="CJ18" s="49">
        <f t="shared" si="183"/>
        <v>0</v>
      </c>
      <c r="CK18" s="49">
        <f t="shared" si="183"/>
        <v>0</v>
      </c>
      <c r="CL18" s="49">
        <f t="shared" si="183"/>
        <v>0</v>
      </c>
      <c r="CM18" s="49">
        <f t="shared" si="183"/>
        <v>0</v>
      </c>
      <c r="CN18" s="49">
        <f t="shared" si="183"/>
        <v>0</v>
      </c>
      <c r="CO18" s="49">
        <f t="shared" si="183"/>
        <v>0</v>
      </c>
      <c r="CP18" s="49">
        <f t="shared" si="183"/>
        <v>0</v>
      </c>
      <c r="CQ18" s="49">
        <f t="shared" si="183"/>
        <v>0</v>
      </c>
      <c r="CR18" s="49">
        <f t="shared" si="183"/>
        <v>0</v>
      </c>
      <c r="CS18" s="49">
        <f t="shared" si="183"/>
        <v>0</v>
      </c>
      <c r="CT18" s="49">
        <f t="shared" si="183"/>
        <v>0</v>
      </c>
      <c r="CU18" s="49">
        <f t="shared" si="183"/>
        <v>0</v>
      </c>
      <c r="CV18" s="49">
        <f t="shared" si="183"/>
        <v>0</v>
      </c>
      <c r="CW18" s="49">
        <f t="shared" si="183"/>
        <v>0</v>
      </c>
      <c r="CX18" s="49">
        <f t="shared" si="183"/>
        <v>0</v>
      </c>
      <c r="CY18" s="49">
        <f t="shared" si="183"/>
        <v>0</v>
      </c>
      <c r="CZ18" s="49">
        <f t="shared" si="183"/>
        <v>0</v>
      </c>
      <c r="DA18" s="49">
        <f t="shared" si="183"/>
        <v>0</v>
      </c>
      <c r="DB18" s="49">
        <f t="shared" si="183"/>
        <v>0</v>
      </c>
      <c r="DC18" s="49">
        <f t="shared" si="183"/>
        <v>0</v>
      </c>
      <c r="DD18" s="49">
        <f t="shared" si="183"/>
        <v>0</v>
      </c>
      <c r="DE18" s="49">
        <f t="shared" si="183"/>
        <v>0</v>
      </c>
      <c r="DF18" s="49">
        <f t="shared" si="183"/>
        <v>0</v>
      </c>
      <c r="DG18" s="49">
        <f t="shared" si="183"/>
        <v>0</v>
      </c>
      <c r="DH18" s="49">
        <f t="shared" si="183"/>
        <v>0</v>
      </c>
      <c r="DI18" s="49">
        <f t="shared" si="183"/>
        <v>0</v>
      </c>
      <c r="DJ18" s="49">
        <f t="shared" si="183"/>
        <v>0</v>
      </c>
      <c r="DK18" s="49">
        <f t="shared" si="183"/>
        <v>0</v>
      </c>
      <c r="DL18" s="49">
        <f t="shared" ref="DL18:DQ18" si="184">IF(DL17&lt;0,DL1,0)</f>
        <v>0</v>
      </c>
      <c r="DM18" s="49">
        <f t="shared" si="184"/>
        <v>0</v>
      </c>
      <c r="DN18" s="49">
        <f t="shared" si="184"/>
        <v>0</v>
      </c>
      <c r="DO18" s="49">
        <f t="shared" si="184"/>
        <v>0</v>
      </c>
      <c r="DP18" s="49">
        <f t="shared" si="184"/>
        <v>0</v>
      </c>
      <c r="DQ18" s="49">
        <f t="shared" si="184"/>
        <v>0</v>
      </c>
      <c r="DR18" s="49">
        <f>IF(DR17&lt;0,DR1,0)</f>
        <v>0</v>
      </c>
      <c r="DS18" s="49">
        <f>IF(DS17&lt;0,DS1,0)</f>
        <v>0</v>
      </c>
      <c r="DT18" s="49">
        <f t="shared" ref="DT18" si="185">IF(DT17&lt;0,DT1,0)</f>
        <v>0</v>
      </c>
      <c r="DU18" s="49">
        <f t="shared" ref="DU18" si="186">IF(DU17&lt;0,DU1,0)</f>
        <v>0</v>
      </c>
    </row>
    <row r="19" spans="1:125" s="47" customFormat="1" ht="12" x14ac:dyDescent="0.3">
      <c r="A19" s="46"/>
      <c r="C19" s="48"/>
      <c r="D19" s="49">
        <f t="shared" ref="D19" si="187">D11</f>
        <v>-50373898.935672417</v>
      </c>
      <c r="E19" s="49">
        <f>E11+D19</f>
        <v>-51400018.431131348</v>
      </c>
      <c r="F19" s="49">
        <f t="shared" ref="F19:BQ19" si="188">F11+E19</f>
        <v>-52407233.244719729</v>
      </c>
      <c r="G19" s="49">
        <f t="shared" si="188"/>
        <v>-53395891.666279249</v>
      </c>
      <c r="H19" s="49">
        <f t="shared" si="188"/>
        <v>-54918076.210318349</v>
      </c>
      <c r="I19" s="49">
        <f t="shared" si="188"/>
        <v>-56255244.860863224</v>
      </c>
      <c r="J19" s="49">
        <f t="shared" si="188"/>
        <v>-57567778.224721029</v>
      </c>
      <c r="K19" s="49">
        <f t="shared" si="188"/>
        <v>-58856130.169360094</v>
      </c>
      <c r="L19" s="49">
        <f t="shared" si="188"/>
        <v>-73163060.832678601</v>
      </c>
      <c r="M19" s="49">
        <f t="shared" si="188"/>
        <v>-81022822.194514304</v>
      </c>
      <c r="N19" s="49">
        <f t="shared" si="188"/>
        <v>-71918064.10000962</v>
      </c>
      <c r="O19" s="49">
        <f t="shared" si="188"/>
        <v>-63710080.0493505</v>
      </c>
      <c r="P19" s="49">
        <f t="shared" si="188"/>
        <v>-58626413.984124348</v>
      </c>
      <c r="Q19" s="49">
        <f t="shared" si="188"/>
        <v>-49927383.10310775</v>
      </c>
      <c r="R19" s="49">
        <f t="shared" si="188"/>
        <v>-41559709.497342527</v>
      </c>
      <c r="S19" s="49">
        <f t="shared" si="188"/>
        <v>-33071106.754989475</v>
      </c>
      <c r="T19" s="49">
        <f t="shared" si="188"/>
        <v>-26190436.081356488</v>
      </c>
      <c r="U19" s="49">
        <f t="shared" si="188"/>
        <v>-19657826.637945469</v>
      </c>
      <c r="V19" s="49">
        <f t="shared" si="188"/>
        <v>-12994720.631042201</v>
      </c>
      <c r="W19" s="49">
        <f t="shared" si="188"/>
        <v>-6385794.4915044531</v>
      </c>
      <c r="X19" s="49">
        <f t="shared" si="188"/>
        <v>-91858.134039698169</v>
      </c>
      <c r="Y19" s="49">
        <f t="shared" si="188"/>
        <v>5930441.8620128222</v>
      </c>
      <c r="Z19" s="49">
        <f t="shared" si="188"/>
        <v>12179937.467902042</v>
      </c>
      <c r="AA19" s="49">
        <f t="shared" si="188"/>
        <v>17708571.25719016</v>
      </c>
      <c r="AB19" s="49">
        <f t="shared" si="188"/>
        <v>24049094.313786812</v>
      </c>
      <c r="AC19" s="49">
        <f t="shared" si="188"/>
        <v>30282989.306246158</v>
      </c>
      <c r="AD19" s="49">
        <f t="shared" si="188"/>
        <v>36237035.040456519</v>
      </c>
      <c r="AE19" s="49">
        <f t="shared" si="188"/>
        <v>42232765.336425141</v>
      </c>
      <c r="AF19" s="49">
        <f t="shared" si="188"/>
        <v>48127667.151173614</v>
      </c>
      <c r="AG19" s="49">
        <f t="shared" si="188"/>
        <v>53761620.912536055</v>
      </c>
      <c r="AH19" s="49">
        <f t="shared" si="188"/>
        <v>59431307.920070991</v>
      </c>
      <c r="AI19" s="49">
        <f t="shared" si="188"/>
        <v>65005650.587368995</v>
      </c>
      <c r="AJ19" s="49">
        <f t="shared" si="188"/>
        <v>70336719.17687504</v>
      </c>
      <c r="AK19" s="49">
        <f t="shared" si="188"/>
        <v>75431275.906694233</v>
      </c>
      <c r="AL19" s="49">
        <f t="shared" si="188"/>
        <v>80702491.04191941</v>
      </c>
      <c r="AM19" s="49">
        <f t="shared" si="188"/>
        <v>85388176.714995086</v>
      </c>
      <c r="AN19" s="49">
        <f t="shared" si="188"/>
        <v>90735512.437098548</v>
      </c>
      <c r="AO19" s="49">
        <f t="shared" si="188"/>
        <v>95992480.777655348</v>
      </c>
      <c r="AP19" s="49">
        <f t="shared" si="188"/>
        <v>101033128.12623021</v>
      </c>
      <c r="AQ19" s="49">
        <f t="shared" si="188"/>
        <v>106089713.07073341</v>
      </c>
      <c r="AR19" s="49">
        <f t="shared" si="188"/>
        <v>111060845.11498883</v>
      </c>
      <c r="AS19" s="49">
        <f t="shared" si="188"/>
        <v>115830367.02373704</v>
      </c>
      <c r="AT19" s="49">
        <f t="shared" si="188"/>
        <v>120612010.11743392</v>
      </c>
      <c r="AU19" s="49">
        <f t="shared" si="188"/>
        <v>125312847.52761699</v>
      </c>
      <c r="AV19" s="49">
        <f t="shared" si="188"/>
        <v>129825826.12712091</v>
      </c>
      <c r="AW19" s="49">
        <f t="shared" si="188"/>
        <v>134134023.21364774</v>
      </c>
      <c r="AX19" s="49">
        <f t="shared" si="188"/>
        <v>138579262.61515233</v>
      </c>
      <c r="AY19" s="49">
        <f t="shared" si="188"/>
        <v>142548120.90082738</v>
      </c>
      <c r="AZ19" s="49">
        <f t="shared" si="188"/>
        <v>147057023.68874651</v>
      </c>
      <c r="BA19" s="49">
        <f t="shared" si="188"/>
        <v>151489376.1195578</v>
      </c>
      <c r="BB19" s="49">
        <f t="shared" si="188"/>
        <v>155754517.74853739</v>
      </c>
      <c r="BC19" s="49">
        <f t="shared" si="188"/>
        <v>160018284.36986369</v>
      </c>
      <c r="BD19" s="49">
        <f t="shared" si="188"/>
        <v>164209663.16735107</v>
      </c>
      <c r="BE19" s="49">
        <f t="shared" si="188"/>
        <v>168245282.65408024</v>
      </c>
      <c r="BF19" s="49">
        <f t="shared" si="188"/>
        <v>172277240.40872434</v>
      </c>
      <c r="BG19" s="49">
        <f t="shared" si="188"/>
        <v>176240746.53026718</v>
      </c>
      <c r="BH19" s="49">
        <f t="shared" si="188"/>
        <v>180059194.41724986</v>
      </c>
      <c r="BI19" s="49">
        <f t="shared" si="188"/>
        <v>183701183.23429173</v>
      </c>
      <c r="BJ19" s="49">
        <f t="shared" si="188"/>
        <v>187449205.3834022</v>
      </c>
      <c r="BK19" s="49">
        <f t="shared" si="188"/>
        <v>190809012.75018841</v>
      </c>
      <c r="BL19" s="49">
        <f t="shared" si="188"/>
        <v>194610286.67528391</v>
      </c>
      <c r="BM19" s="49">
        <f t="shared" si="188"/>
        <v>198346743.36674488</v>
      </c>
      <c r="BN19" s="49">
        <f t="shared" si="188"/>
        <v>201953939.58859408</v>
      </c>
      <c r="BO19" s="49">
        <f t="shared" si="188"/>
        <v>205548570.22184837</v>
      </c>
      <c r="BP19" s="49">
        <f t="shared" si="188"/>
        <v>209081907.72752351</v>
      </c>
      <c r="BQ19" s="49">
        <f t="shared" si="188"/>
        <v>212494901.35029468</v>
      </c>
      <c r="BR19" s="49">
        <f t="shared" ref="BR19:DU19" si="189">BR11+BQ19</f>
        <v>215894122.10898218</v>
      </c>
      <c r="BS19" s="49">
        <f t="shared" si="189"/>
        <v>219235382.24168298</v>
      </c>
      <c r="BT19" s="49">
        <f t="shared" si="189"/>
        <v>222464628.01822314</v>
      </c>
      <c r="BU19" s="49">
        <f t="shared" si="189"/>
        <v>225542451.41008693</v>
      </c>
      <c r="BV19" s="49">
        <f t="shared" si="189"/>
        <v>228702075.73802838</v>
      </c>
      <c r="BW19" s="49">
        <f t="shared" si="189"/>
        <v>231544815.49205285</v>
      </c>
      <c r="BX19" s="49">
        <f t="shared" si="189"/>
        <v>234748988.42225748</v>
      </c>
      <c r="BY19" s="49">
        <f t="shared" si="189"/>
        <v>237898301.70657602</v>
      </c>
      <c r="BZ19" s="49">
        <f t="shared" si="189"/>
        <v>240947671.51058656</v>
      </c>
      <c r="CA19" s="49">
        <f t="shared" si="189"/>
        <v>243977677.34518078</v>
      </c>
      <c r="CB19" s="49">
        <f t="shared" si="189"/>
        <v>246955805.91180506</v>
      </c>
      <c r="CC19" s="49">
        <f t="shared" si="189"/>
        <v>249840936.2678391</v>
      </c>
      <c r="CD19" s="49">
        <f t="shared" si="189"/>
        <v>252706242.06099451</v>
      </c>
      <c r="CE19" s="49">
        <f t="shared" si="189"/>
        <v>255522490.83135787</v>
      </c>
      <c r="CF19" s="49">
        <f t="shared" si="189"/>
        <v>258252227.21343583</v>
      </c>
      <c r="CG19" s="49">
        <f t="shared" si="189"/>
        <v>260852497.23028922</v>
      </c>
      <c r="CH19" s="49">
        <f t="shared" si="189"/>
        <v>263515665.3488802</v>
      </c>
      <c r="CI19" s="49">
        <f t="shared" si="189"/>
        <v>265919750.74737513</v>
      </c>
      <c r="CJ19" s="49">
        <f t="shared" si="189"/>
        <v>268620191.36847007</v>
      </c>
      <c r="CK19" s="49">
        <f t="shared" si="189"/>
        <v>271274218.37315285</v>
      </c>
      <c r="CL19" s="49">
        <f t="shared" si="189"/>
        <v>273850943.53052908</v>
      </c>
      <c r="CM19" s="49">
        <f t="shared" si="189"/>
        <v>276404611.5261873</v>
      </c>
      <c r="CN19" s="49">
        <f t="shared" si="189"/>
        <v>278914388.85902011</v>
      </c>
      <c r="CO19" s="49">
        <f t="shared" si="189"/>
        <v>281352276.61623079</v>
      </c>
      <c r="CP19" s="49">
        <f t="shared" si="189"/>
        <v>283767149.25519043</v>
      </c>
      <c r="CQ19" s="49">
        <f t="shared" si="189"/>
        <v>286140517.04254007</v>
      </c>
      <c r="CR19" s="49">
        <f t="shared" si="189"/>
        <v>288447047.77819633</v>
      </c>
      <c r="CS19" s="49">
        <f t="shared" si="189"/>
        <v>290643238.19790256</v>
      </c>
      <c r="CT19" s="49">
        <f t="shared" si="189"/>
        <v>292887610.44799036</v>
      </c>
      <c r="CU19" s="49">
        <f t="shared" si="189"/>
        <v>294919815.58871758</v>
      </c>
      <c r="CV19" s="49">
        <f t="shared" si="189"/>
        <v>297195376.47279465</v>
      </c>
      <c r="CW19" s="49">
        <f t="shared" si="189"/>
        <v>299431683.92546213</v>
      </c>
      <c r="CX19" s="49">
        <f t="shared" si="189"/>
        <v>301608172.30716932</v>
      </c>
      <c r="CY19" s="49">
        <f t="shared" si="189"/>
        <v>303760064.06917822</v>
      </c>
      <c r="CZ19" s="49">
        <f t="shared" si="189"/>
        <v>305874835.92815876</v>
      </c>
      <c r="DA19" s="49">
        <f t="shared" si="189"/>
        <v>307934008.80098301</v>
      </c>
      <c r="DB19" s="49">
        <f t="shared" si="189"/>
        <v>309968952.42629462</v>
      </c>
      <c r="DC19" s="49">
        <f t="shared" si="189"/>
        <v>311968793.71436691</v>
      </c>
      <c r="DD19" s="49">
        <f t="shared" si="189"/>
        <v>313916974.25679362</v>
      </c>
      <c r="DE19" s="49">
        <f t="shared" si="189"/>
        <v>315771381.02290565</v>
      </c>
      <c r="DF19" s="49">
        <f t="shared" si="189"/>
        <v>317662537.80453682</v>
      </c>
      <c r="DG19" s="49">
        <f t="shared" si="189"/>
        <v>319379669.80906093</v>
      </c>
      <c r="DH19" s="49">
        <f t="shared" si="189"/>
        <v>321296927.54123461</v>
      </c>
      <c r="DI19" s="49">
        <f t="shared" si="189"/>
        <v>323180998.97010225</v>
      </c>
      <c r="DJ19" s="49">
        <f t="shared" si="189"/>
        <v>325018749.11586946</v>
      </c>
      <c r="DK19" s="49">
        <f t="shared" si="189"/>
        <v>326831818.84846294</v>
      </c>
      <c r="DL19" s="49">
        <f t="shared" si="189"/>
        <v>328613505.87345225</v>
      </c>
      <c r="DM19" s="49">
        <f t="shared" si="189"/>
        <v>330352164.45224136</v>
      </c>
      <c r="DN19" s="49">
        <f t="shared" si="189"/>
        <v>332066707.97670621</v>
      </c>
      <c r="DO19" s="49">
        <f t="shared" si="189"/>
        <v>333751574.3684479</v>
      </c>
      <c r="DP19" s="49">
        <f t="shared" si="189"/>
        <v>335396484.19143206</v>
      </c>
      <c r="DQ19" s="49">
        <f t="shared" si="189"/>
        <v>336961900.06910866</v>
      </c>
      <c r="DR19" s="49">
        <f t="shared" si="189"/>
        <v>338555207.25266886</v>
      </c>
      <c r="DS19" s="49">
        <f t="shared" si="189"/>
        <v>340005550.65473568</v>
      </c>
      <c r="DT19" s="49">
        <f t="shared" si="189"/>
        <v>341620703.60513127</v>
      </c>
      <c r="DU19" s="49">
        <f t="shared" si="189"/>
        <v>415406842.49260527</v>
      </c>
    </row>
    <row r="20" spans="1:125" s="47" customFormat="1" ht="12" x14ac:dyDescent="0.3">
      <c r="A20" s="46"/>
      <c r="C20" s="48"/>
      <c r="D20" s="49">
        <f t="shared" ref="D20:AY20" si="190">IF(D19&lt;0,D1,0)</f>
        <v>1</v>
      </c>
      <c r="E20" s="49">
        <f t="shared" si="190"/>
        <v>2</v>
      </c>
      <c r="F20" s="49">
        <f t="shared" si="190"/>
        <v>3</v>
      </c>
      <c r="G20" s="49">
        <f t="shared" si="190"/>
        <v>4</v>
      </c>
      <c r="H20" s="49">
        <f t="shared" si="190"/>
        <v>5</v>
      </c>
      <c r="I20" s="49">
        <f t="shared" si="190"/>
        <v>6</v>
      </c>
      <c r="J20" s="49">
        <f t="shared" si="190"/>
        <v>7</v>
      </c>
      <c r="K20" s="49">
        <f t="shared" si="190"/>
        <v>8</v>
      </c>
      <c r="L20" s="49">
        <f t="shared" si="190"/>
        <v>9</v>
      </c>
      <c r="M20" s="49">
        <f t="shared" si="190"/>
        <v>10</v>
      </c>
      <c r="N20" s="49">
        <f t="shared" si="190"/>
        <v>11</v>
      </c>
      <c r="O20" s="49">
        <f t="shared" si="190"/>
        <v>12</v>
      </c>
      <c r="P20" s="49">
        <f t="shared" si="190"/>
        <v>13</v>
      </c>
      <c r="Q20" s="49">
        <f t="shared" si="190"/>
        <v>14</v>
      </c>
      <c r="R20" s="49">
        <f t="shared" si="190"/>
        <v>15</v>
      </c>
      <c r="S20" s="49">
        <f t="shared" si="190"/>
        <v>16</v>
      </c>
      <c r="T20" s="49">
        <f t="shared" si="190"/>
        <v>17</v>
      </c>
      <c r="U20" s="49">
        <f t="shared" si="190"/>
        <v>18</v>
      </c>
      <c r="V20" s="49">
        <f t="shared" si="190"/>
        <v>19</v>
      </c>
      <c r="W20" s="49">
        <f t="shared" si="190"/>
        <v>20</v>
      </c>
      <c r="X20" s="49">
        <f t="shared" si="190"/>
        <v>21</v>
      </c>
      <c r="Y20" s="49">
        <f t="shared" si="190"/>
        <v>0</v>
      </c>
      <c r="Z20" s="49">
        <f t="shared" si="190"/>
        <v>0</v>
      </c>
      <c r="AA20" s="49">
        <f t="shared" si="190"/>
        <v>0</v>
      </c>
      <c r="AB20" s="49">
        <f t="shared" si="190"/>
        <v>0</v>
      </c>
      <c r="AC20" s="49">
        <f t="shared" si="190"/>
        <v>0</v>
      </c>
      <c r="AD20" s="49">
        <f t="shared" si="190"/>
        <v>0</v>
      </c>
      <c r="AE20" s="49">
        <f t="shared" si="190"/>
        <v>0</v>
      </c>
      <c r="AF20" s="49">
        <f t="shared" si="190"/>
        <v>0</v>
      </c>
      <c r="AG20" s="49">
        <f t="shared" si="190"/>
        <v>0</v>
      </c>
      <c r="AH20" s="49">
        <f t="shared" si="190"/>
        <v>0</v>
      </c>
      <c r="AI20" s="49">
        <f t="shared" si="190"/>
        <v>0</v>
      </c>
      <c r="AJ20" s="49">
        <f t="shared" si="190"/>
        <v>0</v>
      </c>
      <c r="AK20" s="49">
        <f t="shared" si="190"/>
        <v>0</v>
      </c>
      <c r="AL20" s="49">
        <f t="shared" si="190"/>
        <v>0</v>
      </c>
      <c r="AM20" s="49">
        <f t="shared" si="190"/>
        <v>0</v>
      </c>
      <c r="AN20" s="49">
        <f t="shared" si="190"/>
        <v>0</v>
      </c>
      <c r="AO20" s="49">
        <f t="shared" si="190"/>
        <v>0</v>
      </c>
      <c r="AP20" s="49">
        <f t="shared" si="190"/>
        <v>0</v>
      </c>
      <c r="AQ20" s="49">
        <f t="shared" si="190"/>
        <v>0</v>
      </c>
      <c r="AR20" s="49">
        <f t="shared" si="190"/>
        <v>0</v>
      </c>
      <c r="AS20" s="49">
        <f t="shared" si="190"/>
        <v>0</v>
      </c>
      <c r="AT20" s="49">
        <f t="shared" si="190"/>
        <v>0</v>
      </c>
      <c r="AU20" s="49">
        <f t="shared" si="190"/>
        <v>0</v>
      </c>
      <c r="AV20" s="49">
        <f t="shared" si="190"/>
        <v>0</v>
      </c>
      <c r="AW20" s="49">
        <f t="shared" si="190"/>
        <v>0</v>
      </c>
      <c r="AX20" s="49">
        <f t="shared" si="190"/>
        <v>0</v>
      </c>
      <c r="AY20" s="49">
        <f t="shared" si="190"/>
        <v>0</v>
      </c>
      <c r="AZ20" s="49">
        <f t="shared" ref="AZ20:DK20" si="191">IF(AZ19&lt;0,AZ1,0)</f>
        <v>0</v>
      </c>
      <c r="BA20" s="49">
        <f t="shared" si="191"/>
        <v>0</v>
      </c>
      <c r="BB20" s="49">
        <f t="shared" si="191"/>
        <v>0</v>
      </c>
      <c r="BC20" s="49">
        <f t="shared" si="191"/>
        <v>0</v>
      </c>
      <c r="BD20" s="49">
        <f t="shared" si="191"/>
        <v>0</v>
      </c>
      <c r="BE20" s="49">
        <f t="shared" si="191"/>
        <v>0</v>
      </c>
      <c r="BF20" s="49">
        <f t="shared" si="191"/>
        <v>0</v>
      </c>
      <c r="BG20" s="49">
        <f t="shared" si="191"/>
        <v>0</v>
      </c>
      <c r="BH20" s="49">
        <f t="shared" si="191"/>
        <v>0</v>
      </c>
      <c r="BI20" s="49">
        <f t="shared" si="191"/>
        <v>0</v>
      </c>
      <c r="BJ20" s="49">
        <f t="shared" si="191"/>
        <v>0</v>
      </c>
      <c r="BK20" s="49">
        <f t="shared" si="191"/>
        <v>0</v>
      </c>
      <c r="BL20" s="49">
        <f t="shared" si="191"/>
        <v>0</v>
      </c>
      <c r="BM20" s="49">
        <f t="shared" si="191"/>
        <v>0</v>
      </c>
      <c r="BN20" s="49">
        <f t="shared" si="191"/>
        <v>0</v>
      </c>
      <c r="BO20" s="49">
        <f t="shared" si="191"/>
        <v>0</v>
      </c>
      <c r="BP20" s="49">
        <f t="shared" si="191"/>
        <v>0</v>
      </c>
      <c r="BQ20" s="49">
        <f t="shared" si="191"/>
        <v>0</v>
      </c>
      <c r="BR20" s="49">
        <f t="shared" si="191"/>
        <v>0</v>
      </c>
      <c r="BS20" s="49">
        <f t="shared" si="191"/>
        <v>0</v>
      </c>
      <c r="BT20" s="49">
        <f t="shared" si="191"/>
        <v>0</v>
      </c>
      <c r="BU20" s="49">
        <f t="shared" si="191"/>
        <v>0</v>
      </c>
      <c r="BV20" s="49">
        <f t="shared" si="191"/>
        <v>0</v>
      </c>
      <c r="BW20" s="49">
        <f t="shared" si="191"/>
        <v>0</v>
      </c>
      <c r="BX20" s="49">
        <f t="shared" si="191"/>
        <v>0</v>
      </c>
      <c r="BY20" s="49">
        <f t="shared" si="191"/>
        <v>0</v>
      </c>
      <c r="BZ20" s="49">
        <f t="shared" si="191"/>
        <v>0</v>
      </c>
      <c r="CA20" s="49">
        <f t="shared" si="191"/>
        <v>0</v>
      </c>
      <c r="CB20" s="49">
        <f t="shared" si="191"/>
        <v>0</v>
      </c>
      <c r="CC20" s="49">
        <f t="shared" si="191"/>
        <v>0</v>
      </c>
      <c r="CD20" s="49">
        <f t="shared" si="191"/>
        <v>0</v>
      </c>
      <c r="CE20" s="49">
        <f t="shared" si="191"/>
        <v>0</v>
      </c>
      <c r="CF20" s="49">
        <f t="shared" si="191"/>
        <v>0</v>
      </c>
      <c r="CG20" s="49">
        <f t="shared" si="191"/>
        <v>0</v>
      </c>
      <c r="CH20" s="49">
        <f t="shared" si="191"/>
        <v>0</v>
      </c>
      <c r="CI20" s="49">
        <f t="shared" si="191"/>
        <v>0</v>
      </c>
      <c r="CJ20" s="49">
        <f t="shared" si="191"/>
        <v>0</v>
      </c>
      <c r="CK20" s="49">
        <f t="shared" si="191"/>
        <v>0</v>
      </c>
      <c r="CL20" s="49">
        <f t="shared" si="191"/>
        <v>0</v>
      </c>
      <c r="CM20" s="49">
        <f t="shared" si="191"/>
        <v>0</v>
      </c>
      <c r="CN20" s="49">
        <f t="shared" si="191"/>
        <v>0</v>
      </c>
      <c r="CO20" s="49">
        <f t="shared" si="191"/>
        <v>0</v>
      </c>
      <c r="CP20" s="49">
        <f t="shared" si="191"/>
        <v>0</v>
      </c>
      <c r="CQ20" s="49">
        <f t="shared" si="191"/>
        <v>0</v>
      </c>
      <c r="CR20" s="49">
        <f t="shared" si="191"/>
        <v>0</v>
      </c>
      <c r="CS20" s="49">
        <f t="shared" si="191"/>
        <v>0</v>
      </c>
      <c r="CT20" s="49">
        <f t="shared" si="191"/>
        <v>0</v>
      </c>
      <c r="CU20" s="49">
        <f t="shared" si="191"/>
        <v>0</v>
      </c>
      <c r="CV20" s="49">
        <f t="shared" si="191"/>
        <v>0</v>
      </c>
      <c r="CW20" s="49">
        <f t="shared" si="191"/>
        <v>0</v>
      </c>
      <c r="CX20" s="49">
        <f t="shared" si="191"/>
        <v>0</v>
      </c>
      <c r="CY20" s="49">
        <f t="shared" si="191"/>
        <v>0</v>
      </c>
      <c r="CZ20" s="49">
        <f t="shared" si="191"/>
        <v>0</v>
      </c>
      <c r="DA20" s="49">
        <f t="shared" si="191"/>
        <v>0</v>
      </c>
      <c r="DB20" s="49">
        <f t="shared" si="191"/>
        <v>0</v>
      </c>
      <c r="DC20" s="49">
        <f t="shared" si="191"/>
        <v>0</v>
      </c>
      <c r="DD20" s="49">
        <f t="shared" si="191"/>
        <v>0</v>
      </c>
      <c r="DE20" s="49">
        <f t="shared" si="191"/>
        <v>0</v>
      </c>
      <c r="DF20" s="49">
        <f t="shared" si="191"/>
        <v>0</v>
      </c>
      <c r="DG20" s="49">
        <f t="shared" si="191"/>
        <v>0</v>
      </c>
      <c r="DH20" s="49">
        <f t="shared" si="191"/>
        <v>0</v>
      </c>
      <c r="DI20" s="49">
        <f t="shared" si="191"/>
        <v>0</v>
      </c>
      <c r="DJ20" s="49">
        <f t="shared" si="191"/>
        <v>0</v>
      </c>
      <c r="DK20" s="49">
        <f t="shared" si="191"/>
        <v>0</v>
      </c>
      <c r="DL20" s="49">
        <f t="shared" ref="DL20:DQ20" si="192">IF(DL19&lt;0,DL1,0)</f>
        <v>0</v>
      </c>
      <c r="DM20" s="49">
        <f t="shared" si="192"/>
        <v>0</v>
      </c>
      <c r="DN20" s="49">
        <f t="shared" si="192"/>
        <v>0</v>
      </c>
      <c r="DO20" s="49">
        <f t="shared" si="192"/>
        <v>0</v>
      </c>
      <c r="DP20" s="49">
        <f t="shared" si="192"/>
        <v>0</v>
      </c>
      <c r="DQ20" s="49">
        <f t="shared" si="192"/>
        <v>0</v>
      </c>
      <c r="DR20" s="49">
        <f>IF(DR19&lt;0,DR1,0)</f>
        <v>0</v>
      </c>
      <c r="DS20" s="49">
        <f>IF(DS19&lt;0,DS1,0)</f>
        <v>0</v>
      </c>
      <c r="DT20" s="49">
        <f t="shared" ref="DT20" si="193">IF(DT19&lt;0,DT1,0)</f>
        <v>0</v>
      </c>
      <c r="DU20" s="49">
        <f t="shared" ref="DU20" si="194">IF(DU19&lt;0,DU1,0)</f>
        <v>0</v>
      </c>
    </row>
    <row r="21" spans="1:125" s="47" customFormat="1" ht="12" x14ac:dyDescent="0.3">
      <c r="A21" s="46"/>
      <c r="C21" s="48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</row>
    <row r="22" spans="1:125" s="47" customFormat="1" ht="12" x14ac:dyDescent="0.3">
      <c r="A22" s="46"/>
      <c r="C22" s="48">
        <f>SUM(D22:BK22)</f>
        <v>-76743063.107996166</v>
      </c>
      <c r="D22" s="49">
        <f>'Cash Flow'!D23/POWER(1+$B$11,D$1)</f>
        <v>-50352598.724974148</v>
      </c>
      <c r="E22" s="49">
        <f>'Cash Flow'!E23/POWER(1+$B$11,E$1)</f>
        <v>-1026119.4954589306</v>
      </c>
      <c r="F22" s="49">
        <f>'Cash Flow'!F23/POWER(1+$B$11,F$1)</f>
        <v>-1007214.8135883819</v>
      </c>
      <c r="G22" s="49">
        <f>'Cash Flow'!G23/POWER(1+$B$11,G$1)</f>
        <v>-988658.42155952146</v>
      </c>
      <c r="H22" s="49">
        <f>'Cash Flow'!H23/POWER(1+$B$11,H$1)</f>
        <v>-1522184.5440390999</v>
      </c>
      <c r="I22" s="49">
        <f>'Cash Flow'!I23/POWER(1+$B$11,I$1)</f>
        <v>-1337168.6505448734</v>
      </c>
      <c r="J22" s="49">
        <f>'Cash Flow'!J23/POWER(1+$B$11,J$1)</f>
        <v>-1312533.3638578039</v>
      </c>
      <c r="K22" s="49">
        <f>'Cash Flow'!K23/POWER(1+$B$11,K$1)</f>
        <v>-1288351.9446390653</v>
      </c>
      <c r="L22" s="49">
        <f>'Cash Flow'!L23/POWER(1+$B$11,L$1)</f>
        <v>-1264616.0310749135</v>
      </c>
      <c r="M22" s="49">
        <f>'Cash Flow'!M23/POWER(1+$B$11,M$1)</f>
        <v>-16643617.118259422</v>
      </c>
      <c r="N22" s="49">
        <f>'Cash Flow'!N23/POWER(1+$B$11,N$1)</f>
        <v>0</v>
      </c>
      <c r="O22" s="49">
        <f>'Cash Flow'!O23/POWER(1+$B$11,O$1)</f>
        <v>0</v>
      </c>
      <c r="P22" s="49">
        <f>'Cash Flow'!P23/POWER(1+$B$11,P$1)</f>
        <v>0</v>
      </c>
      <c r="Q22" s="49">
        <f>'Cash Flow'!Q23/POWER(1+$B$11,Q$1)</f>
        <v>0</v>
      </c>
      <c r="R22" s="49">
        <f>'Cash Flow'!R23/POWER(1+$B$11,R$1)</f>
        <v>0</v>
      </c>
      <c r="S22" s="49">
        <f>'Cash Flow'!S23/POWER(1+$B$11,S$1)</f>
        <v>0</v>
      </c>
      <c r="T22" s="49">
        <f>'Cash Flow'!T23/POWER(1+$B$11,T$1)</f>
        <v>0</v>
      </c>
      <c r="U22" s="49">
        <f>'Cash Flow'!U23/POWER(1+$B$11,U$1)</f>
        <v>0</v>
      </c>
      <c r="V22" s="49">
        <f>'Cash Flow'!V23/POWER(1+$B$11,V$1)</f>
        <v>0</v>
      </c>
      <c r="W22" s="49">
        <f>'Cash Flow'!W23/POWER(1+$B$11,W$1)</f>
        <v>0</v>
      </c>
      <c r="X22" s="49">
        <f>'Cash Flow'!X23/POWER(1+$B$11,X$1)</f>
        <v>0</v>
      </c>
      <c r="Y22" s="49">
        <f>'Cash Flow'!Y23/POWER(1+$B$11,Y$1)</f>
        <v>0</v>
      </c>
      <c r="Z22" s="49">
        <f>'Cash Flow'!Z23/POWER(1+$B$11,Z$1)</f>
        <v>0</v>
      </c>
      <c r="AA22" s="49">
        <f>'Cash Flow'!AA23/POWER(1+$B$11,AA$1)</f>
        <v>0</v>
      </c>
      <c r="AB22" s="49">
        <f>'Cash Flow'!AB23/POWER(1+$B$11,AB$1)</f>
        <v>0</v>
      </c>
      <c r="AC22" s="49">
        <f>'Cash Flow'!AC23/POWER(1+$B$11,AC$1)</f>
        <v>0</v>
      </c>
      <c r="AD22" s="49">
        <f>'Cash Flow'!AD23/POWER(1+$B$11,AD$1)</f>
        <v>0</v>
      </c>
      <c r="AE22" s="49">
        <f>'Cash Flow'!AE23/POWER(1+$B$11,AE$1)</f>
        <v>0</v>
      </c>
      <c r="AF22" s="49">
        <f>'Cash Flow'!AF23/POWER(1+$B$11,AF$1)</f>
        <v>0</v>
      </c>
      <c r="AG22" s="49">
        <f>'Cash Flow'!AG23/POWER(1+$B$11,AG$1)</f>
        <v>0</v>
      </c>
      <c r="AH22" s="49">
        <f>'Cash Flow'!AH23/POWER(1+$B$11,AH$1)</f>
        <v>0</v>
      </c>
      <c r="AI22" s="49">
        <f>'Cash Flow'!AI23/POWER(1+$B$11,AI$1)</f>
        <v>0</v>
      </c>
      <c r="AJ22" s="49">
        <f>'Cash Flow'!AJ23/POWER(1+$B$11,AJ$1)</f>
        <v>0</v>
      </c>
      <c r="AK22" s="49">
        <f>'Cash Flow'!AK23/POWER(1+$B$11,AK$1)</f>
        <v>0</v>
      </c>
      <c r="AL22" s="49">
        <f>'Cash Flow'!AL23/POWER(1+$B$11,AL$1)</f>
        <v>0</v>
      </c>
      <c r="AM22" s="49">
        <f>'Cash Flow'!AM23/POWER(1+$B$11,AM$1)</f>
        <v>0</v>
      </c>
      <c r="AN22" s="49">
        <f>'Cash Flow'!AN23/POWER(1+$B$11,AN$1)</f>
        <v>0</v>
      </c>
      <c r="AO22" s="49">
        <f>'Cash Flow'!AO23/POWER(1+$B$11,AO$1)</f>
        <v>0</v>
      </c>
      <c r="AP22" s="49">
        <f>'Cash Flow'!AP23/POWER(1+$B$11,AP$1)</f>
        <v>0</v>
      </c>
      <c r="AQ22" s="49">
        <f>'Cash Flow'!AQ23/POWER(1+$B$11,AQ$1)</f>
        <v>0</v>
      </c>
      <c r="AR22" s="49">
        <f>'Cash Flow'!AR23/POWER(1+$B$11,AR$1)</f>
        <v>0</v>
      </c>
      <c r="AS22" s="49">
        <f>'Cash Flow'!AS23/POWER(1+$B$11,AS$1)</f>
        <v>0</v>
      </c>
      <c r="AT22" s="49">
        <f>'Cash Flow'!AT23/POWER(1+$B$11,AT$1)</f>
        <v>0</v>
      </c>
      <c r="AU22" s="49">
        <f>'Cash Flow'!AU23/POWER(1+$B$11,AU$1)</f>
        <v>0</v>
      </c>
      <c r="AV22" s="49">
        <f>'Cash Flow'!AV23/POWER(1+$B$11,AV$1)</f>
        <v>0</v>
      </c>
      <c r="AW22" s="49">
        <f>'Cash Flow'!AW23/POWER(1+$B$11,AW$1)</f>
        <v>0</v>
      </c>
      <c r="AX22" s="49">
        <f>'Cash Flow'!AX23/POWER(1+$B$11,AX$1)</f>
        <v>0</v>
      </c>
      <c r="AY22" s="49">
        <f>'Cash Flow'!AY23/POWER(1+$B$11,AY$1)</f>
        <v>0</v>
      </c>
      <c r="AZ22" s="49">
        <f>'Cash Flow'!AZ23/POWER(1+$B$11,AZ$1)</f>
        <v>0</v>
      </c>
      <c r="BA22" s="49">
        <f>'Cash Flow'!BA23/POWER(1+$B$11,BA$1)</f>
        <v>0</v>
      </c>
      <c r="BB22" s="49">
        <f>'Cash Flow'!BB23/POWER(1+$B$11,BB$1)</f>
        <v>0</v>
      </c>
      <c r="BC22" s="49">
        <f>'Cash Flow'!BC23/POWER(1+$B$11,BC$1)</f>
        <v>0</v>
      </c>
      <c r="BD22" s="49">
        <f>'Cash Flow'!BD23/POWER(1+$B$11,BD$1)</f>
        <v>0</v>
      </c>
      <c r="BE22" s="49">
        <f>'Cash Flow'!BE23/POWER(1+$B$11,BE$1)</f>
        <v>0</v>
      </c>
      <c r="BF22" s="49">
        <f>'Cash Flow'!BF23/POWER(1+$B$11,BF$1)</f>
        <v>0</v>
      </c>
      <c r="BG22" s="49">
        <f>'Cash Flow'!BG23/POWER(1+$B$11,BG$1)</f>
        <v>0</v>
      </c>
      <c r="BH22" s="49">
        <f>'Cash Flow'!BH23/POWER(1+$B$11,BH$1)</f>
        <v>0</v>
      </c>
      <c r="BI22" s="49">
        <f>'Cash Flow'!BI23/POWER(1+$B$11,BI$1)</f>
        <v>0</v>
      </c>
      <c r="BJ22" s="49">
        <f>'Cash Flow'!BJ23/POWER(1+$B$11,BJ$1)</f>
        <v>0</v>
      </c>
      <c r="BK22" s="49">
        <f>'Cash Flow'!BK23/POWER(1+$B$11,BK$1)</f>
        <v>0</v>
      </c>
      <c r="BL22" s="49">
        <f>'Cash Flow'!BL23/POWER(1+$B$11,BL$1)</f>
        <v>0</v>
      </c>
      <c r="BM22" s="49">
        <f>'Cash Flow'!BM23/POWER(1+$B$11,BM$1)</f>
        <v>0</v>
      </c>
      <c r="BN22" s="49">
        <f>'Cash Flow'!BN23/POWER(1+$B$11,BN$1)</f>
        <v>0</v>
      </c>
      <c r="BO22" s="49">
        <f>'Cash Flow'!BO23/POWER(1+$B$11,BO$1)</f>
        <v>0</v>
      </c>
      <c r="BP22" s="49">
        <f>'Cash Flow'!BP23/POWER(1+$B$11,BP$1)</f>
        <v>0</v>
      </c>
      <c r="BQ22" s="49">
        <f>'Cash Flow'!BQ23/POWER(1+$B$11,BQ$1)</f>
        <v>0</v>
      </c>
      <c r="BR22" s="49">
        <f>'Cash Flow'!BR23/POWER(1+$B$11,BR$1)</f>
        <v>0</v>
      </c>
      <c r="BS22" s="49">
        <f>'Cash Flow'!BS23/POWER(1+$B$11,BS$1)</f>
        <v>0</v>
      </c>
      <c r="BT22" s="49">
        <f>'Cash Flow'!BT23/POWER(1+$B$11,BT$1)</f>
        <v>0</v>
      </c>
      <c r="BU22" s="49">
        <f>'Cash Flow'!BU23/POWER(1+$B$11,BU$1)</f>
        <v>0</v>
      </c>
      <c r="BV22" s="49">
        <f>'Cash Flow'!BV23/POWER(1+$B$11,BV$1)</f>
        <v>0</v>
      </c>
      <c r="BW22" s="49">
        <f>'Cash Flow'!BW23/POWER(1+$B$11,BW$1)</f>
        <v>0</v>
      </c>
      <c r="BX22" s="49">
        <f>'Cash Flow'!BX23/POWER(1+$B$11,BX$1)</f>
        <v>0</v>
      </c>
      <c r="BY22" s="49">
        <f>'Cash Flow'!BY23/POWER(1+$B$11,BY$1)</f>
        <v>0</v>
      </c>
      <c r="BZ22" s="49">
        <f>'Cash Flow'!BZ23/POWER(1+$B$11,BZ$1)</f>
        <v>0</v>
      </c>
      <c r="CA22" s="49">
        <f>'Cash Flow'!CA23/POWER(1+$B$11,CA$1)</f>
        <v>0</v>
      </c>
      <c r="CB22" s="49">
        <f>'Cash Flow'!CB23/POWER(1+$B$11,CB$1)</f>
        <v>0</v>
      </c>
      <c r="CC22" s="49">
        <f>'Cash Flow'!CC23/POWER(1+$B$11,CC$1)</f>
        <v>0</v>
      </c>
      <c r="CD22" s="49">
        <f>'Cash Flow'!CD23/POWER(1+$B$11,CD$1)</f>
        <v>0</v>
      </c>
      <c r="CE22" s="49">
        <f>'Cash Flow'!CE23/POWER(1+$B$11,CE$1)</f>
        <v>0</v>
      </c>
      <c r="CF22" s="49">
        <f>'Cash Flow'!CF23/POWER(1+$B$11,CF$1)</f>
        <v>0</v>
      </c>
      <c r="CG22" s="49">
        <f>'Cash Flow'!CG23/POWER(1+$B$11,CG$1)</f>
        <v>0</v>
      </c>
      <c r="CH22" s="49">
        <f>'Cash Flow'!CH23/POWER(1+$B$11,CH$1)</f>
        <v>0</v>
      </c>
      <c r="CI22" s="49">
        <f>'Cash Flow'!CI23/POWER(1+$B$11,CI$1)</f>
        <v>0</v>
      </c>
      <c r="CJ22" s="49">
        <f>'Cash Flow'!CJ23/POWER(1+$B$11,CJ$1)</f>
        <v>0</v>
      </c>
      <c r="CK22" s="49">
        <f>'Cash Flow'!CK23/POWER(1+$B$11,CK$1)</f>
        <v>0</v>
      </c>
      <c r="CL22" s="49">
        <f>'Cash Flow'!CL23/POWER(1+$B$11,CL$1)</f>
        <v>0</v>
      </c>
      <c r="CM22" s="49">
        <f>'Cash Flow'!CM23/POWER(1+$B$11,CM$1)</f>
        <v>0</v>
      </c>
      <c r="CN22" s="49">
        <f>'Cash Flow'!CN23/POWER(1+$B$11,CN$1)</f>
        <v>0</v>
      </c>
      <c r="CO22" s="49">
        <f>'Cash Flow'!CO23/POWER(1+$B$11,CO$1)</f>
        <v>0</v>
      </c>
      <c r="CP22" s="49">
        <f>'Cash Flow'!CP23/POWER(1+$B$11,CP$1)</f>
        <v>0</v>
      </c>
      <c r="CQ22" s="49">
        <f>'Cash Flow'!CQ23/POWER(1+$B$11,CQ$1)</f>
        <v>0</v>
      </c>
      <c r="CR22" s="49">
        <f>'Cash Flow'!CR23/POWER(1+$B$11,CR$1)</f>
        <v>0</v>
      </c>
      <c r="CS22" s="49">
        <f>'Cash Flow'!CS23/POWER(1+$B$11,CS$1)</f>
        <v>0</v>
      </c>
      <c r="CT22" s="49">
        <f>'Cash Flow'!CT23/POWER(1+$B$11,CT$1)</f>
        <v>0</v>
      </c>
      <c r="CU22" s="49">
        <f>'Cash Flow'!CU23/POWER(1+$B$11,CU$1)</f>
        <v>0</v>
      </c>
      <c r="CV22" s="49">
        <f>'Cash Flow'!CV23/POWER(1+$B$11,CV$1)</f>
        <v>0</v>
      </c>
      <c r="CW22" s="49">
        <f>'Cash Flow'!CW23/POWER(1+$B$11,CW$1)</f>
        <v>0</v>
      </c>
      <c r="CX22" s="49">
        <f>'Cash Flow'!CX23/POWER(1+$B$11,CX$1)</f>
        <v>0</v>
      </c>
      <c r="CY22" s="49">
        <f>'Cash Flow'!CY23/POWER(1+$B$11,CY$1)</f>
        <v>0</v>
      </c>
      <c r="CZ22" s="49">
        <f>'Cash Flow'!CZ23/POWER(1+$B$11,CZ$1)</f>
        <v>0</v>
      </c>
      <c r="DA22" s="49">
        <f>'Cash Flow'!DA23/POWER(1+$B$11,DA$1)</f>
        <v>0</v>
      </c>
      <c r="DB22" s="49">
        <f>'Cash Flow'!DB23/POWER(1+$B$11,DB$1)</f>
        <v>0</v>
      </c>
      <c r="DC22" s="49">
        <f>'Cash Flow'!DC23/POWER(1+$B$11,DC$1)</f>
        <v>0</v>
      </c>
      <c r="DD22" s="49">
        <f>'Cash Flow'!DD23/POWER(1+$B$11,DD$1)</f>
        <v>0</v>
      </c>
      <c r="DE22" s="49">
        <f>'Cash Flow'!DE23/POWER(1+$B$11,DE$1)</f>
        <v>0</v>
      </c>
      <c r="DF22" s="49">
        <f>'Cash Flow'!DF23/POWER(1+$B$11,DF$1)</f>
        <v>0</v>
      </c>
      <c r="DG22" s="49">
        <f>'Cash Flow'!DG23/POWER(1+$B$11,DG$1)</f>
        <v>0</v>
      </c>
      <c r="DH22" s="49">
        <f>'Cash Flow'!DH23/POWER(1+$B$11,DH$1)</f>
        <v>0</v>
      </c>
      <c r="DI22" s="49">
        <f>'Cash Flow'!DI23/POWER(1+$B$11,DI$1)</f>
        <v>0</v>
      </c>
      <c r="DJ22" s="49">
        <f>'Cash Flow'!DJ23/POWER(1+$B$11,DJ$1)</f>
        <v>0</v>
      </c>
      <c r="DK22" s="49">
        <f>'Cash Flow'!DK23/POWER(1+$B$11,DK$1)</f>
        <v>0</v>
      </c>
      <c r="DL22" s="49">
        <f>'Cash Flow'!DL23/POWER(1+$B$11,DL$1)</f>
        <v>0</v>
      </c>
      <c r="DM22" s="49">
        <f>'Cash Flow'!DM23/POWER(1+$B$11,DM$1)</f>
        <v>0</v>
      </c>
      <c r="DN22" s="49">
        <f>'Cash Flow'!DN23/POWER(1+$B$11,DN$1)</f>
        <v>0</v>
      </c>
      <c r="DO22" s="49">
        <f>'Cash Flow'!DO23/POWER(1+$B$11,DO$1)</f>
        <v>0</v>
      </c>
      <c r="DP22" s="49">
        <f>'Cash Flow'!DP23/POWER(1+$B$11,DP$1)</f>
        <v>0</v>
      </c>
      <c r="DQ22" s="49">
        <f>'Cash Flow'!DQ23/POWER(1+$B$11,DQ$1)</f>
        <v>0</v>
      </c>
      <c r="DR22" s="49">
        <f>'Cash Flow'!DR23/POWER(1+$B$11,DR$1)</f>
        <v>0</v>
      </c>
      <c r="DS22" s="49">
        <f>'Cash Flow'!DS23/POWER(1+$B$11,DS$1)</f>
        <v>0</v>
      </c>
      <c r="DT22" s="49">
        <f>'Cash Flow'!DT23/POWER(1+$B$11,DT$1)</f>
        <v>0</v>
      </c>
      <c r="DU22" s="49">
        <f>'Cash Flow'!DU23/POWER(1+$B$11,DU$1)</f>
        <v>0</v>
      </c>
    </row>
    <row r="23" spans="1:125" s="47" customFormat="1" ht="12" x14ac:dyDescent="0.3">
      <c r="A23" s="46"/>
      <c r="C23" s="48">
        <f>SUM(D23:BK23)</f>
        <v>274393067.78120089</v>
      </c>
      <c r="D23" s="49">
        <f>('Cash Flow'!D17)/POWER(1+$B$11,D$1)</f>
        <v>0</v>
      </c>
      <c r="E23" s="49">
        <f>('Cash Flow'!E17)/POWER(1+$B$11,E$1)</f>
        <v>0</v>
      </c>
      <c r="F23" s="49">
        <f>('Cash Flow'!F17)/POWER(1+$B$11,F$1)</f>
        <v>0</v>
      </c>
      <c r="G23" s="49">
        <f>('Cash Flow'!G17)/POWER(1+$B$11,G$1)</f>
        <v>0</v>
      </c>
      <c r="H23" s="49">
        <f>('Cash Flow'!H17)/POWER(1+$B$11,H$1)</f>
        <v>0</v>
      </c>
      <c r="I23" s="49">
        <f>('Cash Flow'!I17)/POWER(1+$B$11,I$1)</f>
        <v>0</v>
      </c>
      <c r="J23" s="49">
        <f>('Cash Flow'!J17)/POWER(1+$B$11,J$1)</f>
        <v>0</v>
      </c>
      <c r="K23" s="49">
        <f>('Cash Flow'!K17)/POWER(1+$B$11,K$1)</f>
        <v>0</v>
      </c>
      <c r="L23" s="49">
        <f>('Cash Flow'!L17)/POWER(1+$B$11,L$1)</f>
        <v>-13042314.632243592</v>
      </c>
      <c r="M23" s="49">
        <f>('Cash Flow'!M17)/POWER(1+$B$11,M$1)</f>
        <v>8783855.7564237155</v>
      </c>
      <c r="N23" s="49">
        <f>('Cash Flow'!N17)/POWER(1+$B$11,N$1)</f>
        <v>9104758.0945046917</v>
      </c>
      <c r="O23" s="49">
        <f>('Cash Flow'!O17)/POWER(1+$B$11,O$1)</f>
        <v>8207984.0506591247</v>
      </c>
      <c r="P23" s="49">
        <f>('Cash Flow'!P17)/POWER(1+$B$11,P$1)</f>
        <v>10275551.523905044</v>
      </c>
      <c r="Q23" s="49">
        <f>('Cash Flow'!Q17)/POWER(1+$B$11,Q$1)</f>
        <v>9178574.8544812519</v>
      </c>
      <c r="R23" s="49">
        <f>('Cash Flow'!R17)/POWER(1+$B$11,R$1)</f>
        <v>8759931.1969279647</v>
      </c>
      <c r="S23" s="49">
        <f>('Cash Flow'!S17)/POWER(1+$B$11,S$1)</f>
        <v>8796627.418473212</v>
      </c>
      <c r="T23" s="49">
        <f>('Cash Flow'!T17)/POWER(1+$B$11,T$1)</f>
        <v>7107433.0181591017</v>
      </c>
      <c r="U23" s="49">
        <f>('Cash Flow'!U17)/POWER(1+$B$11,U$1)</f>
        <v>6680999.1735750083</v>
      </c>
      <c r="V23" s="49">
        <f>('Cash Flow'!V17)/POWER(1+$B$11,V$1)</f>
        <v>6735933.9451048728</v>
      </c>
      <c r="W23" s="49">
        <f>('Cash Flow'!W17)/POWER(1+$B$11,W$1)</f>
        <v>6608926.1395377405</v>
      </c>
      <c r="X23" s="49">
        <f>('Cash Flow'!X17)/POWER(1+$B$11,X$1)</f>
        <v>6293936.3574647773</v>
      </c>
      <c r="Y23" s="49">
        <f>('Cash Flow'!Y17)/POWER(1+$B$11,Y$1)</f>
        <v>6022299.9960525185</v>
      </c>
      <c r="Z23" s="49">
        <f>('Cash Flow'!Z17)/POWER(1+$B$11,Z$1)</f>
        <v>6249495.6058892142</v>
      </c>
      <c r="AA23" s="49">
        <f>('Cash Flow'!AA17)/POWER(1+$B$11,AA$1)</f>
        <v>5528633.7892881185</v>
      </c>
      <c r="AB23" s="49">
        <f>('Cash Flow'!AB17)/POWER(1+$B$11,AB$1)</f>
        <v>6340523.0565966964</v>
      </c>
      <c r="AC23" s="49">
        <f>('Cash Flow'!AC17)/POWER(1+$B$11,AC$1)</f>
        <v>6233894.992459354</v>
      </c>
      <c r="AD23" s="49">
        <f>('Cash Flow'!AD17)/POWER(1+$B$11,AD$1)</f>
        <v>5954045.7342104055</v>
      </c>
      <c r="AE23" s="49">
        <f>('Cash Flow'!AE17)/POWER(1+$B$11,AE$1)</f>
        <v>5995730.2959686331</v>
      </c>
      <c r="AF23" s="49">
        <f>('Cash Flow'!AF17)/POWER(1+$B$11,AF$1)</f>
        <v>5894901.8147484446</v>
      </c>
      <c r="AG23" s="49">
        <f>('Cash Flow'!AG17)/POWER(1+$B$11,AG$1)</f>
        <v>5633953.7613624856</v>
      </c>
      <c r="AH23" s="49">
        <f>('Cash Flow'!AH17)/POWER(1+$B$11,AH$1)</f>
        <v>5669687.0075349407</v>
      </c>
      <c r="AI23" s="49">
        <f>('Cash Flow'!AI17)/POWER(1+$B$11,AI$1)</f>
        <v>5574342.6672980087</v>
      </c>
      <c r="AJ23" s="49">
        <f>('Cash Flow'!AJ17)/POWER(1+$B$11,AJ$1)</f>
        <v>5331068.5895060496</v>
      </c>
      <c r="AK23" s="49">
        <f>('Cash Flow'!AK17)/POWER(1+$B$11,AK$1)</f>
        <v>5094556.729819254</v>
      </c>
      <c r="AL23" s="49">
        <f>('Cash Flow'!AL17)/POWER(1+$B$11,AL$1)</f>
        <v>5271215.1352251805</v>
      </c>
      <c r="AM23" s="49">
        <f>('Cash Flow'!AM17)/POWER(1+$B$11,AM$1)</f>
        <v>4685685.6730756983</v>
      </c>
      <c r="AN23" s="49">
        <f>('Cash Flow'!AN17)/POWER(1+$B$11,AN$1)</f>
        <v>5347335.7221034691</v>
      </c>
      <c r="AO23" s="49">
        <f>('Cash Flow'!AO17)/POWER(1+$B$11,AO$1)</f>
        <v>5256968.3405567892</v>
      </c>
      <c r="AP23" s="49">
        <f>('Cash Flow'!AP17)/POWER(1+$B$11,AP$1)</f>
        <v>5040647.3485748265</v>
      </c>
      <c r="AQ23" s="49">
        <f>('Cash Flow'!AQ17)/POWER(1+$B$11,AQ$1)</f>
        <v>5056584.9445032096</v>
      </c>
      <c r="AR23" s="49">
        <f>('Cash Flow'!AR17)/POWER(1+$B$11,AR$1)</f>
        <v>4971132.0442554057</v>
      </c>
      <c r="AS23" s="49">
        <f>('Cash Flow'!AS17)/POWER(1+$B$11,AS$1)</f>
        <v>4769521.9087482328</v>
      </c>
      <c r="AT23" s="49">
        <f>('Cash Flow'!AT17)/POWER(1+$B$11,AT$1)</f>
        <v>4781643.0936968783</v>
      </c>
      <c r="AU23" s="49">
        <f>('Cash Flow'!AU17)/POWER(1+$B$11,AU$1)</f>
        <v>4700837.4101830153</v>
      </c>
      <c r="AV23" s="49">
        <f>('Cash Flow'!AV17)/POWER(1+$B$11,AV$1)</f>
        <v>4512978.5995039335</v>
      </c>
      <c r="AW23" s="49">
        <f>('Cash Flow'!AW17)/POWER(1+$B$11,AW$1)</f>
        <v>4308197.0865268437</v>
      </c>
      <c r="AX23" s="49">
        <f>('Cash Flow'!AX17)/POWER(1+$B$11,AX$1)</f>
        <v>4445239.4015045883</v>
      </c>
      <c r="AY23" s="49">
        <f>('Cash Flow'!AY17)/POWER(1+$B$11,AY$1)</f>
        <v>3968858.2856750241</v>
      </c>
      <c r="AZ23" s="49">
        <f>('Cash Flow'!AZ17)/POWER(1+$B$11,AZ$1)</f>
        <v>4508902.7879190492</v>
      </c>
      <c r="BA23" s="49">
        <f>('Cash Flow'!BA17)/POWER(1+$B$11,BA$1)</f>
        <v>4432352.4308112757</v>
      </c>
      <c r="BB23" s="49">
        <f>('Cash Flow'!BB17)/POWER(1+$B$11,BB$1)</f>
        <v>4265141.6289795842</v>
      </c>
      <c r="BC23" s="49">
        <f>('Cash Flow'!BC17)/POWER(1+$B$11,BC$1)</f>
        <v>4263766.6213261988</v>
      </c>
      <c r="BD23" s="49">
        <f>('Cash Flow'!BD17)/POWER(1+$B$11,BD$1)</f>
        <v>4191378.7974873716</v>
      </c>
      <c r="BE23" s="49">
        <f>('Cash Flow'!BE17)/POWER(1+$B$11,BE$1)</f>
        <v>4035619.4867291544</v>
      </c>
      <c r="BF23" s="49">
        <f>('Cash Flow'!BF17)/POWER(1+$B$11,BF$1)</f>
        <v>4031957.7546440177</v>
      </c>
      <c r="BG23" s="49">
        <f>('Cash Flow'!BG17)/POWER(1+$B$11,BG$1)</f>
        <v>3963506.1215428328</v>
      </c>
      <c r="BH23" s="49">
        <f>('Cash Flow'!BH17)/POWER(1+$B$11,BH$1)</f>
        <v>3818447.8869825904</v>
      </c>
      <c r="BI23" s="49">
        <f>('Cash Flow'!BI17)/POWER(1+$B$11,BI$1)</f>
        <v>3641988.8170419293</v>
      </c>
      <c r="BJ23" s="49">
        <f>('Cash Flow'!BJ17)/POWER(1+$B$11,BJ$1)</f>
        <v>3748022.14911047</v>
      </c>
      <c r="BK23" s="49">
        <f>('Cash Flow'!BK17)/POWER(1+$B$11,BK$1)</f>
        <v>3359807.3667861526</v>
      </c>
      <c r="BL23" s="49">
        <f>('Cash Flow'!BL17)/POWER(1+$B$11,BL$1)</f>
        <v>3801273.9250955591</v>
      </c>
      <c r="BM23" s="49">
        <f>('Cash Flow'!BM17)/POWER(1+$B$11,BM$1)</f>
        <v>3736456.691460981</v>
      </c>
      <c r="BN23" s="49">
        <f>('Cash Flow'!BN17)/POWER(1+$B$11,BN$1)</f>
        <v>3607196.2218492869</v>
      </c>
      <c r="BO23" s="49">
        <f>('Cash Flow'!BO17)/POWER(1+$B$11,BO$1)</f>
        <v>3594630.6332542771</v>
      </c>
      <c r="BP23" s="49">
        <f>('Cash Flow'!BP17)/POWER(1+$B$11,BP$1)</f>
        <v>3533337.5056752227</v>
      </c>
      <c r="BQ23" s="49">
        <f>('Cash Flow'!BQ17)/POWER(1+$B$11,BQ$1)</f>
        <v>3412993.6227711728</v>
      </c>
      <c r="BR23" s="49">
        <f>('Cash Flow'!BR17)/POWER(1+$B$11,BR$1)</f>
        <v>3399220.7586875679</v>
      </c>
      <c r="BS23" s="49">
        <f>('Cash Flow'!BS17)/POWER(1+$B$11,BS$1)</f>
        <v>3341260.1327008079</v>
      </c>
      <c r="BT23" s="49">
        <f>('Cash Flow'!BT17)/POWER(1+$B$11,BT$1)</f>
        <v>3229245.7765402189</v>
      </c>
      <c r="BU23" s="49">
        <f>('Cash Flow'!BU17)/POWER(1+$B$11,BU$1)</f>
        <v>3077823.3918637955</v>
      </c>
      <c r="BV23" s="49">
        <f>('Cash Flow'!BV17)/POWER(1+$B$11,BV$1)</f>
        <v>3159624.3279415229</v>
      </c>
      <c r="BW23" s="49">
        <f>('Cash Flow'!BW17)/POWER(1+$B$11,BW$1)</f>
        <v>2842739.7540244781</v>
      </c>
      <c r="BX23" s="49">
        <f>('Cash Flow'!BX17)/POWER(1+$B$11,BX$1)</f>
        <v>3204172.9302046257</v>
      </c>
      <c r="BY23" s="49">
        <f>('Cash Flow'!BY17)/POWER(1+$B$11,BY$1)</f>
        <v>3149313.2843185528</v>
      </c>
      <c r="BZ23" s="49">
        <f>('Cash Flow'!BZ17)/POWER(1+$B$11,BZ$1)</f>
        <v>3049369.8040105528</v>
      </c>
      <c r="CA23" s="49">
        <f>('Cash Flow'!CA17)/POWER(1+$B$11,CA$1)</f>
        <v>3030005.8345942115</v>
      </c>
      <c r="CB23" s="49">
        <f>('Cash Flow'!CB17)/POWER(1+$B$11,CB$1)</f>
        <v>2978128.5666242787</v>
      </c>
      <c r="CC23" s="49">
        <f>('Cash Flow'!CC17)/POWER(1+$B$11,CC$1)</f>
        <v>2885130.3560340502</v>
      </c>
      <c r="CD23" s="49">
        <f>('Cash Flow'!CD17)/POWER(1+$B$11,CD$1)</f>
        <v>2865305.7931553875</v>
      </c>
      <c r="CE23" s="49">
        <f>('Cash Flow'!CE17)/POWER(1+$B$11,CE$1)</f>
        <v>2816248.7703633774</v>
      </c>
      <c r="CF23" s="49">
        <f>('Cash Flow'!CF17)/POWER(1+$B$11,CF$1)</f>
        <v>2729736.3820779743</v>
      </c>
      <c r="CG23" s="49">
        <f>('Cash Flow'!CG17)/POWER(1+$B$11,CG$1)</f>
        <v>2600270.0168533851</v>
      </c>
      <c r="CH23" s="49">
        <f>('Cash Flow'!CH17)/POWER(1+$B$11,CH$1)</f>
        <v>2663168.1185909929</v>
      </c>
      <c r="CI23" s="49">
        <f>('Cash Flow'!CI17)/POWER(1+$B$11,CI$1)</f>
        <v>2404085.398494883</v>
      </c>
      <c r="CJ23" s="49">
        <f>('Cash Flow'!CJ17)/POWER(1+$B$11,CJ$1)</f>
        <v>2700440.6210949654</v>
      </c>
      <c r="CK23" s="49">
        <f>('Cash Flow'!CK17)/POWER(1+$B$11,CK$1)</f>
        <v>2654027.0046828054</v>
      </c>
      <c r="CL23" s="49">
        <f>('Cash Flow'!CL17)/POWER(1+$B$11,CL$1)</f>
        <v>2576725.1573762097</v>
      </c>
      <c r="CM23" s="49">
        <f>('Cash Flow'!CM17)/POWER(1+$B$11,CM$1)</f>
        <v>2553667.9956583367</v>
      </c>
      <c r="CN23" s="49">
        <f>('Cash Flow'!CN17)/POWER(1+$B$11,CN$1)</f>
        <v>2509777.3328328207</v>
      </c>
      <c r="CO23" s="49">
        <f>('Cash Flow'!CO17)/POWER(1+$B$11,CO$1)</f>
        <v>2437887.7572106626</v>
      </c>
      <c r="CP23" s="49">
        <f>('Cash Flow'!CP17)/POWER(1+$B$11,CP$1)</f>
        <v>2414872.6389596281</v>
      </c>
      <c r="CQ23" s="49">
        <f>('Cash Flow'!CQ17)/POWER(1+$B$11,CQ$1)</f>
        <v>2373367.7873496646</v>
      </c>
      <c r="CR23" s="49">
        <f>('Cash Flow'!CR17)/POWER(1+$B$11,CR$1)</f>
        <v>2306530.7356562903</v>
      </c>
      <c r="CS23" s="49">
        <f>('Cash Flow'!CS17)/POWER(1+$B$11,CS$1)</f>
        <v>2196190.4197062198</v>
      </c>
      <c r="CT23" s="49">
        <f>('Cash Flow'!CT17)/POWER(1+$B$11,CT$1)</f>
        <v>2244372.2500878223</v>
      </c>
      <c r="CU23" s="49">
        <f>('Cash Flow'!CU17)/POWER(1+$B$11,CU$1)</f>
        <v>2032205.1407272082</v>
      </c>
      <c r="CV23" s="49">
        <f>('Cash Flow'!CV17)/POWER(1+$B$11,CV$1)</f>
        <v>2275560.8840770931</v>
      </c>
      <c r="CW23" s="49">
        <f>('Cash Flow'!CW17)/POWER(1+$B$11,CW$1)</f>
        <v>2236307.4526674813</v>
      </c>
      <c r="CX23" s="49">
        <f>('Cash Flow'!CX17)/POWER(1+$B$11,CX$1)</f>
        <v>2176488.381707184</v>
      </c>
      <c r="CY23" s="49">
        <f>('Cash Flow'!CY17)/POWER(1+$B$11,CY$1)</f>
        <v>2151891.7620089133</v>
      </c>
      <c r="CZ23" s="49">
        <f>('Cash Flow'!CZ17)/POWER(1+$B$11,CZ$1)</f>
        <v>2114771.8589805174</v>
      </c>
      <c r="DA23" s="49">
        <f>('Cash Flow'!DA17)/POWER(1+$B$11,DA$1)</f>
        <v>2059172.8728242456</v>
      </c>
      <c r="DB23" s="49">
        <f>('Cash Flow'!DB17)/POWER(1+$B$11,DB$1)</f>
        <v>2034943.6253116312</v>
      </c>
      <c r="DC23" s="49">
        <f>('Cash Flow'!DC17)/POWER(1+$B$11,DC$1)</f>
        <v>1999841.2880721949</v>
      </c>
      <c r="DD23" s="49">
        <f>('Cash Flow'!DD17)/POWER(1+$B$11,DD$1)</f>
        <v>1948180.5424266863</v>
      </c>
      <c r="DE23" s="49">
        <f>('Cash Flow'!DE17)/POWER(1+$B$11,DE$1)</f>
        <v>1854406.7661120191</v>
      </c>
      <c r="DF23" s="49">
        <f>('Cash Flow'!DF17)/POWER(1+$B$11,DF$1)</f>
        <v>1891156.7816311396</v>
      </c>
      <c r="DG23" s="49">
        <f>('Cash Flow'!DG17)/POWER(1+$B$11,DG$1)</f>
        <v>1717132.0045240626</v>
      </c>
      <c r="DH23" s="49">
        <f>('Cash Flow'!DH17)/POWER(1+$B$11,DH$1)</f>
        <v>1917257.7321737302</v>
      </c>
      <c r="DI23" s="49">
        <f>('Cash Flow'!DI17)/POWER(1+$B$11,DI$1)</f>
        <v>1884071.4288676223</v>
      </c>
      <c r="DJ23" s="49">
        <f>('Cash Flow'!DJ17)/POWER(1+$B$11,DJ$1)</f>
        <v>1837750.1457671977</v>
      </c>
      <c r="DK23" s="49">
        <f>('Cash Flow'!DK17)/POWER(1+$B$11,DK$1)</f>
        <v>1813069.7325934903</v>
      </c>
      <c r="DL23" s="49">
        <f>('Cash Flow'!DL17)/POWER(1+$B$11,DL$1)</f>
        <v>1781687.0249893651</v>
      </c>
      <c r="DM23" s="49">
        <f>('Cash Flow'!DM17)/POWER(1+$B$11,DM$1)</f>
        <v>1738658.578789117</v>
      </c>
      <c r="DN23" s="49">
        <f>('Cash Flow'!DN17)/POWER(1+$B$11,DN$1)</f>
        <v>1714543.5244648324</v>
      </c>
      <c r="DO23" s="49">
        <f>('Cash Flow'!DO17)/POWER(1+$B$11,DO$1)</f>
        <v>1684866.3917417754</v>
      </c>
      <c r="DP23" s="49">
        <f>('Cash Flow'!DP17)/POWER(1+$B$11,DP$1)</f>
        <v>1644909.8229841485</v>
      </c>
      <c r="DQ23" s="49">
        <f>('Cash Flow'!DQ17)/POWER(1+$B$11,DQ$1)</f>
        <v>1565415.8776765862</v>
      </c>
      <c r="DR23" s="49">
        <f>('Cash Flow'!DR17)/POWER(1+$B$11,DR$1)</f>
        <v>1593307.1835602485</v>
      </c>
      <c r="DS23" s="49">
        <f>('Cash Flow'!DS17)/POWER(1+$B$11,DS$1)</f>
        <v>1450343.4020668052</v>
      </c>
      <c r="DT23" s="49">
        <f>('Cash Flow'!DT17)/POWER(1+$B$11,DT$1)</f>
        <v>1615152.9503955985</v>
      </c>
      <c r="DU23" s="49">
        <f>('Cash Flow'!DU17)/POWER(1+$B$11,DU$1)</f>
        <v>1587105.2180621822</v>
      </c>
    </row>
    <row r="24" spans="1:125" s="47" customFormat="1" ht="12" x14ac:dyDescent="0.3">
      <c r="A24" s="46"/>
      <c r="C24" s="48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</row>
    <row r="25" spans="1:125" s="47" customFormat="1" ht="12" x14ac:dyDescent="0.3">
      <c r="A25" s="46"/>
      <c r="C25" s="48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</row>
    <row r="26" spans="1:125" x14ac:dyDescent="0.3"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</row>
    <row r="27" spans="1:125" x14ac:dyDescent="0.3"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</row>
    <row r="28" spans="1:125" x14ac:dyDescent="0.3"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</row>
    <row r="29" spans="1:125" x14ac:dyDescent="0.3"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</row>
    <row r="30" spans="1:125" x14ac:dyDescent="0.3"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</row>
    <row r="31" spans="1:125" x14ac:dyDescent="0.3"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</row>
    <row r="32" spans="1:125" x14ac:dyDescent="0.3"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</row>
    <row r="33" spans="3:63" x14ac:dyDescent="0.3"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</row>
    <row r="34" spans="3:63" x14ac:dyDescent="0.3"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</row>
    <row r="35" spans="3:63" x14ac:dyDescent="0.3"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</row>
    <row r="36" spans="3:63" x14ac:dyDescent="0.3"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</row>
    <row r="37" spans="3:63" x14ac:dyDescent="0.3"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</row>
    <row r="38" spans="3:63" x14ac:dyDescent="0.3"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</row>
    <row r="39" spans="3:63" x14ac:dyDescent="0.3"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</row>
    <row r="40" spans="3:63" x14ac:dyDescent="0.3">
      <c r="C40" s="1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</row>
    <row r="41" spans="3:63" x14ac:dyDescent="0.3"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</row>
    <row r="42" spans="3:63" x14ac:dyDescent="0.3">
      <c r="C42" s="12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</row>
    <row r="43" spans="3:63" x14ac:dyDescent="0.3"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</row>
    <row r="44" spans="3:63" x14ac:dyDescent="0.3"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</row>
    <row r="45" spans="3:63" x14ac:dyDescent="0.3"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</row>
    <row r="46" spans="3:63" x14ac:dyDescent="0.3">
      <c r="C46" s="1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</row>
    <row r="47" spans="3:63" x14ac:dyDescent="0.3"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</row>
    <row r="48" spans="3:63" x14ac:dyDescent="0.3">
      <c r="C48" s="12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</row>
    <row r="49" spans="3:63" x14ac:dyDescent="0.3"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</row>
    <row r="50" spans="3:63" x14ac:dyDescent="0.3"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</row>
    <row r="51" spans="3:63" x14ac:dyDescent="0.3"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</row>
    <row r="52" spans="3:63" x14ac:dyDescent="0.3"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</row>
    <row r="53" spans="3:63" x14ac:dyDescent="0.3"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</row>
    <row r="54" spans="3:63" x14ac:dyDescent="0.3"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</row>
    <row r="55" spans="3:63" x14ac:dyDescent="0.3"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</row>
    <row r="56" spans="3:63" x14ac:dyDescent="0.3">
      <c r="C56" s="1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</row>
    <row r="57" spans="3:63" x14ac:dyDescent="0.3">
      <c r="C57" s="1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</row>
    <row r="58" spans="3:63" x14ac:dyDescent="0.3"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</row>
    <row r="59" spans="3:63" x14ac:dyDescent="0.3">
      <c r="C59" s="12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</row>
    <row r="60" spans="3:63" x14ac:dyDescent="0.3">
      <c r="C60" s="12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</row>
    <row r="61" spans="3:63" x14ac:dyDescent="0.3">
      <c r="C61" s="12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</row>
    <row r="62" spans="3:63" x14ac:dyDescent="0.3">
      <c r="C62" s="12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</row>
    <row r="63" spans="3:63" x14ac:dyDescent="0.3"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</row>
    <row r="64" spans="3:63" x14ac:dyDescent="0.3">
      <c r="C64" s="12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</row>
    <row r="65" spans="3:63" x14ac:dyDescent="0.3">
      <c r="C65" s="12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</row>
    <row r="66" spans="3:63" x14ac:dyDescent="0.3"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</row>
    <row r="67" spans="3:63" x14ac:dyDescent="0.3">
      <c r="C67" s="1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</row>
    <row r="68" spans="3:63" x14ac:dyDescent="0.3">
      <c r="C68" s="12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</row>
    <row r="69" spans="3:63" x14ac:dyDescent="0.3">
      <c r="C69" s="12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</row>
    <row r="70" spans="3:63" x14ac:dyDescent="0.3">
      <c r="C70" s="12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</row>
    <row r="71" spans="3:63" x14ac:dyDescent="0.3">
      <c r="C71" s="12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</row>
    <row r="72" spans="3:63" x14ac:dyDescent="0.3">
      <c r="C72" s="1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</row>
    <row r="73" spans="3:63" x14ac:dyDescent="0.3">
      <c r="C73" s="12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</row>
    <row r="74" spans="3:63" x14ac:dyDescent="0.3">
      <c r="C74" s="12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</row>
    <row r="75" spans="3:63" x14ac:dyDescent="0.3">
      <c r="C75" s="12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</row>
    <row r="76" spans="3:63" x14ac:dyDescent="0.3">
      <c r="C76" s="12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</row>
    <row r="77" spans="3:63" x14ac:dyDescent="0.3">
      <c r="C77" s="12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</row>
    <row r="78" spans="3:63" x14ac:dyDescent="0.3">
      <c r="C78" s="12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</row>
    <row r="79" spans="3:63" x14ac:dyDescent="0.3">
      <c r="C79" s="12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</row>
    <row r="80" spans="3:63" x14ac:dyDescent="0.3">
      <c r="C80" s="12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</row>
    <row r="81" spans="3:63" x14ac:dyDescent="0.3">
      <c r="C81" s="12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</row>
    <row r="82" spans="3:63" x14ac:dyDescent="0.3">
      <c r="C82" s="12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</row>
    <row r="83" spans="3:63" x14ac:dyDescent="0.3">
      <c r="C83" s="12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</row>
    <row r="84" spans="3:63" x14ac:dyDescent="0.3">
      <c r="C84" s="12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</row>
    <row r="85" spans="3:63" x14ac:dyDescent="0.3">
      <c r="C85" s="12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</row>
    <row r="86" spans="3:63" x14ac:dyDescent="0.3">
      <c r="C86" s="12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</row>
    <row r="87" spans="3:63" x14ac:dyDescent="0.3">
      <c r="C87" s="1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</row>
    <row r="88" spans="3:63" x14ac:dyDescent="0.3">
      <c r="C88" s="1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</row>
    <row r="89" spans="3:63" x14ac:dyDescent="0.3">
      <c r="C89" s="1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</row>
    <row r="90" spans="3:63" x14ac:dyDescent="0.3">
      <c r="C90" s="1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</row>
    <row r="91" spans="3:63" x14ac:dyDescent="0.3">
      <c r="C91" s="12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</row>
    <row r="92" spans="3:63" x14ac:dyDescent="0.3">
      <c r="C92" s="12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</row>
    <row r="93" spans="3:63" x14ac:dyDescent="0.3">
      <c r="C93" s="12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</row>
    <row r="94" spans="3:63" x14ac:dyDescent="0.3">
      <c r="C94" s="12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</row>
    <row r="95" spans="3:63" x14ac:dyDescent="0.3">
      <c r="C95" s="12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</row>
    <row r="96" spans="3:63" x14ac:dyDescent="0.3">
      <c r="C96" s="12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</row>
    <row r="97" spans="3:63" x14ac:dyDescent="0.3">
      <c r="C97" s="12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</row>
    <row r="98" spans="3:63" x14ac:dyDescent="0.3">
      <c r="C98" s="12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</row>
    <row r="99" spans="3:63" x14ac:dyDescent="0.3">
      <c r="C99" s="12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</row>
    <row r="100" spans="3:63" x14ac:dyDescent="0.3">
      <c r="C100" s="12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</row>
    <row r="101" spans="3:63" x14ac:dyDescent="0.3">
      <c r="C101" s="12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</row>
    <row r="102" spans="3:63" x14ac:dyDescent="0.3">
      <c r="C102" s="12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</row>
    <row r="103" spans="3:63" x14ac:dyDescent="0.3">
      <c r="C103" s="12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</row>
    <row r="104" spans="3:63" x14ac:dyDescent="0.3">
      <c r="C104" s="12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</row>
    <row r="105" spans="3:63" x14ac:dyDescent="0.3">
      <c r="C105" s="12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</row>
    <row r="106" spans="3:63" x14ac:dyDescent="0.3">
      <c r="C106" s="12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</row>
    <row r="107" spans="3:63" x14ac:dyDescent="0.3">
      <c r="C107" s="12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</row>
    <row r="108" spans="3:63" x14ac:dyDescent="0.3">
      <c r="C108" s="12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</row>
    <row r="109" spans="3:63" x14ac:dyDescent="0.3">
      <c r="C109" s="12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</row>
    <row r="110" spans="3:63" x14ac:dyDescent="0.3">
      <c r="C110" s="12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</row>
    <row r="111" spans="3:63" x14ac:dyDescent="0.3">
      <c r="C111" s="12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</row>
    <row r="112" spans="3:63" x14ac:dyDescent="0.3">
      <c r="C112" s="12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</row>
    <row r="113" spans="3:63" x14ac:dyDescent="0.3">
      <c r="C113" s="12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</row>
    <row r="114" spans="3:63" x14ac:dyDescent="0.3">
      <c r="C114" s="12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</row>
    <row r="115" spans="3:63" x14ac:dyDescent="0.3">
      <c r="C115" s="12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</row>
    <row r="116" spans="3:63" x14ac:dyDescent="0.3">
      <c r="C116" s="12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</row>
    <row r="117" spans="3:63" x14ac:dyDescent="0.3">
      <c r="C117" s="12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</row>
    <row r="118" spans="3:63" x14ac:dyDescent="0.3">
      <c r="C118" s="12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</row>
    <row r="119" spans="3:63" x14ac:dyDescent="0.3">
      <c r="C119" s="12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</row>
    <row r="120" spans="3:63" x14ac:dyDescent="0.3">
      <c r="C120" s="12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</row>
    <row r="121" spans="3:63" x14ac:dyDescent="0.3">
      <c r="C121" s="12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</row>
    <row r="122" spans="3:63" x14ac:dyDescent="0.3">
      <c r="C122" s="12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</row>
    <row r="123" spans="3:63" x14ac:dyDescent="0.3">
      <c r="C123" s="12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</row>
    <row r="124" spans="3:63" x14ac:dyDescent="0.3">
      <c r="C124" s="12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</row>
    <row r="125" spans="3:63" x14ac:dyDescent="0.3">
      <c r="C125" s="12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</row>
    <row r="126" spans="3:63" x14ac:dyDescent="0.3">
      <c r="C126" s="12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</row>
    <row r="127" spans="3:63" x14ac:dyDescent="0.3">
      <c r="C127" s="12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</row>
    <row r="128" spans="3:63" x14ac:dyDescent="0.3">
      <c r="C128" s="12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</row>
    <row r="129" spans="3:63" x14ac:dyDescent="0.3">
      <c r="C129" s="12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</row>
    <row r="130" spans="3:63" x14ac:dyDescent="0.3">
      <c r="C130" s="12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</row>
    <row r="131" spans="3:63" x14ac:dyDescent="0.3">
      <c r="C131" s="12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</row>
    <row r="132" spans="3:63" x14ac:dyDescent="0.3">
      <c r="C132" s="12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</row>
    <row r="133" spans="3:63" x14ac:dyDescent="0.3">
      <c r="C133" s="12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</row>
    <row r="134" spans="3:63" x14ac:dyDescent="0.3">
      <c r="C134" s="12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</row>
    <row r="135" spans="3:63" x14ac:dyDescent="0.3">
      <c r="C135" s="12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</row>
    <row r="136" spans="3:63" x14ac:dyDescent="0.3">
      <c r="C136" s="12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</row>
    <row r="137" spans="3:63" x14ac:dyDescent="0.3">
      <c r="C137" s="12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</row>
    <row r="138" spans="3:63" x14ac:dyDescent="0.3">
      <c r="C138" s="12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</row>
    <row r="139" spans="3:63" x14ac:dyDescent="0.3">
      <c r="C139" s="12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</row>
    <row r="140" spans="3:63" x14ac:dyDescent="0.3">
      <c r="C140" s="12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</row>
    <row r="141" spans="3:63" x14ac:dyDescent="0.3">
      <c r="C141" s="12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</row>
    <row r="142" spans="3:63" x14ac:dyDescent="0.3">
      <c r="C142" s="12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</row>
    <row r="143" spans="3:63" x14ac:dyDescent="0.3">
      <c r="C143" s="12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</row>
    <row r="144" spans="3:63" x14ac:dyDescent="0.3">
      <c r="C144" s="12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</row>
    <row r="145" spans="3:63" x14ac:dyDescent="0.3">
      <c r="C145" s="12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</row>
    <row r="146" spans="3:63" x14ac:dyDescent="0.3">
      <c r="C146" s="12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</row>
    <row r="147" spans="3:63" x14ac:dyDescent="0.3">
      <c r="C147" s="12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</row>
    <row r="148" spans="3:63" x14ac:dyDescent="0.3">
      <c r="C148" s="12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</row>
    <row r="149" spans="3:63" x14ac:dyDescent="0.3">
      <c r="C149" s="12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</row>
    <row r="150" spans="3:63" x14ac:dyDescent="0.3">
      <c r="C150" s="12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</row>
    <row r="151" spans="3:63" x14ac:dyDescent="0.3">
      <c r="C151" s="12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</row>
    <row r="152" spans="3:63" x14ac:dyDescent="0.3">
      <c r="C152" s="12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</row>
    <row r="153" spans="3:63" x14ac:dyDescent="0.3">
      <c r="C153" s="12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</row>
    <row r="154" spans="3:63" x14ac:dyDescent="0.3">
      <c r="C154" s="12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</row>
    <row r="155" spans="3:63" x14ac:dyDescent="0.3">
      <c r="C155" s="12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</row>
    <row r="156" spans="3:63" x14ac:dyDescent="0.3">
      <c r="C156" s="12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</row>
    <row r="157" spans="3:63" x14ac:dyDescent="0.3">
      <c r="C157" s="1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</row>
    <row r="158" spans="3:63" x14ac:dyDescent="0.3">
      <c r="C158" s="12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</row>
    <row r="159" spans="3:63" x14ac:dyDescent="0.3">
      <c r="C159" s="12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</row>
    <row r="160" spans="3:63" x14ac:dyDescent="0.3">
      <c r="C160" s="12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</row>
    <row r="161" spans="3:63" x14ac:dyDescent="0.3">
      <c r="C161" s="12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</row>
    <row r="162" spans="3:63" x14ac:dyDescent="0.3">
      <c r="C162" s="12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</row>
    <row r="163" spans="3:63" x14ac:dyDescent="0.3">
      <c r="C163" s="12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</row>
    <row r="164" spans="3:63" x14ac:dyDescent="0.3">
      <c r="C164" s="12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</row>
    <row r="165" spans="3:63" x14ac:dyDescent="0.3">
      <c r="C165" s="12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</row>
    <row r="166" spans="3:63" x14ac:dyDescent="0.3">
      <c r="C166" s="12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</row>
    <row r="167" spans="3:63" x14ac:dyDescent="0.3">
      <c r="C167" s="12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</row>
    <row r="168" spans="3:63" x14ac:dyDescent="0.3">
      <c r="C168" s="12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</row>
    <row r="169" spans="3:63" x14ac:dyDescent="0.3">
      <c r="C169" s="12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</row>
    <row r="170" spans="3:63" x14ac:dyDescent="0.3">
      <c r="C170" s="12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</row>
    <row r="171" spans="3:63" x14ac:dyDescent="0.3">
      <c r="C171" s="12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</row>
    <row r="172" spans="3:63" x14ac:dyDescent="0.3">
      <c r="C172" s="12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</row>
    <row r="173" spans="3:63" x14ac:dyDescent="0.3">
      <c r="C173" s="12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</row>
    <row r="174" spans="3:63" x14ac:dyDescent="0.3">
      <c r="C174" s="12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</row>
    <row r="175" spans="3:63" x14ac:dyDescent="0.3">
      <c r="C175" s="12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</row>
    <row r="176" spans="3:63" x14ac:dyDescent="0.3">
      <c r="C176" s="12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</row>
    <row r="177" spans="3:63" x14ac:dyDescent="0.3">
      <c r="C177" s="12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</row>
    <row r="178" spans="3:63" x14ac:dyDescent="0.3">
      <c r="C178" s="12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</row>
    <row r="179" spans="3:63" x14ac:dyDescent="0.3">
      <c r="C179" s="12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</row>
    <row r="180" spans="3:63" x14ac:dyDescent="0.3">
      <c r="C180" s="12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</row>
    <row r="181" spans="3:63" x14ac:dyDescent="0.3">
      <c r="C181" s="12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</row>
    <row r="182" spans="3:63" x14ac:dyDescent="0.3">
      <c r="C182" s="12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</row>
    <row r="183" spans="3:63" x14ac:dyDescent="0.3">
      <c r="C183" s="12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</row>
    <row r="184" spans="3:63" x14ac:dyDescent="0.3">
      <c r="C184" s="12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</row>
    <row r="185" spans="3:63" x14ac:dyDescent="0.3">
      <c r="C185" s="12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</row>
    <row r="186" spans="3:63" x14ac:dyDescent="0.3">
      <c r="C186" s="12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</row>
    <row r="187" spans="3:63" x14ac:dyDescent="0.3">
      <c r="C187" s="12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</row>
    <row r="188" spans="3:63" x14ac:dyDescent="0.3">
      <c r="C188" s="12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</row>
    <row r="189" spans="3:63" x14ac:dyDescent="0.3">
      <c r="C189" s="12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</row>
    <row r="190" spans="3:63" x14ac:dyDescent="0.3">
      <c r="C190" s="12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</row>
    <row r="191" spans="3:63" x14ac:dyDescent="0.3">
      <c r="C191" s="12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</row>
    <row r="192" spans="3:63" x14ac:dyDescent="0.3">
      <c r="C192" s="12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</row>
    <row r="193" spans="3:63" x14ac:dyDescent="0.3">
      <c r="C193" s="12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</row>
    <row r="194" spans="3:63" x14ac:dyDescent="0.3">
      <c r="C194" s="12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</row>
    <row r="195" spans="3:63" x14ac:dyDescent="0.3">
      <c r="C195" s="12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</row>
    <row r="196" spans="3:63" x14ac:dyDescent="0.3">
      <c r="C196" s="12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</row>
    <row r="197" spans="3:63" x14ac:dyDescent="0.3">
      <c r="C197" s="12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</row>
    <row r="198" spans="3:63" x14ac:dyDescent="0.3">
      <c r="C198" s="12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</row>
    <row r="199" spans="3:63" x14ac:dyDescent="0.3">
      <c r="C199" s="12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</row>
    <row r="200" spans="3:63" x14ac:dyDescent="0.3">
      <c r="C200" s="12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</row>
    <row r="201" spans="3:63" x14ac:dyDescent="0.3">
      <c r="C201" s="12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</row>
    <row r="202" spans="3:63" x14ac:dyDescent="0.3">
      <c r="C202" s="12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</row>
    <row r="203" spans="3:63" x14ac:dyDescent="0.3">
      <c r="C203" s="12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</row>
    <row r="204" spans="3:63" x14ac:dyDescent="0.3">
      <c r="C204" s="12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</row>
    <row r="205" spans="3:63" x14ac:dyDescent="0.3">
      <c r="C205" s="12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</row>
    <row r="206" spans="3:63" x14ac:dyDescent="0.3">
      <c r="C206" s="12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</row>
    <row r="207" spans="3:63" x14ac:dyDescent="0.3">
      <c r="C207" s="12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</row>
    <row r="208" spans="3:63" x14ac:dyDescent="0.3">
      <c r="C208" s="12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</row>
    <row r="209" spans="3:63" x14ac:dyDescent="0.3">
      <c r="C209" s="12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</row>
    <row r="210" spans="3:63" x14ac:dyDescent="0.3">
      <c r="C210" s="12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</row>
    <row r="211" spans="3:63" x14ac:dyDescent="0.3">
      <c r="C211" s="12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</row>
    <row r="212" spans="3:63" x14ac:dyDescent="0.3">
      <c r="C212" s="12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</row>
    <row r="213" spans="3:63" x14ac:dyDescent="0.3">
      <c r="C213" s="12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</row>
    <row r="214" spans="3:63" x14ac:dyDescent="0.3">
      <c r="C214" s="12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</row>
    <row r="215" spans="3:63" x14ac:dyDescent="0.3">
      <c r="C215" s="12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</row>
    <row r="216" spans="3:63" x14ac:dyDescent="0.3">
      <c r="C216" s="12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</row>
    <row r="217" spans="3:63" x14ac:dyDescent="0.3">
      <c r="C217" s="12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</row>
    <row r="218" spans="3:63" x14ac:dyDescent="0.3">
      <c r="C218" s="12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</row>
    <row r="219" spans="3:63" x14ac:dyDescent="0.3">
      <c r="C219" s="12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</row>
    <row r="220" spans="3:63" x14ac:dyDescent="0.3">
      <c r="C220" s="12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</row>
    <row r="221" spans="3:63" x14ac:dyDescent="0.3">
      <c r="C221" s="12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</row>
    <row r="222" spans="3:63" x14ac:dyDescent="0.3">
      <c r="C222" s="12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</row>
    <row r="223" spans="3:63" x14ac:dyDescent="0.3">
      <c r="C223" s="12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</row>
    <row r="224" spans="3:63" x14ac:dyDescent="0.3">
      <c r="C224" s="12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</row>
    <row r="225" spans="3:63" x14ac:dyDescent="0.3">
      <c r="C225" s="12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</row>
    <row r="226" spans="3:63" x14ac:dyDescent="0.3">
      <c r="C226" s="12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</row>
    <row r="227" spans="3:63" x14ac:dyDescent="0.3">
      <c r="C227" s="12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</row>
    <row r="228" spans="3:63" x14ac:dyDescent="0.3">
      <c r="C228" s="12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</row>
    <row r="229" spans="3:63" x14ac:dyDescent="0.3">
      <c r="C229" s="12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</row>
    <row r="230" spans="3:63" x14ac:dyDescent="0.3">
      <c r="C230" s="12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</row>
    <row r="231" spans="3:63" x14ac:dyDescent="0.3">
      <c r="C231" s="12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</row>
    <row r="232" spans="3:63" x14ac:dyDescent="0.3">
      <c r="C232" s="12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</row>
    <row r="233" spans="3:63" x14ac:dyDescent="0.3">
      <c r="C233" s="12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</row>
    <row r="234" spans="3:63" x14ac:dyDescent="0.3">
      <c r="C234" s="12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</row>
    <row r="235" spans="3:63" x14ac:dyDescent="0.3">
      <c r="C235" s="12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</row>
    <row r="236" spans="3:63" x14ac:dyDescent="0.3">
      <c r="C236" s="12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</row>
    <row r="237" spans="3:63" x14ac:dyDescent="0.3">
      <c r="C237" s="12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</row>
    <row r="238" spans="3:63" x14ac:dyDescent="0.3">
      <c r="C238" s="12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</row>
    <row r="239" spans="3:63" x14ac:dyDescent="0.3">
      <c r="C239" s="12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</row>
    <row r="240" spans="3:63" x14ac:dyDescent="0.3">
      <c r="C240" s="12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</row>
    <row r="241" spans="3:63" x14ac:dyDescent="0.3">
      <c r="C241" s="12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</row>
    <row r="242" spans="3:63" x14ac:dyDescent="0.3">
      <c r="C242" s="12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</row>
    <row r="243" spans="3:63" x14ac:dyDescent="0.3">
      <c r="C243" s="12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</row>
    <row r="244" spans="3:63" x14ac:dyDescent="0.3">
      <c r="C244" s="12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</row>
    <row r="245" spans="3:63" x14ac:dyDescent="0.3">
      <c r="C245" s="12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</row>
    <row r="246" spans="3:63" x14ac:dyDescent="0.3">
      <c r="C246" s="12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</row>
    <row r="247" spans="3:63" x14ac:dyDescent="0.3">
      <c r="C247" s="12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</row>
    <row r="248" spans="3:63" x14ac:dyDescent="0.3">
      <c r="C248" s="12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</row>
    <row r="249" spans="3:63" x14ac:dyDescent="0.3">
      <c r="C249" s="12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</row>
    <row r="250" spans="3:63" x14ac:dyDescent="0.3">
      <c r="C250" s="12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</row>
    <row r="251" spans="3:63" x14ac:dyDescent="0.3">
      <c r="C251" s="12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</row>
    <row r="252" spans="3:63" x14ac:dyDescent="0.3">
      <c r="C252" s="12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</row>
    <row r="253" spans="3:63" x14ac:dyDescent="0.3">
      <c r="C253" s="12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</row>
    <row r="254" spans="3:63" x14ac:dyDescent="0.3">
      <c r="C254" s="12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</row>
    <row r="255" spans="3:63" x14ac:dyDescent="0.3">
      <c r="C255" s="12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</row>
    <row r="256" spans="3:63" x14ac:dyDescent="0.3">
      <c r="C256" s="12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</row>
    <row r="257" spans="3:63" x14ac:dyDescent="0.3">
      <c r="C257" s="12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</row>
    <row r="258" spans="3:63" x14ac:dyDescent="0.3">
      <c r="C258" s="12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</row>
    <row r="259" spans="3:63" x14ac:dyDescent="0.3">
      <c r="C259" s="12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</row>
    <row r="260" spans="3:63" x14ac:dyDescent="0.3">
      <c r="C260" s="12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</row>
    <row r="261" spans="3:63" x14ac:dyDescent="0.3">
      <c r="C261" s="12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</row>
    <row r="262" spans="3:63" x14ac:dyDescent="0.3">
      <c r="C262" s="12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</row>
    <row r="263" spans="3:63" x14ac:dyDescent="0.3">
      <c r="C263" s="12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</row>
    <row r="264" spans="3:63" x14ac:dyDescent="0.3">
      <c r="C264" s="12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</row>
    <row r="265" spans="3:63" x14ac:dyDescent="0.3">
      <c r="C265" s="12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</row>
    <row r="266" spans="3:63" x14ac:dyDescent="0.3">
      <c r="C266" s="12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</row>
    <row r="267" spans="3:63" x14ac:dyDescent="0.3">
      <c r="C267" s="12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</row>
    <row r="268" spans="3:63" x14ac:dyDescent="0.3">
      <c r="C268" s="12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</row>
    <row r="269" spans="3:63" x14ac:dyDescent="0.3">
      <c r="C269" s="12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</row>
    <row r="270" spans="3:63" x14ac:dyDescent="0.3">
      <c r="C270" s="12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</row>
    <row r="271" spans="3:63" x14ac:dyDescent="0.3">
      <c r="C271" s="12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</row>
    <row r="272" spans="3:63" x14ac:dyDescent="0.3">
      <c r="C272" s="12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</row>
    <row r="273" spans="3:63" x14ac:dyDescent="0.3">
      <c r="C273" s="12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</row>
    <row r="274" spans="3:63" x14ac:dyDescent="0.3">
      <c r="C274" s="12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</row>
    <row r="275" spans="3:63" x14ac:dyDescent="0.3">
      <c r="C275" s="12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</row>
    <row r="276" spans="3:63" x14ac:dyDescent="0.3">
      <c r="C276" s="12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</row>
    <row r="277" spans="3:63" x14ac:dyDescent="0.3">
      <c r="C277" s="12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</row>
    <row r="278" spans="3:63" x14ac:dyDescent="0.3">
      <c r="C278" s="12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</row>
    <row r="279" spans="3:63" x14ac:dyDescent="0.3">
      <c r="C279" s="12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</row>
    <row r="280" spans="3:63" x14ac:dyDescent="0.3">
      <c r="C280" s="12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</row>
    <row r="281" spans="3:63" x14ac:dyDescent="0.3">
      <c r="C281" s="12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</row>
    <row r="282" spans="3:63" x14ac:dyDescent="0.3">
      <c r="C282" s="12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</row>
    <row r="283" spans="3:63" x14ac:dyDescent="0.3">
      <c r="C283" s="12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</row>
    <row r="284" spans="3:63" x14ac:dyDescent="0.3">
      <c r="C284" s="12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</row>
    <row r="285" spans="3:63" x14ac:dyDescent="0.3">
      <c r="C285" s="12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</row>
    <row r="286" spans="3:63" x14ac:dyDescent="0.3">
      <c r="C286" s="12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</row>
    <row r="287" spans="3:63" x14ac:dyDescent="0.3">
      <c r="C287" s="12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</row>
    <row r="288" spans="3:63" x14ac:dyDescent="0.3">
      <c r="C288" s="12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</row>
    <row r="289" spans="3:63" x14ac:dyDescent="0.3">
      <c r="C289" s="12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</row>
    <row r="290" spans="3:63" x14ac:dyDescent="0.3">
      <c r="C290" s="12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</row>
    <row r="291" spans="3:63" x14ac:dyDescent="0.3">
      <c r="C291" s="12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</row>
    <row r="292" spans="3:63" x14ac:dyDescent="0.3">
      <c r="C292" s="12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</row>
    <row r="293" spans="3:63" x14ac:dyDescent="0.3">
      <c r="C293" s="12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</row>
    <row r="294" spans="3:63" x14ac:dyDescent="0.3">
      <c r="C294" s="12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</row>
    <row r="295" spans="3:63" x14ac:dyDescent="0.3">
      <c r="C295" s="12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</row>
    <row r="296" spans="3:63" x14ac:dyDescent="0.3">
      <c r="C296" s="12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</row>
    <row r="297" spans="3:63" x14ac:dyDescent="0.3">
      <c r="C297" s="12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</row>
    <row r="298" spans="3:63" x14ac:dyDescent="0.3">
      <c r="C298" s="12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</row>
    <row r="299" spans="3:63" x14ac:dyDescent="0.3">
      <c r="C299" s="12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</row>
    <row r="300" spans="3:63" x14ac:dyDescent="0.3">
      <c r="C300" s="12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</row>
    <row r="301" spans="3:63" x14ac:dyDescent="0.3">
      <c r="C301" s="12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</row>
    <row r="302" spans="3:63" x14ac:dyDescent="0.3">
      <c r="C302" s="12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</row>
    <row r="303" spans="3:63" x14ac:dyDescent="0.3">
      <c r="C303" s="12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</row>
    <row r="304" spans="3:63" x14ac:dyDescent="0.3">
      <c r="C304" s="12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</row>
    <row r="305" spans="3:63" x14ac:dyDescent="0.3">
      <c r="C305" s="12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</row>
    <row r="306" spans="3:63" x14ac:dyDescent="0.3">
      <c r="C306" s="12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</row>
    <row r="307" spans="3:63" x14ac:dyDescent="0.3">
      <c r="C307" s="12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</row>
    <row r="308" spans="3:63" x14ac:dyDescent="0.3">
      <c r="C308" s="12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</row>
    <row r="309" spans="3:63" x14ac:dyDescent="0.3">
      <c r="C309" s="12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</row>
    <row r="310" spans="3:63" x14ac:dyDescent="0.3">
      <c r="C310" s="12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</row>
    <row r="311" spans="3:63" x14ac:dyDescent="0.3">
      <c r="C311" s="12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</row>
    <row r="312" spans="3:63" x14ac:dyDescent="0.3">
      <c r="C312" s="12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</row>
    <row r="313" spans="3:63" x14ac:dyDescent="0.3">
      <c r="C313" s="12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</row>
    <row r="314" spans="3:63" x14ac:dyDescent="0.3">
      <c r="C314" s="12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</row>
    <row r="315" spans="3:63" x14ac:dyDescent="0.3">
      <c r="C315" s="12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</row>
    <row r="316" spans="3:63" x14ac:dyDescent="0.3">
      <c r="C316" s="12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</row>
    <row r="317" spans="3:63" x14ac:dyDescent="0.3">
      <c r="C317" s="12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</row>
    <row r="318" spans="3:63" x14ac:dyDescent="0.3">
      <c r="C318" s="12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</row>
    <row r="319" spans="3:63" x14ac:dyDescent="0.3">
      <c r="C319" s="12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</row>
    <row r="320" spans="3:63" x14ac:dyDescent="0.3">
      <c r="C320" s="12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</row>
    <row r="321" spans="3:63" x14ac:dyDescent="0.3">
      <c r="C321" s="12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</row>
    <row r="322" spans="3:63" x14ac:dyDescent="0.3">
      <c r="C322" s="12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</row>
    <row r="323" spans="3:63" x14ac:dyDescent="0.3">
      <c r="C323" s="12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</row>
    <row r="324" spans="3:63" x14ac:dyDescent="0.3">
      <c r="C324" s="12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</row>
    <row r="325" spans="3:63" x14ac:dyDescent="0.3">
      <c r="C325" s="12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</row>
    <row r="326" spans="3:63" x14ac:dyDescent="0.3">
      <c r="C326" s="12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</row>
    <row r="327" spans="3:63" x14ac:dyDescent="0.3">
      <c r="C327" s="12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</row>
    <row r="328" spans="3:63" x14ac:dyDescent="0.3">
      <c r="C328" s="12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</row>
    <row r="329" spans="3:63" x14ac:dyDescent="0.3">
      <c r="C329" s="12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</row>
    <row r="330" spans="3:63" x14ac:dyDescent="0.3">
      <c r="C330" s="12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</row>
    <row r="331" spans="3:63" x14ac:dyDescent="0.3">
      <c r="C331" s="12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</row>
    <row r="332" spans="3:63" x14ac:dyDescent="0.3">
      <c r="C332" s="12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</row>
    <row r="333" spans="3:63" x14ac:dyDescent="0.3">
      <c r="C333" s="12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</row>
    <row r="334" spans="3:63" x14ac:dyDescent="0.3">
      <c r="C334" s="12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</row>
    <row r="335" spans="3:63" x14ac:dyDescent="0.3">
      <c r="C335" s="12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</row>
    <row r="336" spans="3:63" x14ac:dyDescent="0.3">
      <c r="C336" s="12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</row>
    <row r="337" spans="3:63" x14ac:dyDescent="0.3">
      <c r="C337" s="12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</row>
    <row r="338" spans="3:63" x14ac:dyDescent="0.3">
      <c r="C338" s="12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</row>
    <row r="339" spans="3:63" x14ac:dyDescent="0.3">
      <c r="C339" s="12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</row>
    <row r="340" spans="3:63" x14ac:dyDescent="0.3">
      <c r="C340" s="12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</row>
    <row r="341" spans="3:63" x14ac:dyDescent="0.3">
      <c r="C341" s="12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</row>
    <row r="342" spans="3:63" x14ac:dyDescent="0.3">
      <c r="C342" s="12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</row>
    <row r="343" spans="3:63" x14ac:dyDescent="0.3">
      <c r="C343" s="12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</row>
    <row r="344" spans="3:63" x14ac:dyDescent="0.3">
      <c r="C344" s="12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</row>
    <row r="345" spans="3:63" x14ac:dyDescent="0.3">
      <c r="C345" s="12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</row>
    <row r="346" spans="3:63" x14ac:dyDescent="0.3">
      <c r="C346" s="12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</row>
    <row r="347" spans="3:63" x14ac:dyDescent="0.3">
      <c r="C347" s="12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</row>
    <row r="348" spans="3:63" x14ac:dyDescent="0.3">
      <c r="C348" s="12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</row>
    <row r="349" spans="3:63" x14ac:dyDescent="0.3">
      <c r="C349" s="12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</row>
    <row r="350" spans="3:63" x14ac:dyDescent="0.3">
      <c r="C350" s="12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</row>
    <row r="351" spans="3:63" x14ac:dyDescent="0.3">
      <c r="C351" s="12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</row>
    <row r="352" spans="3:63" x14ac:dyDescent="0.3">
      <c r="C352" s="12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</row>
    <row r="353" spans="3:63" x14ac:dyDescent="0.3">
      <c r="C353" s="12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</row>
    <row r="354" spans="3:63" x14ac:dyDescent="0.3">
      <c r="C354" s="12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</row>
    <row r="355" spans="3:63" x14ac:dyDescent="0.3">
      <c r="C355" s="12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</row>
    <row r="356" spans="3:63" x14ac:dyDescent="0.3">
      <c r="C356" s="12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</row>
    <row r="357" spans="3:63" x14ac:dyDescent="0.3">
      <c r="C357" s="12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</row>
    <row r="358" spans="3:63" x14ac:dyDescent="0.3">
      <c r="C358" s="12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</row>
    <row r="359" spans="3:63" x14ac:dyDescent="0.3">
      <c r="C359" s="12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</row>
    <row r="360" spans="3:63" x14ac:dyDescent="0.3">
      <c r="C360" s="12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</row>
    <row r="361" spans="3:63" x14ac:dyDescent="0.3">
      <c r="C361" s="12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</row>
    <row r="362" spans="3:63" x14ac:dyDescent="0.3">
      <c r="C362" s="12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</row>
    <row r="363" spans="3:63" x14ac:dyDescent="0.3">
      <c r="C363" s="12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</row>
    <row r="364" spans="3:63" x14ac:dyDescent="0.3">
      <c r="C364" s="12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</row>
    <row r="365" spans="3:63" x14ac:dyDescent="0.3">
      <c r="C365" s="12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</row>
    <row r="366" spans="3:63" x14ac:dyDescent="0.3">
      <c r="C366" s="12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</row>
    <row r="367" spans="3:63" x14ac:dyDescent="0.3">
      <c r="C367" s="12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</row>
    <row r="368" spans="3:63" x14ac:dyDescent="0.3">
      <c r="C368" s="12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</row>
    <row r="369" spans="3:63" x14ac:dyDescent="0.3">
      <c r="C369" s="12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</row>
    <row r="370" spans="3:63" x14ac:dyDescent="0.3">
      <c r="C370" s="12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</row>
    <row r="371" spans="3:63" x14ac:dyDescent="0.3">
      <c r="C371" s="12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</row>
    <row r="372" spans="3:63" x14ac:dyDescent="0.3">
      <c r="C372" s="12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</row>
    <row r="373" spans="3:63" x14ac:dyDescent="0.3">
      <c r="C373" s="12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</row>
    <row r="374" spans="3:63" x14ac:dyDescent="0.3">
      <c r="C374" s="12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</row>
    <row r="375" spans="3:63" x14ac:dyDescent="0.3">
      <c r="C375" s="12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</row>
    <row r="376" spans="3:63" x14ac:dyDescent="0.3">
      <c r="C376" s="12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</row>
    <row r="377" spans="3:63" x14ac:dyDescent="0.3">
      <c r="C377" s="12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</row>
    <row r="378" spans="3:63" x14ac:dyDescent="0.3">
      <c r="C378" s="12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</row>
    <row r="379" spans="3:63" x14ac:dyDescent="0.3">
      <c r="C379" s="12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</row>
    <row r="380" spans="3:63" x14ac:dyDescent="0.3">
      <c r="C380" s="12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</row>
    <row r="381" spans="3:63" x14ac:dyDescent="0.3">
      <c r="C381" s="12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</row>
    <row r="382" spans="3:63" x14ac:dyDescent="0.3">
      <c r="C382" s="12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</row>
    <row r="383" spans="3:63" x14ac:dyDescent="0.3">
      <c r="C383" s="12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</row>
    <row r="384" spans="3:63" x14ac:dyDescent="0.3">
      <c r="C384" s="12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</row>
    <row r="385" spans="3:63" x14ac:dyDescent="0.3">
      <c r="C385" s="12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</row>
    <row r="386" spans="3:63" x14ac:dyDescent="0.3">
      <c r="C386" s="12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</row>
    <row r="387" spans="3:63" x14ac:dyDescent="0.3">
      <c r="C387" s="12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</row>
    <row r="388" spans="3:63" x14ac:dyDescent="0.3">
      <c r="C388" s="12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</row>
    <row r="389" spans="3:63" x14ac:dyDescent="0.3">
      <c r="C389" s="12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</row>
    <row r="390" spans="3:63" x14ac:dyDescent="0.3">
      <c r="C390" s="12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</row>
    <row r="391" spans="3:63" x14ac:dyDescent="0.3">
      <c r="C391" s="12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</row>
    <row r="392" spans="3:63" x14ac:dyDescent="0.3">
      <c r="C392" s="12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</row>
    <row r="393" spans="3:63" x14ac:dyDescent="0.3">
      <c r="C393" s="12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</row>
    <row r="394" spans="3:63" x14ac:dyDescent="0.3">
      <c r="C394" s="12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</row>
    <row r="395" spans="3:63" x14ac:dyDescent="0.3">
      <c r="C395" s="12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</row>
    <row r="396" spans="3:63" x14ac:dyDescent="0.3">
      <c r="C396" s="12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</row>
    <row r="397" spans="3:63" x14ac:dyDescent="0.3">
      <c r="C397" s="12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</row>
    <row r="398" spans="3:63" x14ac:dyDescent="0.3">
      <c r="C398" s="12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</row>
    <row r="399" spans="3:63" x14ac:dyDescent="0.3">
      <c r="C399" s="12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</row>
    <row r="400" spans="3:63" x14ac:dyDescent="0.3">
      <c r="C400" s="12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</row>
    <row r="401" spans="3:63" x14ac:dyDescent="0.3">
      <c r="C401" s="12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</row>
    <row r="402" spans="3:63" x14ac:dyDescent="0.3">
      <c r="C402" s="12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</row>
    <row r="403" spans="3:63" x14ac:dyDescent="0.3">
      <c r="C403" s="12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</row>
    <row r="404" spans="3:63" x14ac:dyDescent="0.3">
      <c r="C404" s="12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</row>
    <row r="405" spans="3:63" x14ac:dyDescent="0.3">
      <c r="C405" s="12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</row>
    <row r="406" spans="3:63" x14ac:dyDescent="0.3">
      <c r="C406" s="12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</row>
    <row r="407" spans="3:63" x14ac:dyDescent="0.3">
      <c r="C407" s="12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</row>
    <row r="408" spans="3:63" x14ac:dyDescent="0.3">
      <c r="C408" s="12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</row>
    <row r="409" spans="3:63" x14ac:dyDescent="0.3">
      <c r="C409" s="12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</row>
    <row r="410" spans="3:63" x14ac:dyDescent="0.3">
      <c r="C410" s="12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</row>
    <row r="411" spans="3:63" x14ac:dyDescent="0.3">
      <c r="C411" s="12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</row>
    <row r="412" spans="3:63" x14ac:dyDescent="0.3">
      <c r="C412" s="12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</row>
    <row r="413" spans="3:63" x14ac:dyDescent="0.3">
      <c r="C413" s="12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</row>
    <row r="414" spans="3:63" x14ac:dyDescent="0.3">
      <c r="C414" s="12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</row>
    <row r="415" spans="3:63" x14ac:dyDescent="0.3">
      <c r="C415" s="12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</row>
    <row r="416" spans="3:63" x14ac:dyDescent="0.3">
      <c r="C416" s="12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</row>
    <row r="417" spans="3:63" x14ac:dyDescent="0.3">
      <c r="C417" s="12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</row>
    <row r="418" spans="3:63" x14ac:dyDescent="0.3">
      <c r="C418" s="12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</row>
    <row r="419" spans="3:63" x14ac:dyDescent="0.3">
      <c r="C419" s="12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</row>
    <row r="420" spans="3:63" x14ac:dyDescent="0.3">
      <c r="C420" s="12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</row>
    <row r="421" spans="3:63" x14ac:dyDescent="0.3">
      <c r="C421" s="12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</row>
    <row r="422" spans="3:63" x14ac:dyDescent="0.3">
      <c r="C422" s="12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</row>
    <row r="423" spans="3:63" x14ac:dyDescent="0.3">
      <c r="C423" s="12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</row>
    <row r="424" spans="3:63" x14ac:dyDescent="0.3">
      <c r="C424" s="12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</row>
    <row r="425" spans="3:63" x14ac:dyDescent="0.3">
      <c r="C425" s="12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</row>
    <row r="426" spans="3:63" x14ac:dyDescent="0.3">
      <c r="C426" s="12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</row>
    <row r="427" spans="3:63" x14ac:dyDescent="0.3">
      <c r="C427" s="12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</row>
    <row r="428" spans="3:63" x14ac:dyDescent="0.3">
      <c r="C428" s="12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</row>
    <row r="429" spans="3:63" x14ac:dyDescent="0.3">
      <c r="C429" s="12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</row>
    <row r="430" spans="3:63" x14ac:dyDescent="0.3">
      <c r="C430" s="12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</row>
    <row r="431" spans="3:63" x14ac:dyDescent="0.3">
      <c r="C431" s="12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</row>
    <row r="432" spans="3:63" x14ac:dyDescent="0.3">
      <c r="C432" s="12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</row>
    <row r="433" spans="3:63" x14ac:dyDescent="0.3">
      <c r="C433" s="12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</row>
    <row r="434" spans="3:63" x14ac:dyDescent="0.3">
      <c r="C434" s="12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</row>
    <row r="435" spans="3:63" x14ac:dyDescent="0.3">
      <c r="C435" s="12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</row>
    <row r="436" spans="3:63" x14ac:dyDescent="0.3">
      <c r="C436" s="12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</row>
    <row r="437" spans="3:63" x14ac:dyDescent="0.3">
      <c r="C437" s="12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</row>
    <row r="438" spans="3:63" x14ac:dyDescent="0.3">
      <c r="C438" s="12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</row>
    <row r="439" spans="3:63" x14ac:dyDescent="0.3">
      <c r="C439" s="12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</row>
    <row r="440" spans="3:63" x14ac:dyDescent="0.3">
      <c r="C440" s="12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</row>
    <row r="441" spans="3:63" x14ac:dyDescent="0.3">
      <c r="C441" s="12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</row>
    <row r="442" spans="3:63" x14ac:dyDescent="0.3">
      <c r="C442" s="12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</row>
    <row r="443" spans="3:63" x14ac:dyDescent="0.3">
      <c r="C443" s="12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</row>
    <row r="444" spans="3:63" x14ac:dyDescent="0.3">
      <c r="C444" s="12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</row>
    <row r="445" spans="3:63" x14ac:dyDescent="0.3">
      <c r="C445" s="12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</row>
    <row r="446" spans="3:63" x14ac:dyDescent="0.3">
      <c r="C446" s="12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</row>
    <row r="447" spans="3:63" x14ac:dyDescent="0.3">
      <c r="C447" s="12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</row>
    <row r="448" spans="3:63" x14ac:dyDescent="0.3">
      <c r="C448" s="12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</row>
    <row r="449" spans="3:63" x14ac:dyDescent="0.3">
      <c r="C449" s="12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</row>
    <row r="450" spans="3:63" x14ac:dyDescent="0.3">
      <c r="C450" s="12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</row>
    <row r="451" spans="3:63" x14ac:dyDescent="0.3">
      <c r="C451" s="12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</row>
    <row r="452" spans="3:63" x14ac:dyDescent="0.3">
      <c r="C452" s="12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</row>
    <row r="453" spans="3:63" x14ac:dyDescent="0.3">
      <c r="C453" s="12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</row>
    <row r="454" spans="3:63" x14ac:dyDescent="0.3">
      <c r="C454" s="12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</row>
    <row r="455" spans="3:63" x14ac:dyDescent="0.3">
      <c r="C455" s="12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</row>
    <row r="456" spans="3:63" x14ac:dyDescent="0.3">
      <c r="C456" s="12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</row>
    <row r="457" spans="3:63" x14ac:dyDescent="0.3">
      <c r="C457" s="12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</row>
    <row r="458" spans="3:63" x14ac:dyDescent="0.3">
      <c r="C458" s="12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</row>
    <row r="459" spans="3:63" x14ac:dyDescent="0.3">
      <c r="C459" s="12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</row>
    <row r="460" spans="3:63" x14ac:dyDescent="0.3">
      <c r="C460" s="12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</row>
    <row r="461" spans="3:63" x14ac:dyDescent="0.3">
      <c r="C461" s="12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</row>
    <row r="462" spans="3:63" x14ac:dyDescent="0.3">
      <c r="C462" s="12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</row>
    <row r="463" spans="3:63" x14ac:dyDescent="0.3">
      <c r="C463" s="12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</row>
    <row r="464" spans="3:63" x14ac:dyDescent="0.3">
      <c r="C464" s="12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</row>
    <row r="465" spans="3:63" x14ac:dyDescent="0.3">
      <c r="C465" s="12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</row>
    <row r="466" spans="3:63" x14ac:dyDescent="0.3">
      <c r="C466" s="12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</row>
    <row r="467" spans="3:63" x14ac:dyDescent="0.3">
      <c r="C467" s="12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</row>
    <row r="468" spans="3:63" x14ac:dyDescent="0.3">
      <c r="C468" s="12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</row>
    <row r="469" spans="3:63" x14ac:dyDescent="0.3">
      <c r="C469" s="12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</row>
    <row r="470" spans="3:63" x14ac:dyDescent="0.3">
      <c r="C470" s="12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</row>
    <row r="471" spans="3:63" x14ac:dyDescent="0.3">
      <c r="C471" s="12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</row>
    <row r="472" spans="3:63" x14ac:dyDescent="0.3">
      <c r="C472" s="12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</row>
    <row r="473" spans="3:63" x14ac:dyDescent="0.3">
      <c r="C473" s="12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</row>
    <row r="474" spans="3:63" x14ac:dyDescent="0.3">
      <c r="C474" s="12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</row>
    <row r="475" spans="3:63" x14ac:dyDescent="0.3">
      <c r="C475" s="12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</row>
    <row r="476" spans="3:63" x14ac:dyDescent="0.3">
      <c r="C476" s="12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</row>
    <row r="477" spans="3:63" x14ac:dyDescent="0.3">
      <c r="C477" s="12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</row>
    <row r="478" spans="3:63" x14ac:dyDescent="0.3">
      <c r="C478" s="12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</row>
    <row r="479" spans="3:63" x14ac:dyDescent="0.3">
      <c r="C479" s="12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</row>
    <row r="480" spans="3:63" x14ac:dyDescent="0.3">
      <c r="C480" s="12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</row>
    <row r="481" spans="3:63" x14ac:dyDescent="0.3">
      <c r="C481" s="12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</row>
    <row r="482" spans="3:63" x14ac:dyDescent="0.3">
      <c r="C482" s="12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</row>
    <row r="483" spans="3:63" x14ac:dyDescent="0.3">
      <c r="C483" s="12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</row>
    <row r="484" spans="3:63" x14ac:dyDescent="0.3">
      <c r="C484" s="12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</row>
    <row r="485" spans="3:63" x14ac:dyDescent="0.3">
      <c r="C485" s="12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</row>
    <row r="486" spans="3:63" x14ac:dyDescent="0.3">
      <c r="C486" s="12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</row>
    <row r="487" spans="3:63" x14ac:dyDescent="0.3">
      <c r="C487" s="12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</row>
    <row r="488" spans="3:63" x14ac:dyDescent="0.3">
      <c r="C488" s="12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</row>
    <row r="489" spans="3:63" x14ac:dyDescent="0.3">
      <c r="C489" s="12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</row>
    <row r="490" spans="3:63" x14ac:dyDescent="0.3">
      <c r="C490" s="12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</row>
    <row r="491" spans="3:63" x14ac:dyDescent="0.3">
      <c r="C491" s="12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</row>
    <row r="492" spans="3:63" x14ac:dyDescent="0.3">
      <c r="C492" s="12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</row>
    <row r="493" spans="3:63" x14ac:dyDescent="0.3">
      <c r="C493" s="12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</row>
    <row r="494" spans="3:63" x14ac:dyDescent="0.3">
      <c r="C494" s="12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</row>
    <row r="495" spans="3:63" x14ac:dyDescent="0.3">
      <c r="C495" s="12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</row>
    <row r="496" spans="3:63" x14ac:dyDescent="0.3">
      <c r="C496" s="12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</row>
    <row r="497" spans="3:63" x14ac:dyDescent="0.3">
      <c r="C497" s="12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</row>
    <row r="498" spans="3:63" x14ac:dyDescent="0.3">
      <c r="C498" s="12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</row>
    <row r="499" spans="3:63" x14ac:dyDescent="0.3">
      <c r="C499" s="12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</row>
    <row r="500" spans="3:63" x14ac:dyDescent="0.3">
      <c r="C500" s="12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</row>
    <row r="501" spans="3:63" x14ac:dyDescent="0.3">
      <c r="C501" s="12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</row>
    <row r="502" spans="3:63" x14ac:dyDescent="0.3">
      <c r="C502" s="12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</row>
    <row r="503" spans="3:63" x14ac:dyDescent="0.3">
      <c r="C503" s="12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</row>
    <row r="504" spans="3:63" x14ac:dyDescent="0.3">
      <c r="C504" s="12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</row>
    <row r="505" spans="3:63" x14ac:dyDescent="0.3">
      <c r="C505" s="12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</row>
    <row r="506" spans="3:63" x14ac:dyDescent="0.3">
      <c r="C506" s="12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</row>
    <row r="507" spans="3:63" x14ac:dyDescent="0.3">
      <c r="C507" s="12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</row>
    <row r="508" spans="3:63" x14ac:dyDescent="0.3">
      <c r="C508" s="12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</row>
    <row r="509" spans="3:63" x14ac:dyDescent="0.3">
      <c r="C509" s="12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</row>
    <row r="510" spans="3:63" x14ac:dyDescent="0.3">
      <c r="C510" s="12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</row>
    <row r="511" spans="3:63" x14ac:dyDescent="0.3">
      <c r="C511" s="12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</row>
    <row r="512" spans="3:63" x14ac:dyDescent="0.3">
      <c r="C512" s="12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</row>
    <row r="513" spans="3:63" x14ac:dyDescent="0.3">
      <c r="C513" s="12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</row>
    <row r="514" spans="3:63" x14ac:dyDescent="0.3">
      <c r="C514" s="12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</row>
    <row r="515" spans="3:63" x14ac:dyDescent="0.3">
      <c r="C515" s="12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</row>
    <row r="516" spans="3:63" x14ac:dyDescent="0.3">
      <c r="C516" s="12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</row>
    <row r="517" spans="3:63" x14ac:dyDescent="0.3">
      <c r="C517" s="12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</row>
    <row r="518" spans="3:63" x14ac:dyDescent="0.3">
      <c r="C518" s="12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</row>
    <row r="519" spans="3:63" x14ac:dyDescent="0.3">
      <c r="C519" s="12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</row>
    <row r="520" spans="3:63" x14ac:dyDescent="0.3">
      <c r="C520" s="12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</row>
    <row r="521" spans="3:63" x14ac:dyDescent="0.3">
      <c r="C521" s="12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</row>
    <row r="522" spans="3:63" x14ac:dyDescent="0.3">
      <c r="C522" s="12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</row>
    <row r="523" spans="3:63" x14ac:dyDescent="0.3">
      <c r="C523" s="12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</row>
    <row r="524" spans="3:63" x14ac:dyDescent="0.3">
      <c r="C524" s="12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</row>
    <row r="525" spans="3:63" x14ac:dyDescent="0.3">
      <c r="C525" s="12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</row>
    <row r="526" spans="3:63" x14ac:dyDescent="0.3">
      <c r="C526" s="12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</row>
    <row r="527" spans="3:63" x14ac:dyDescent="0.3">
      <c r="C527" s="12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</row>
    <row r="528" spans="3:63" x14ac:dyDescent="0.3">
      <c r="C528" s="12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</row>
    <row r="529" spans="3:63" x14ac:dyDescent="0.3">
      <c r="C529" s="12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</row>
    <row r="530" spans="3:63" x14ac:dyDescent="0.3">
      <c r="C530" s="12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</row>
    <row r="531" spans="3:63" x14ac:dyDescent="0.3">
      <c r="C531" s="12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</row>
    <row r="532" spans="3:63" x14ac:dyDescent="0.3">
      <c r="C532" s="12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</row>
    <row r="533" spans="3:63" x14ac:dyDescent="0.3">
      <c r="C533" s="12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</row>
    <row r="534" spans="3:63" x14ac:dyDescent="0.3">
      <c r="C534" s="12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</row>
    <row r="535" spans="3:63" x14ac:dyDescent="0.3">
      <c r="C535" s="12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</row>
    <row r="536" spans="3:63" x14ac:dyDescent="0.3">
      <c r="C536" s="12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</row>
    <row r="537" spans="3:63" x14ac:dyDescent="0.3">
      <c r="C537" s="12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</row>
    <row r="538" spans="3:63" x14ac:dyDescent="0.3">
      <c r="C538" s="12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</row>
    <row r="539" spans="3:63" x14ac:dyDescent="0.3">
      <c r="C539" s="12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</row>
    <row r="540" spans="3:63" x14ac:dyDescent="0.3">
      <c r="C540" s="12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</row>
    <row r="541" spans="3:63" x14ac:dyDescent="0.3">
      <c r="C541" s="12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</row>
    <row r="542" spans="3:63" x14ac:dyDescent="0.3">
      <c r="C542" s="12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</row>
    <row r="543" spans="3:63" x14ac:dyDescent="0.3">
      <c r="C543" s="12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</row>
    <row r="544" spans="3:63" x14ac:dyDescent="0.3">
      <c r="C544" s="12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</row>
    <row r="545" spans="3:63" x14ac:dyDescent="0.3">
      <c r="C545" s="12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</row>
    <row r="546" spans="3:63" x14ac:dyDescent="0.3">
      <c r="C546" s="12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</row>
    <row r="547" spans="3:63" x14ac:dyDescent="0.3">
      <c r="C547" s="12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</row>
    <row r="548" spans="3:63" x14ac:dyDescent="0.3">
      <c r="C548" s="12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</row>
    <row r="549" spans="3:63" x14ac:dyDescent="0.3">
      <c r="C549" s="12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</row>
    <row r="550" spans="3:63" x14ac:dyDescent="0.3">
      <c r="C550" s="12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</row>
    <row r="551" spans="3:63" x14ac:dyDescent="0.3">
      <c r="C551" s="12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</row>
    <row r="552" spans="3:63" x14ac:dyDescent="0.3">
      <c r="C552" s="12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</row>
    <row r="553" spans="3:63" x14ac:dyDescent="0.3">
      <c r="C553" s="12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</row>
    <row r="554" spans="3:63" x14ac:dyDescent="0.3">
      <c r="C554" s="12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</row>
    <row r="555" spans="3:63" x14ac:dyDescent="0.3">
      <c r="C555" s="12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</row>
    <row r="556" spans="3:63" x14ac:dyDescent="0.3">
      <c r="C556" s="12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</row>
    <row r="557" spans="3:63" x14ac:dyDescent="0.3">
      <c r="C557" s="12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</row>
    <row r="558" spans="3:63" x14ac:dyDescent="0.3">
      <c r="C558" s="12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</row>
    <row r="559" spans="3:63" x14ac:dyDescent="0.3">
      <c r="C559" s="12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</row>
    <row r="560" spans="3:63" x14ac:dyDescent="0.3">
      <c r="C560" s="12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</row>
    <row r="561" spans="3:63" x14ac:dyDescent="0.3">
      <c r="C561" s="12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</row>
    <row r="562" spans="3:63" x14ac:dyDescent="0.3">
      <c r="C562" s="12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</row>
    <row r="563" spans="3:63" x14ac:dyDescent="0.3">
      <c r="C563" s="12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</row>
    <row r="564" spans="3:63" x14ac:dyDescent="0.3">
      <c r="C564" s="12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</row>
    <row r="565" spans="3:63" x14ac:dyDescent="0.3">
      <c r="C565" s="12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</row>
    <row r="566" spans="3:63" x14ac:dyDescent="0.3">
      <c r="C566" s="12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</row>
    <row r="567" spans="3:63" x14ac:dyDescent="0.3">
      <c r="C567" s="12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</row>
    <row r="568" spans="3:63" x14ac:dyDescent="0.3">
      <c r="C568" s="12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</row>
    <row r="569" spans="3:63" x14ac:dyDescent="0.3">
      <c r="C569" s="12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</row>
    <row r="570" spans="3:63" x14ac:dyDescent="0.3">
      <c r="C570" s="12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</row>
    <row r="571" spans="3:63" x14ac:dyDescent="0.3">
      <c r="C571" s="12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</row>
    <row r="572" spans="3:63" x14ac:dyDescent="0.3">
      <c r="C572" s="12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</row>
    <row r="573" spans="3:63" x14ac:dyDescent="0.3">
      <c r="C573" s="12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</row>
    <row r="574" spans="3:63" x14ac:dyDescent="0.3">
      <c r="C574" s="12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</row>
    <row r="575" spans="3:63" x14ac:dyDescent="0.3">
      <c r="C575" s="12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</row>
    <row r="576" spans="3:63" x14ac:dyDescent="0.3">
      <c r="C576" s="12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</row>
    <row r="577" spans="3:63" x14ac:dyDescent="0.3">
      <c r="C577" s="12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</row>
    <row r="578" spans="3:63" x14ac:dyDescent="0.3">
      <c r="C578" s="12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</row>
    <row r="579" spans="3:63" x14ac:dyDescent="0.3">
      <c r="C579" s="12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</row>
    <row r="580" spans="3:63" x14ac:dyDescent="0.3">
      <c r="C580" s="12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</row>
    <row r="581" spans="3:63" x14ac:dyDescent="0.3">
      <c r="C581" s="12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</row>
    <row r="582" spans="3:63" x14ac:dyDescent="0.3">
      <c r="C582" s="12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</row>
    <row r="583" spans="3:63" x14ac:dyDescent="0.3">
      <c r="C583" s="12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</row>
    <row r="584" spans="3:63" x14ac:dyDescent="0.3">
      <c r="C584" s="12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</row>
    <row r="585" spans="3:63" x14ac:dyDescent="0.3">
      <c r="C585" s="12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</row>
    <row r="586" spans="3:63" x14ac:dyDescent="0.3">
      <c r="C586" s="12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</row>
    <row r="587" spans="3:63" x14ac:dyDescent="0.3">
      <c r="C587" s="12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</row>
    <row r="588" spans="3:63" x14ac:dyDescent="0.3">
      <c r="C588" s="12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</row>
    <row r="589" spans="3:63" x14ac:dyDescent="0.3">
      <c r="C589" s="12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</row>
    <row r="590" spans="3:63" x14ac:dyDescent="0.3">
      <c r="C590" s="12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</row>
    <row r="591" spans="3:63" x14ac:dyDescent="0.3">
      <c r="C591" s="12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</row>
    <row r="592" spans="3:63" x14ac:dyDescent="0.3">
      <c r="C592" s="12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</row>
    <row r="593" spans="3:63" x14ac:dyDescent="0.3">
      <c r="C593" s="12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</row>
    <row r="594" spans="3:63" x14ac:dyDescent="0.3">
      <c r="C594" s="12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</row>
    <row r="595" spans="3:63" x14ac:dyDescent="0.3">
      <c r="C595" s="12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</row>
    <row r="596" spans="3:63" x14ac:dyDescent="0.3">
      <c r="C596" s="12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</row>
    <row r="597" spans="3:63" x14ac:dyDescent="0.3">
      <c r="C597" s="12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</row>
    <row r="598" spans="3:63" x14ac:dyDescent="0.3">
      <c r="C598" s="12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</row>
    <row r="599" spans="3:63" x14ac:dyDescent="0.3">
      <c r="C599" s="12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</row>
    <row r="600" spans="3:63" x14ac:dyDescent="0.3">
      <c r="C600" s="12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</row>
    <row r="601" spans="3:63" x14ac:dyDescent="0.3">
      <c r="C601" s="12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</row>
    <row r="602" spans="3:63" x14ac:dyDescent="0.3">
      <c r="C602" s="12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</row>
    <row r="603" spans="3:63" x14ac:dyDescent="0.3">
      <c r="C603" s="12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</row>
    <row r="604" spans="3:63" x14ac:dyDescent="0.3">
      <c r="C604" s="12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</row>
    <row r="605" spans="3:63" x14ac:dyDescent="0.3">
      <c r="C605" s="12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</row>
    <row r="606" spans="3:63" x14ac:dyDescent="0.3">
      <c r="C606" s="12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</row>
    <row r="607" spans="3:63" x14ac:dyDescent="0.3">
      <c r="C607" s="12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</row>
    <row r="608" spans="3:63" x14ac:dyDescent="0.3">
      <c r="C608" s="12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</row>
    <row r="609" spans="3:63" x14ac:dyDescent="0.3">
      <c r="C609" s="12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</row>
    <row r="610" spans="3:63" x14ac:dyDescent="0.3">
      <c r="C610" s="12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</row>
    <row r="611" spans="3:63" x14ac:dyDescent="0.3">
      <c r="C611" s="12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</row>
    <row r="612" spans="3:63" x14ac:dyDescent="0.3">
      <c r="C612" s="12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</row>
    <row r="613" spans="3:63" x14ac:dyDescent="0.3">
      <c r="C613" s="12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</row>
    <row r="614" spans="3:63" x14ac:dyDescent="0.3">
      <c r="C614" s="12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</row>
    <row r="615" spans="3:63" x14ac:dyDescent="0.3">
      <c r="C615" s="12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</row>
    <row r="616" spans="3:63" x14ac:dyDescent="0.3">
      <c r="C616" s="12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</row>
    <row r="617" spans="3:63" x14ac:dyDescent="0.3">
      <c r="C617" s="12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</row>
    <row r="618" spans="3:63" x14ac:dyDescent="0.3">
      <c r="C618" s="12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</row>
    <row r="619" spans="3:63" x14ac:dyDescent="0.3">
      <c r="C619" s="12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</row>
    <row r="620" spans="3:63" x14ac:dyDescent="0.3">
      <c r="C620" s="12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</row>
    <row r="621" spans="3:63" x14ac:dyDescent="0.3">
      <c r="C621" s="12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</row>
    <row r="622" spans="3:63" x14ac:dyDescent="0.3">
      <c r="C622" s="12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</row>
    <row r="623" spans="3:63" x14ac:dyDescent="0.3">
      <c r="C623" s="12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</row>
    <row r="624" spans="3:63" x14ac:dyDescent="0.3">
      <c r="C624" s="12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</row>
    <row r="625" spans="3:63" x14ac:dyDescent="0.3">
      <c r="C625" s="12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</row>
    <row r="626" spans="3:63" x14ac:dyDescent="0.3">
      <c r="C626" s="12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</row>
    <row r="627" spans="3:63" x14ac:dyDescent="0.3">
      <c r="C627" s="12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</row>
    <row r="628" spans="3:63" x14ac:dyDescent="0.3">
      <c r="C628" s="12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</row>
    <row r="629" spans="3:63" x14ac:dyDescent="0.3">
      <c r="C629" s="12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</row>
    <row r="630" spans="3:63" x14ac:dyDescent="0.3">
      <c r="C630" s="12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</row>
    <row r="631" spans="3:63" x14ac:dyDescent="0.3">
      <c r="C631" s="12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</row>
    <row r="632" spans="3:63" x14ac:dyDescent="0.3">
      <c r="C632" s="12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</row>
    <row r="633" spans="3:63" x14ac:dyDescent="0.3">
      <c r="C633" s="12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</row>
    <row r="634" spans="3:63" x14ac:dyDescent="0.3">
      <c r="C634" s="12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</row>
    <row r="635" spans="3:63" x14ac:dyDescent="0.3">
      <c r="C635" s="12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</row>
    <row r="636" spans="3:63" x14ac:dyDescent="0.3">
      <c r="C636" s="12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</row>
    <row r="637" spans="3:63" x14ac:dyDescent="0.3">
      <c r="C637" s="12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</row>
    <row r="638" spans="3:63" x14ac:dyDescent="0.3">
      <c r="C638" s="12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</row>
    <row r="639" spans="3:63" x14ac:dyDescent="0.3">
      <c r="C639" s="12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</row>
    <row r="640" spans="3:63" x14ac:dyDescent="0.3">
      <c r="C640" s="12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</row>
    <row r="641" spans="3:63" x14ac:dyDescent="0.3">
      <c r="C641" s="12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</row>
    <row r="642" spans="3:63" x14ac:dyDescent="0.3">
      <c r="C642" s="12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</row>
    <row r="643" spans="3:63" x14ac:dyDescent="0.3">
      <c r="C643" s="12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</row>
    <row r="644" spans="3:63" x14ac:dyDescent="0.3">
      <c r="C644" s="12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</row>
    <row r="645" spans="3:63" x14ac:dyDescent="0.3">
      <c r="C645" s="12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</row>
    <row r="646" spans="3:63" x14ac:dyDescent="0.3">
      <c r="C646" s="12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</row>
    <row r="647" spans="3:63" x14ac:dyDescent="0.3">
      <c r="C647" s="12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</row>
    <row r="648" spans="3:63" x14ac:dyDescent="0.3">
      <c r="C648" s="12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</row>
    <row r="649" spans="3:63" x14ac:dyDescent="0.3">
      <c r="C649" s="12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</row>
    <row r="650" spans="3:63" x14ac:dyDescent="0.3">
      <c r="C650" s="12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</row>
    <row r="651" spans="3:63" x14ac:dyDescent="0.3">
      <c r="C651" s="12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</row>
    <row r="652" spans="3:63" x14ac:dyDescent="0.3">
      <c r="C652" s="12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</row>
    <row r="653" spans="3:63" x14ac:dyDescent="0.3">
      <c r="C653" s="12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</row>
    <row r="654" spans="3:63" x14ac:dyDescent="0.3">
      <c r="C654" s="12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</row>
    <row r="655" spans="3:63" x14ac:dyDescent="0.3">
      <c r="C655" s="12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</row>
    <row r="656" spans="3:63" x14ac:dyDescent="0.3">
      <c r="C656" s="12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</row>
    <row r="657" spans="3:63" x14ac:dyDescent="0.3">
      <c r="C657" s="12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</row>
    <row r="658" spans="3:63" x14ac:dyDescent="0.3">
      <c r="C658" s="12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</row>
    <row r="659" spans="3:63" x14ac:dyDescent="0.3">
      <c r="C659" s="12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</row>
    <row r="660" spans="3:63" x14ac:dyDescent="0.3">
      <c r="C660" s="12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</row>
    <row r="661" spans="3:63" x14ac:dyDescent="0.3">
      <c r="C661" s="12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</row>
    <row r="662" spans="3:63" x14ac:dyDescent="0.3">
      <c r="C662" s="12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</row>
    <row r="663" spans="3:63" x14ac:dyDescent="0.3">
      <c r="C663" s="12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</row>
    <row r="664" spans="3:63" x14ac:dyDescent="0.3">
      <c r="C664" s="12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</row>
    <row r="665" spans="3:63" x14ac:dyDescent="0.3">
      <c r="C665" s="12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</row>
    <row r="666" spans="3:63" x14ac:dyDescent="0.3">
      <c r="C666" s="12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</row>
    <row r="667" spans="3:63" x14ac:dyDescent="0.3">
      <c r="C667" s="12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</row>
    <row r="668" spans="3:63" x14ac:dyDescent="0.3">
      <c r="C668" s="12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</row>
    <row r="669" spans="3:63" x14ac:dyDescent="0.3">
      <c r="C669" s="12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</row>
    <row r="670" spans="3:63" x14ac:dyDescent="0.3">
      <c r="C670" s="12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</row>
    <row r="671" spans="3:63" x14ac:dyDescent="0.3">
      <c r="C671" s="12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</row>
    <row r="672" spans="3:63" x14ac:dyDescent="0.3">
      <c r="C672" s="12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</row>
    <row r="673" spans="3:63" x14ac:dyDescent="0.3">
      <c r="C673" s="12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</row>
    <row r="674" spans="3:63" x14ac:dyDescent="0.3">
      <c r="C674" s="12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</row>
    <row r="675" spans="3:63" x14ac:dyDescent="0.3">
      <c r="C675" s="12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</row>
    <row r="676" spans="3:63" x14ac:dyDescent="0.3">
      <c r="C676" s="12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</row>
    <row r="677" spans="3:63" x14ac:dyDescent="0.3">
      <c r="C677" s="12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</row>
    <row r="678" spans="3:63" x14ac:dyDescent="0.3">
      <c r="C678" s="12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</row>
    <row r="679" spans="3:63" x14ac:dyDescent="0.3">
      <c r="C679" s="12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</row>
    <row r="680" spans="3:63" x14ac:dyDescent="0.3">
      <c r="C680" s="12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</row>
    <row r="681" spans="3:63" x14ac:dyDescent="0.3">
      <c r="C681" s="12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</row>
    <row r="682" spans="3:63" x14ac:dyDescent="0.3">
      <c r="C682" s="12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</row>
    <row r="683" spans="3:63" x14ac:dyDescent="0.3">
      <c r="C683" s="12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</row>
    <row r="684" spans="3:63" x14ac:dyDescent="0.3">
      <c r="C684" s="12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</row>
    <row r="685" spans="3:63" x14ac:dyDescent="0.3">
      <c r="C685" s="12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</row>
    <row r="686" spans="3:63" x14ac:dyDescent="0.3">
      <c r="C686" s="12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</row>
    <row r="687" spans="3:63" x14ac:dyDescent="0.3">
      <c r="C687" s="12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</row>
    <row r="688" spans="3:63" x14ac:dyDescent="0.3">
      <c r="C688" s="12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</row>
    <row r="689" spans="3:63" x14ac:dyDescent="0.3">
      <c r="C689" s="12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</row>
    <row r="690" spans="3:63" x14ac:dyDescent="0.3">
      <c r="C690" s="12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</row>
    <row r="691" spans="3:63" x14ac:dyDescent="0.3">
      <c r="C691" s="12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</row>
    <row r="692" spans="3:63" x14ac:dyDescent="0.3">
      <c r="C692" s="12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</row>
    <row r="693" spans="3:63" x14ac:dyDescent="0.3">
      <c r="C693" s="12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</row>
    <row r="694" spans="3:63" x14ac:dyDescent="0.3">
      <c r="C694" s="12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</row>
    <row r="695" spans="3:63" x14ac:dyDescent="0.3">
      <c r="C695" s="12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</row>
    <row r="696" spans="3:63" x14ac:dyDescent="0.3">
      <c r="C696" s="12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</row>
    <row r="697" spans="3:63" x14ac:dyDescent="0.3">
      <c r="C697" s="12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</row>
    <row r="698" spans="3:63" x14ac:dyDescent="0.3">
      <c r="C698" s="12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</row>
    <row r="699" spans="3:63" x14ac:dyDescent="0.3">
      <c r="C699" s="12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</row>
    <row r="700" spans="3:63" x14ac:dyDescent="0.3">
      <c r="C700" s="12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</row>
    <row r="701" spans="3:63" x14ac:dyDescent="0.3">
      <c r="C701" s="12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</row>
    <row r="702" spans="3:63" x14ac:dyDescent="0.3">
      <c r="C702" s="12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</row>
    <row r="703" spans="3:63" x14ac:dyDescent="0.3">
      <c r="C703" s="12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</row>
    <row r="704" spans="3:63" x14ac:dyDescent="0.3">
      <c r="C704" s="12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</row>
    <row r="705" spans="3:63" x14ac:dyDescent="0.3">
      <c r="C705" s="12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</row>
    <row r="706" spans="3:63" x14ac:dyDescent="0.3">
      <c r="C706" s="12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</row>
    <row r="707" spans="3:63" x14ac:dyDescent="0.3">
      <c r="C707" s="12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</row>
    <row r="708" spans="3:63" x14ac:dyDescent="0.3">
      <c r="C708" s="12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</row>
    <row r="709" spans="3:63" x14ac:dyDescent="0.3">
      <c r="C709" s="12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</row>
    <row r="710" spans="3:63" x14ac:dyDescent="0.3">
      <c r="C710" s="12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</row>
    <row r="711" spans="3:63" x14ac:dyDescent="0.3">
      <c r="C711" s="12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</row>
    <row r="712" spans="3:63" x14ac:dyDescent="0.3">
      <c r="C712" s="12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</row>
    <row r="713" spans="3:63" x14ac:dyDescent="0.3">
      <c r="C713" s="12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</row>
    <row r="714" spans="3:63" x14ac:dyDescent="0.3">
      <c r="C714" s="12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</row>
    <row r="715" spans="3:63" x14ac:dyDescent="0.3">
      <c r="C715" s="12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</row>
    <row r="716" spans="3:63" x14ac:dyDescent="0.3">
      <c r="C716" s="12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</row>
    <row r="717" spans="3:63" x14ac:dyDescent="0.3">
      <c r="C717" s="12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</row>
    <row r="718" spans="3:63" x14ac:dyDescent="0.3">
      <c r="C718" s="12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</row>
    <row r="719" spans="3:63" x14ac:dyDescent="0.3">
      <c r="C719" s="12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</row>
    <row r="720" spans="3:63" x14ac:dyDescent="0.3">
      <c r="C720" s="12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</row>
    <row r="721" spans="3:63" x14ac:dyDescent="0.3">
      <c r="C721" s="12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</row>
    <row r="722" spans="3:63" x14ac:dyDescent="0.3">
      <c r="C722" s="12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</row>
    <row r="723" spans="3:63" x14ac:dyDescent="0.3">
      <c r="C723" s="12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</row>
    <row r="724" spans="3:63" x14ac:dyDescent="0.3">
      <c r="C724" s="12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</row>
    <row r="725" spans="3:63" x14ac:dyDescent="0.3">
      <c r="C725" s="12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</row>
    <row r="726" spans="3:63" x14ac:dyDescent="0.3">
      <c r="C726" s="12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</row>
    <row r="727" spans="3:63" x14ac:dyDescent="0.3">
      <c r="C727" s="12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</row>
    <row r="728" spans="3:63" x14ac:dyDescent="0.3">
      <c r="C728" s="12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</row>
    <row r="729" spans="3:63" x14ac:dyDescent="0.3">
      <c r="C729" s="12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</row>
    <row r="730" spans="3:63" x14ac:dyDescent="0.3">
      <c r="C730" s="12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</row>
    <row r="731" spans="3:63" x14ac:dyDescent="0.3">
      <c r="C731" s="12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</row>
    <row r="732" spans="3:63" x14ac:dyDescent="0.3">
      <c r="C732" s="12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</row>
    <row r="733" spans="3:63" x14ac:dyDescent="0.3">
      <c r="C733" s="12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</row>
    <row r="734" spans="3:63" x14ac:dyDescent="0.3">
      <c r="C734" s="12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</row>
    <row r="735" spans="3:63" x14ac:dyDescent="0.3">
      <c r="C735" s="12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</row>
    <row r="736" spans="3:63" x14ac:dyDescent="0.3">
      <c r="C736" s="12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</row>
    <row r="737" spans="3:63" x14ac:dyDescent="0.3">
      <c r="C737" s="12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</row>
    <row r="738" spans="3:63" x14ac:dyDescent="0.3">
      <c r="C738" s="12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</row>
    <row r="739" spans="3:63" x14ac:dyDescent="0.3">
      <c r="C739" s="12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</row>
    <row r="740" spans="3:63" x14ac:dyDescent="0.3">
      <c r="C740" s="12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</row>
    <row r="741" spans="3:63" x14ac:dyDescent="0.3">
      <c r="C741" s="12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</row>
    <row r="742" spans="3:63" x14ac:dyDescent="0.3">
      <c r="C742" s="12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</row>
    <row r="743" spans="3:63" x14ac:dyDescent="0.3">
      <c r="C743" s="12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</row>
    <row r="744" spans="3:63" x14ac:dyDescent="0.3">
      <c r="C744" s="12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</row>
    <row r="745" spans="3:63" x14ac:dyDescent="0.3">
      <c r="C745" s="12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</row>
    <row r="746" spans="3:63" x14ac:dyDescent="0.3">
      <c r="C746" s="12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</row>
    <row r="747" spans="3:63" x14ac:dyDescent="0.3">
      <c r="C747" s="12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</row>
    <row r="748" spans="3:63" x14ac:dyDescent="0.3">
      <c r="C748" s="12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</row>
    <row r="749" spans="3:63" x14ac:dyDescent="0.3">
      <c r="C749" s="12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</row>
    <row r="750" spans="3:63" x14ac:dyDescent="0.3">
      <c r="C750" s="12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</row>
    <row r="751" spans="3:63" x14ac:dyDescent="0.3">
      <c r="C751" s="12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</row>
    <row r="752" spans="3:63" x14ac:dyDescent="0.3">
      <c r="C752" s="12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</row>
    <row r="753" spans="3:63" x14ac:dyDescent="0.3">
      <c r="C753" s="12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</row>
    <row r="754" spans="3:63" x14ac:dyDescent="0.3">
      <c r="C754" s="12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</row>
    <row r="755" spans="3:63" x14ac:dyDescent="0.3">
      <c r="C755" s="12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</row>
    <row r="756" spans="3:63" x14ac:dyDescent="0.3">
      <c r="C756" s="12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</row>
    <row r="757" spans="3:63" x14ac:dyDescent="0.3">
      <c r="C757" s="12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</row>
    <row r="758" spans="3:63" x14ac:dyDescent="0.3">
      <c r="C758" s="12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</row>
    <row r="759" spans="3:63" x14ac:dyDescent="0.3">
      <c r="C759" s="12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</row>
    <row r="760" spans="3:63" x14ac:dyDescent="0.3">
      <c r="C760" s="12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</row>
    <row r="761" spans="3:63" x14ac:dyDescent="0.3">
      <c r="C761" s="12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</row>
    <row r="762" spans="3:63" x14ac:dyDescent="0.3">
      <c r="C762" s="12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</row>
    <row r="763" spans="3:63" x14ac:dyDescent="0.3">
      <c r="C763" s="12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</row>
    <row r="764" spans="3:63" x14ac:dyDescent="0.3">
      <c r="C764" s="12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</row>
    <row r="765" spans="3:63" x14ac:dyDescent="0.3">
      <c r="C765" s="12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</row>
    <row r="766" spans="3:63" x14ac:dyDescent="0.3">
      <c r="C766" s="12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</row>
    <row r="767" spans="3:63" x14ac:dyDescent="0.3">
      <c r="C767" s="12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</row>
    <row r="768" spans="3:63" x14ac:dyDescent="0.3">
      <c r="C768" s="12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</row>
    <row r="769" spans="3:63" x14ac:dyDescent="0.3">
      <c r="C769" s="12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</row>
    <row r="770" spans="3:63" x14ac:dyDescent="0.3">
      <c r="C770" s="12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</row>
    <row r="771" spans="3:63" x14ac:dyDescent="0.3">
      <c r="C771" s="12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</row>
    <row r="772" spans="3:63" x14ac:dyDescent="0.3">
      <c r="C772" s="12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</row>
    <row r="773" spans="3:63" x14ac:dyDescent="0.3">
      <c r="C773" s="12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</row>
    <row r="774" spans="3:63" x14ac:dyDescent="0.3">
      <c r="C774" s="12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</row>
    <row r="775" spans="3:63" x14ac:dyDescent="0.3">
      <c r="C775" s="12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</row>
    <row r="776" spans="3:63" x14ac:dyDescent="0.3">
      <c r="C776" s="12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</row>
    <row r="777" spans="3:63" x14ac:dyDescent="0.3">
      <c r="C777" s="12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</row>
    <row r="778" spans="3:63" x14ac:dyDescent="0.3">
      <c r="C778" s="12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</row>
    <row r="779" spans="3:63" x14ac:dyDescent="0.3">
      <c r="C779" s="12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</row>
    <row r="780" spans="3:63" x14ac:dyDescent="0.3">
      <c r="C780" s="12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</row>
    <row r="781" spans="3:63" x14ac:dyDescent="0.3">
      <c r="C781" s="12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</row>
    <row r="782" spans="3:63" x14ac:dyDescent="0.3">
      <c r="C782" s="12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</row>
    <row r="783" spans="3:63" x14ac:dyDescent="0.3">
      <c r="C783" s="12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</row>
    <row r="784" spans="3:63" x14ac:dyDescent="0.3">
      <c r="C784" s="12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</row>
    <row r="785" spans="3:63" x14ac:dyDescent="0.3">
      <c r="C785" s="12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</row>
    <row r="786" spans="3:63" x14ac:dyDescent="0.3">
      <c r="C786" s="12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</row>
    <row r="787" spans="3:63" x14ac:dyDescent="0.3">
      <c r="C787" s="12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</row>
    <row r="788" spans="3:63" x14ac:dyDescent="0.3">
      <c r="C788" s="12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</row>
    <row r="789" spans="3:63" x14ac:dyDescent="0.3">
      <c r="C789" s="12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</row>
    <row r="790" spans="3:63" x14ac:dyDescent="0.3">
      <c r="C790" s="12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</row>
    <row r="791" spans="3:63" x14ac:dyDescent="0.3">
      <c r="C791" s="12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</row>
    <row r="792" spans="3:63" x14ac:dyDescent="0.3">
      <c r="C792" s="12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</row>
    <row r="793" spans="3:63" x14ac:dyDescent="0.3">
      <c r="C793" s="12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</row>
    <row r="794" spans="3:63" x14ac:dyDescent="0.3">
      <c r="C794" s="12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</row>
    <row r="795" spans="3:63" x14ac:dyDescent="0.3">
      <c r="C795" s="12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</row>
    <row r="796" spans="3:63" x14ac:dyDescent="0.3">
      <c r="C796" s="12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</row>
    <row r="797" spans="3:63" x14ac:dyDescent="0.3">
      <c r="C797" s="12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</row>
    <row r="798" spans="3:63" x14ac:dyDescent="0.3">
      <c r="C798" s="12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</row>
    <row r="799" spans="3:63" x14ac:dyDescent="0.3">
      <c r="C799" s="12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</row>
    <row r="800" spans="3:63" x14ac:dyDescent="0.3">
      <c r="C800" s="12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</row>
    <row r="801" spans="3:63" x14ac:dyDescent="0.3">
      <c r="C801" s="12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</row>
    <row r="802" spans="3:63" x14ac:dyDescent="0.3">
      <c r="C802" s="12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</row>
    <row r="803" spans="3:63" x14ac:dyDescent="0.3">
      <c r="C803" s="12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</row>
    <row r="804" spans="3:63" x14ac:dyDescent="0.3">
      <c r="C804" s="12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</row>
    <row r="805" spans="3:63" x14ac:dyDescent="0.3">
      <c r="C805" s="12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</row>
    <row r="806" spans="3:63" x14ac:dyDescent="0.3">
      <c r="C806" s="12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</row>
    <row r="807" spans="3:63" x14ac:dyDescent="0.3">
      <c r="C807" s="12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</row>
    <row r="808" spans="3:63" x14ac:dyDescent="0.3">
      <c r="C808" s="12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</row>
    <row r="809" spans="3:63" x14ac:dyDescent="0.3">
      <c r="C809" s="12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</row>
    <row r="810" spans="3:63" x14ac:dyDescent="0.3">
      <c r="C810" s="12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</row>
    <row r="811" spans="3:63" x14ac:dyDescent="0.3">
      <c r="C811" s="12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</row>
    <row r="812" spans="3:63" x14ac:dyDescent="0.3">
      <c r="C812" s="12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</row>
    <row r="813" spans="3:63" x14ac:dyDescent="0.3">
      <c r="C813" s="12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</row>
    <row r="814" spans="3:63" x14ac:dyDescent="0.3">
      <c r="C814" s="12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</row>
    <row r="815" spans="3:63" x14ac:dyDescent="0.3">
      <c r="C815" s="12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</row>
    <row r="816" spans="3:63" x14ac:dyDescent="0.3">
      <c r="C816" s="12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</row>
    <row r="817" spans="3:63" x14ac:dyDescent="0.3">
      <c r="C817" s="12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</row>
    <row r="818" spans="3:63" x14ac:dyDescent="0.3">
      <c r="C818" s="12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</row>
    <row r="819" spans="3:63" x14ac:dyDescent="0.3">
      <c r="C819" s="12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</row>
    <row r="820" spans="3:63" x14ac:dyDescent="0.3">
      <c r="C820" s="12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</row>
    <row r="821" spans="3:63" x14ac:dyDescent="0.3">
      <c r="C821" s="12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</row>
    <row r="822" spans="3:63" x14ac:dyDescent="0.3">
      <c r="C822" s="12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</row>
    <row r="823" spans="3:63" x14ac:dyDescent="0.3">
      <c r="C823" s="12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</row>
    <row r="824" spans="3:63" x14ac:dyDescent="0.3">
      <c r="C824" s="12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</row>
    <row r="825" spans="3:63" x14ac:dyDescent="0.3">
      <c r="C825" s="12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</row>
    <row r="826" spans="3:63" x14ac:dyDescent="0.3">
      <c r="C826" s="12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</row>
    <row r="827" spans="3:63" x14ac:dyDescent="0.3">
      <c r="C827" s="12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</row>
    <row r="828" spans="3:63" x14ac:dyDescent="0.3">
      <c r="C828" s="12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</row>
    <row r="829" spans="3:63" x14ac:dyDescent="0.3">
      <c r="C829" s="12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</row>
    <row r="830" spans="3:63" x14ac:dyDescent="0.3">
      <c r="C830" s="12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</row>
    <row r="831" spans="3:63" x14ac:dyDescent="0.3">
      <c r="C831" s="12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</row>
    <row r="832" spans="3:63" x14ac:dyDescent="0.3">
      <c r="C832" s="12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</row>
    <row r="833" spans="3:63" x14ac:dyDescent="0.3">
      <c r="C833" s="12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</row>
    <row r="834" spans="3:63" x14ac:dyDescent="0.3">
      <c r="C834" s="12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</row>
    <row r="835" spans="3:63" x14ac:dyDescent="0.3">
      <c r="C835" s="12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</row>
    <row r="836" spans="3:63" x14ac:dyDescent="0.3">
      <c r="C836" s="12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</row>
    <row r="837" spans="3:63" x14ac:dyDescent="0.3">
      <c r="C837" s="12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</row>
    <row r="838" spans="3:63" x14ac:dyDescent="0.3">
      <c r="C838" s="12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</row>
    <row r="839" spans="3:63" x14ac:dyDescent="0.3">
      <c r="C839" s="12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</row>
    <row r="840" spans="3:63" x14ac:dyDescent="0.3">
      <c r="C840" s="12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</row>
    <row r="841" spans="3:63" x14ac:dyDescent="0.3">
      <c r="C841" s="12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</row>
    <row r="842" spans="3:63" x14ac:dyDescent="0.3">
      <c r="C842" s="12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</row>
    <row r="843" spans="3:63" x14ac:dyDescent="0.3">
      <c r="C843" s="12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</row>
    <row r="844" spans="3:63" x14ac:dyDescent="0.3">
      <c r="C844" s="12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</row>
    <row r="845" spans="3:63" x14ac:dyDescent="0.3">
      <c r="C845" s="12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</row>
    <row r="846" spans="3:63" x14ac:dyDescent="0.3">
      <c r="C846" s="12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</row>
    <row r="847" spans="3:63" x14ac:dyDescent="0.3">
      <c r="C847" s="12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</row>
    <row r="848" spans="3:63" x14ac:dyDescent="0.3">
      <c r="C848" s="12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</row>
    <row r="849" spans="3:63" x14ac:dyDescent="0.3">
      <c r="C849" s="12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</row>
    <row r="850" spans="3:63" x14ac:dyDescent="0.3">
      <c r="C850" s="12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</row>
    <row r="851" spans="3:63" x14ac:dyDescent="0.3">
      <c r="C851" s="12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</row>
    <row r="852" spans="3:63" x14ac:dyDescent="0.3">
      <c r="C852" s="12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</row>
    <row r="853" spans="3:63" x14ac:dyDescent="0.3">
      <c r="C853" s="12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</row>
    <row r="854" spans="3:63" x14ac:dyDescent="0.3">
      <c r="C854" s="12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</row>
    <row r="855" spans="3:63" x14ac:dyDescent="0.3">
      <c r="C855" s="12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</row>
    <row r="856" spans="3:63" x14ac:dyDescent="0.3">
      <c r="C856" s="12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</row>
    <row r="857" spans="3:63" x14ac:dyDescent="0.3">
      <c r="C857" s="12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</row>
    <row r="858" spans="3:63" x14ac:dyDescent="0.3">
      <c r="C858" s="12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</row>
    <row r="859" spans="3:63" x14ac:dyDescent="0.3">
      <c r="C859" s="12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</row>
    <row r="860" spans="3:63" x14ac:dyDescent="0.3">
      <c r="C860" s="12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</row>
    <row r="861" spans="3:63" x14ac:dyDescent="0.3">
      <c r="C861" s="12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</row>
    <row r="862" spans="3:63" x14ac:dyDescent="0.3">
      <c r="C862" s="12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</row>
    <row r="863" spans="3:63" x14ac:dyDescent="0.3">
      <c r="C863" s="12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</row>
    <row r="864" spans="3:63" x14ac:dyDescent="0.3">
      <c r="C864" s="12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</row>
    <row r="865" spans="3:63" x14ac:dyDescent="0.3">
      <c r="C865" s="12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</row>
    <row r="866" spans="3:63" x14ac:dyDescent="0.3">
      <c r="C866" s="12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</row>
    <row r="867" spans="3:63" x14ac:dyDescent="0.3">
      <c r="C867" s="12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</row>
    <row r="868" spans="3:63" x14ac:dyDescent="0.3">
      <c r="C868" s="12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</row>
    <row r="869" spans="3:63" x14ac:dyDescent="0.3">
      <c r="C869" s="12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</row>
    <row r="870" spans="3:63" x14ac:dyDescent="0.3">
      <c r="C870" s="12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</row>
    <row r="871" spans="3:63" x14ac:dyDescent="0.3">
      <c r="C871" s="12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</row>
    <row r="872" spans="3:63" x14ac:dyDescent="0.3">
      <c r="C872" s="12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</row>
    <row r="873" spans="3:63" x14ac:dyDescent="0.3">
      <c r="C873" s="12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</row>
    <row r="874" spans="3:63" x14ac:dyDescent="0.3">
      <c r="C874" s="12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</row>
    <row r="875" spans="3:63" x14ac:dyDescent="0.3">
      <c r="C875" s="12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</row>
    <row r="876" spans="3:63" x14ac:dyDescent="0.3">
      <c r="C876" s="12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</row>
    <row r="877" spans="3:63" x14ac:dyDescent="0.3">
      <c r="C877" s="12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</row>
    <row r="878" spans="3:63" x14ac:dyDescent="0.3">
      <c r="C878" s="12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</row>
    <row r="879" spans="3:63" x14ac:dyDescent="0.3">
      <c r="C879" s="12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</row>
    <row r="880" spans="3:63" x14ac:dyDescent="0.3">
      <c r="C880" s="12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</row>
    <row r="881" spans="3:63" x14ac:dyDescent="0.3">
      <c r="C881" s="12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</row>
    <row r="882" spans="3:63" x14ac:dyDescent="0.3">
      <c r="C882" s="12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</row>
    <row r="883" spans="3:63" x14ac:dyDescent="0.3">
      <c r="C883" s="12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</row>
    <row r="884" spans="3:63" x14ac:dyDescent="0.3">
      <c r="C884" s="12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</row>
    <row r="885" spans="3:63" x14ac:dyDescent="0.3">
      <c r="C885" s="12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</row>
    <row r="886" spans="3:63" x14ac:dyDescent="0.3">
      <c r="C886" s="12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</row>
    <row r="887" spans="3:63" x14ac:dyDescent="0.3">
      <c r="C887" s="12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</row>
    <row r="888" spans="3:63" x14ac:dyDescent="0.3">
      <c r="C888" s="12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</row>
    <row r="889" spans="3:63" x14ac:dyDescent="0.3">
      <c r="C889" s="12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</row>
    <row r="890" spans="3:63" x14ac:dyDescent="0.3">
      <c r="C890" s="12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</row>
    <row r="891" spans="3:63" x14ac:dyDescent="0.3">
      <c r="C891" s="12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</row>
    <row r="892" spans="3:63" x14ac:dyDescent="0.3">
      <c r="C892" s="12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</row>
    <row r="893" spans="3:63" x14ac:dyDescent="0.3">
      <c r="C893" s="12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</row>
    <row r="894" spans="3:63" x14ac:dyDescent="0.3">
      <c r="C894" s="12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</row>
    <row r="895" spans="3:63" x14ac:dyDescent="0.3">
      <c r="C895" s="12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</row>
    <row r="896" spans="3:63" x14ac:dyDescent="0.3">
      <c r="C896" s="12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</row>
    <row r="897" spans="3:63" x14ac:dyDescent="0.3">
      <c r="C897" s="12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</row>
    <row r="898" spans="3:63" x14ac:dyDescent="0.3">
      <c r="C898" s="12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</row>
    <row r="899" spans="3:63" x14ac:dyDescent="0.3">
      <c r="C899" s="12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</row>
    <row r="900" spans="3:63" x14ac:dyDescent="0.3">
      <c r="C900" s="12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</row>
    <row r="901" spans="3:63" x14ac:dyDescent="0.3">
      <c r="C901" s="12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</row>
    <row r="902" spans="3:63" x14ac:dyDescent="0.3">
      <c r="C902" s="12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</row>
    <row r="903" spans="3:63" x14ac:dyDescent="0.3">
      <c r="C903" s="12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</row>
    <row r="904" spans="3:63" x14ac:dyDescent="0.3">
      <c r="C904" s="12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</row>
    <row r="905" spans="3:63" x14ac:dyDescent="0.3">
      <c r="C905" s="12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</row>
    <row r="906" spans="3:63" x14ac:dyDescent="0.3">
      <c r="C906" s="12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</row>
    <row r="907" spans="3:63" x14ac:dyDescent="0.3">
      <c r="C907" s="12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</row>
    <row r="908" spans="3:63" x14ac:dyDescent="0.3">
      <c r="C908" s="12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</row>
    <row r="909" spans="3:63" x14ac:dyDescent="0.3">
      <c r="C909" s="12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</row>
    <row r="910" spans="3:63" x14ac:dyDescent="0.3">
      <c r="C910" s="12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</row>
    <row r="911" spans="3:63" x14ac:dyDescent="0.3">
      <c r="C911" s="12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</row>
    <row r="912" spans="3:63" x14ac:dyDescent="0.3">
      <c r="C912" s="12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</row>
    <row r="913" spans="3:63" x14ac:dyDescent="0.3">
      <c r="C913" s="12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</row>
    <row r="914" spans="3:63" x14ac:dyDescent="0.3">
      <c r="C914" s="12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</row>
    <row r="915" spans="3:63" x14ac:dyDescent="0.3">
      <c r="C915" s="12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</row>
    <row r="916" spans="3:63" x14ac:dyDescent="0.3">
      <c r="C916" s="12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</row>
    <row r="917" spans="3:63" x14ac:dyDescent="0.3">
      <c r="C917" s="12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</row>
    <row r="918" spans="3:63" x14ac:dyDescent="0.3">
      <c r="C918" s="12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</row>
    <row r="919" spans="3:63" x14ac:dyDescent="0.3">
      <c r="C919" s="12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</row>
    <row r="920" spans="3:63" x14ac:dyDescent="0.3">
      <c r="C920" s="12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</row>
    <row r="921" spans="3:63" x14ac:dyDescent="0.3">
      <c r="C921" s="12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</row>
    <row r="922" spans="3:63" x14ac:dyDescent="0.3">
      <c r="C922" s="12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</row>
    <row r="923" spans="3:63" x14ac:dyDescent="0.3">
      <c r="C923" s="12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</row>
    <row r="924" spans="3:63" x14ac:dyDescent="0.3">
      <c r="C924" s="12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</row>
    <row r="925" spans="3:63" x14ac:dyDescent="0.3">
      <c r="C925" s="12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</row>
    <row r="926" spans="3:63" x14ac:dyDescent="0.3">
      <c r="C926" s="12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</row>
    <row r="927" spans="3:63" x14ac:dyDescent="0.3">
      <c r="C927" s="12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</row>
    <row r="928" spans="3:63" x14ac:dyDescent="0.3">
      <c r="C928" s="12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</row>
    <row r="929" spans="3:63" x14ac:dyDescent="0.3">
      <c r="C929" s="12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</row>
    <row r="930" spans="3:63" x14ac:dyDescent="0.3">
      <c r="C930" s="12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</row>
    <row r="931" spans="3:63" x14ac:dyDescent="0.3">
      <c r="C931" s="12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</row>
    <row r="932" spans="3:63" x14ac:dyDescent="0.3">
      <c r="C932" s="12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</row>
    <row r="933" spans="3:63" x14ac:dyDescent="0.3">
      <c r="C933" s="12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</row>
    <row r="934" spans="3:63" x14ac:dyDescent="0.3">
      <c r="C934" s="12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</row>
    <row r="935" spans="3:63" x14ac:dyDescent="0.3">
      <c r="C935" s="12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</row>
    <row r="936" spans="3:63" x14ac:dyDescent="0.3">
      <c r="C936" s="12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</row>
    <row r="937" spans="3:63" x14ac:dyDescent="0.3">
      <c r="C937" s="12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</row>
    <row r="938" spans="3:63" x14ac:dyDescent="0.3">
      <c r="C938" s="12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</row>
    <row r="939" spans="3:63" x14ac:dyDescent="0.3">
      <c r="C939" s="12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</row>
    <row r="940" spans="3:63" x14ac:dyDescent="0.3">
      <c r="C940" s="12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</row>
    <row r="941" spans="3:63" x14ac:dyDescent="0.3">
      <c r="C941" s="12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</row>
    <row r="942" spans="3:63" x14ac:dyDescent="0.3">
      <c r="C942" s="12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</row>
    <row r="943" spans="3:63" x14ac:dyDescent="0.3">
      <c r="C943" s="12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</row>
    <row r="944" spans="3:63" x14ac:dyDescent="0.3">
      <c r="C944" s="12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</row>
    <row r="945" spans="3:63" x14ac:dyDescent="0.3">
      <c r="C945" s="12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</row>
    <row r="946" spans="3:63" x14ac:dyDescent="0.3">
      <c r="C946" s="12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</row>
    <row r="947" spans="3:63" x14ac:dyDescent="0.3">
      <c r="C947" s="12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</row>
    <row r="948" spans="3:63" x14ac:dyDescent="0.3">
      <c r="C948" s="12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</row>
    <row r="949" spans="3:63" x14ac:dyDescent="0.3">
      <c r="C949" s="12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</row>
    <row r="950" spans="3:63" x14ac:dyDescent="0.3">
      <c r="C950" s="12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</row>
    <row r="951" spans="3:63" x14ac:dyDescent="0.3">
      <c r="C951" s="12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</row>
    <row r="952" spans="3:63" x14ac:dyDescent="0.3">
      <c r="C952" s="12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</row>
    <row r="953" spans="3:63" x14ac:dyDescent="0.3">
      <c r="C953" s="12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</row>
    <row r="954" spans="3:63" x14ac:dyDescent="0.3">
      <c r="C954" s="12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</row>
    <row r="955" spans="3:63" x14ac:dyDescent="0.3">
      <c r="C955" s="12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</row>
    <row r="956" spans="3:63" x14ac:dyDescent="0.3">
      <c r="C956" s="12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</row>
    <row r="957" spans="3:63" x14ac:dyDescent="0.3">
      <c r="C957" s="12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</row>
    <row r="958" spans="3:63" x14ac:dyDescent="0.3">
      <c r="C958" s="12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</row>
    <row r="959" spans="3:63" x14ac:dyDescent="0.3">
      <c r="C959" s="12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</row>
    <row r="960" spans="3:63" x14ac:dyDescent="0.3">
      <c r="C960" s="12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</row>
    <row r="961" spans="3:63" x14ac:dyDescent="0.3">
      <c r="C961" s="12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</row>
    <row r="962" spans="3:63" x14ac:dyDescent="0.3">
      <c r="C962" s="12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</row>
    <row r="963" spans="3:63" x14ac:dyDescent="0.3">
      <c r="C963" s="12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</row>
    <row r="964" spans="3:63" x14ac:dyDescent="0.3">
      <c r="C964" s="12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</row>
    <row r="965" spans="3:63" x14ac:dyDescent="0.3">
      <c r="C965" s="12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</row>
    <row r="966" spans="3:63" x14ac:dyDescent="0.3">
      <c r="C966" s="12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</row>
    <row r="967" spans="3:63" x14ac:dyDescent="0.3">
      <c r="C967" s="12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</row>
    <row r="968" spans="3:63" x14ac:dyDescent="0.3">
      <c r="C968" s="12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</row>
    <row r="969" spans="3:63" x14ac:dyDescent="0.3">
      <c r="C969" s="12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</row>
    <row r="970" spans="3:63" x14ac:dyDescent="0.3">
      <c r="C970" s="12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</row>
    <row r="971" spans="3:63" x14ac:dyDescent="0.3">
      <c r="C971" s="12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</row>
    <row r="972" spans="3:63" x14ac:dyDescent="0.3">
      <c r="C972" s="12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</row>
    <row r="973" spans="3:63" x14ac:dyDescent="0.3">
      <c r="C973" s="12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</row>
    <row r="974" spans="3:63" x14ac:dyDescent="0.3">
      <c r="C974" s="12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</row>
    <row r="975" spans="3:63" x14ac:dyDescent="0.3">
      <c r="C975" s="12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</row>
    <row r="976" spans="3:63" x14ac:dyDescent="0.3">
      <c r="C976" s="12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</row>
    <row r="977" spans="3:63" x14ac:dyDescent="0.3">
      <c r="C977" s="12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</row>
    <row r="978" spans="3:63" x14ac:dyDescent="0.3">
      <c r="C978" s="12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</row>
    <row r="979" spans="3:63" x14ac:dyDescent="0.3">
      <c r="C979" s="12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</row>
    <row r="980" spans="3:63" x14ac:dyDescent="0.3">
      <c r="C980" s="12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</row>
    <row r="981" spans="3:63" x14ac:dyDescent="0.3">
      <c r="C981" s="12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</row>
    <row r="982" spans="3:63" x14ac:dyDescent="0.3">
      <c r="C982" s="12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</row>
    <row r="983" spans="3:63" x14ac:dyDescent="0.3">
      <c r="C983" s="12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</row>
    <row r="984" spans="3:63" x14ac:dyDescent="0.3">
      <c r="C984" s="12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</row>
    <row r="985" spans="3:63" x14ac:dyDescent="0.3">
      <c r="C985" s="12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</row>
    <row r="986" spans="3:63" x14ac:dyDescent="0.3">
      <c r="C986" s="12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</row>
    <row r="987" spans="3:63" x14ac:dyDescent="0.3">
      <c r="C987" s="12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</row>
    <row r="988" spans="3:63" x14ac:dyDescent="0.3">
      <c r="C988" s="12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</row>
    <row r="989" spans="3:63" x14ac:dyDescent="0.3">
      <c r="C989" s="12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</row>
    <row r="990" spans="3:63" x14ac:dyDescent="0.3">
      <c r="C990" s="12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</row>
    <row r="991" spans="3:63" x14ac:dyDescent="0.3">
      <c r="C991" s="12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</row>
    <row r="992" spans="3:63" x14ac:dyDescent="0.3">
      <c r="C992" s="12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</row>
    <row r="993" spans="3:63" x14ac:dyDescent="0.3">
      <c r="C993" s="12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</row>
    <row r="994" spans="3:63" x14ac:dyDescent="0.3">
      <c r="C994" s="12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</row>
    <row r="995" spans="3:63" x14ac:dyDescent="0.3">
      <c r="C995" s="12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</row>
    <row r="996" spans="3:63" x14ac:dyDescent="0.3">
      <c r="C996" s="12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</row>
    <row r="997" spans="3:63" x14ac:dyDescent="0.3">
      <c r="C997" s="12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</row>
    <row r="998" spans="3:63" x14ac:dyDescent="0.3">
      <c r="C998" s="12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</row>
    <row r="999" spans="3:63" x14ac:dyDescent="0.3">
      <c r="C999" s="12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</row>
    <row r="1000" spans="3:63" x14ac:dyDescent="0.3">
      <c r="C1000" s="12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</row>
    <row r="1001" spans="3:63" x14ac:dyDescent="0.3">
      <c r="C1001" s="12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</row>
    <row r="1002" spans="3:63" x14ac:dyDescent="0.3">
      <c r="C1002" s="12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</row>
    <row r="1003" spans="3:63" x14ac:dyDescent="0.3">
      <c r="C1003" s="12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</row>
    <row r="1004" spans="3:63" x14ac:dyDescent="0.3">
      <c r="C1004" s="12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</row>
    <row r="1005" spans="3:63" x14ac:dyDescent="0.3">
      <c r="C1005" s="12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</row>
    <row r="1006" spans="3:63" x14ac:dyDescent="0.3">
      <c r="C1006" s="12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</row>
    <row r="1007" spans="3:63" x14ac:dyDescent="0.3">
      <c r="C1007" s="12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</row>
    <row r="1008" spans="3:63" x14ac:dyDescent="0.3">
      <c r="C1008" s="12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</row>
    <row r="1009" spans="3:63" x14ac:dyDescent="0.3">
      <c r="C1009" s="12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</row>
    <row r="1010" spans="3:63" x14ac:dyDescent="0.3">
      <c r="C1010" s="12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</row>
    <row r="1011" spans="3:63" x14ac:dyDescent="0.3">
      <c r="C1011" s="12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</row>
    <row r="1012" spans="3:63" x14ac:dyDescent="0.3">
      <c r="C1012" s="12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</row>
    <row r="1013" spans="3:63" x14ac:dyDescent="0.3">
      <c r="C1013" s="12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</row>
    <row r="1014" spans="3:63" x14ac:dyDescent="0.3">
      <c r="C1014" s="12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</row>
    <row r="1015" spans="3:63" x14ac:dyDescent="0.3">
      <c r="C1015" s="12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</row>
    <row r="1016" spans="3:63" x14ac:dyDescent="0.3">
      <c r="C1016" s="12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</row>
    <row r="1017" spans="3:63" x14ac:dyDescent="0.3">
      <c r="C1017" s="12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</row>
    <row r="1018" spans="3:63" x14ac:dyDescent="0.3">
      <c r="C1018" s="12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</row>
    <row r="1019" spans="3:63" x14ac:dyDescent="0.3">
      <c r="C1019" s="12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</row>
    <row r="1020" spans="3:63" x14ac:dyDescent="0.3">
      <c r="C1020" s="12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</row>
    <row r="1021" spans="3:63" x14ac:dyDescent="0.3">
      <c r="C1021" s="12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</row>
    <row r="1022" spans="3:63" x14ac:dyDescent="0.3">
      <c r="C1022" s="12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</row>
    <row r="1023" spans="3:63" x14ac:dyDescent="0.3">
      <c r="C1023" s="12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</row>
    <row r="1024" spans="3:63" x14ac:dyDescent="0.3">
      <c r="C1024" s="12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</row>
    <row r="1025" spans="3:63" x14ac:dyDescent="0.3">
      <c r="C1025" s="12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</row>
    <row r="1026" spans="3:63" x14ac:dyDescent="0.3">
      <c r="C1026" s="12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</row>
    <row r="1027" spans="3:63" x14ac:dyDescent="0.3">
      <c r="C1027" s="12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</row>
    <row r="1028" spans="3:63" x14ac:dyDescent="0.3">
      <c r="C1028" s="12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</row>
    <row r="1029" spans="3:63" x14ac:dyDescent="0.3">
      <c r="C1029" s="12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</row>
    <row r="1030" spans="3:63" x14ac:dyDescent="0.3">
      <c r="C1030" s="12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</row>
    <row r="1031" spans="3:63" x14ac:dyDescent="0.3">
      <c r="C1031" s="12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</row>
    <row r="1032" spans="3:63" x14ac:dyDescent="0.3">
      <c r="C1032" s="12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</row>
    <row r="1033" spans="3:63" x14ac:dyDescent="0.3">
      <c r="C1033" s="12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</row>
    <row r="1034" spans="3:63" x14ac:dyDescent="0.3">
      <c r="C1034" s="12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</row>
    <row r="1035" spans="3:63" x14ac:dyDescent="0.3">
      <c r="C1035" s="12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</row>
    <row r="1036" spans="3:63" x14ac:dyDescent="0.3">
      <c r="C1036" s="12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</row>
    <row r="1037" spans="3:63" x14ac:dyDescent="0.3">
      <c r="C1037" s="12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</row>
    <row r="1038" spans="3:63" x14ac:dyDescent="0.3">
      <c r="C1038" s="12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</row>
    <row r="1039" spans="3:63" x14ac:dyDescent="0.3">
      <c r="C1039" s="12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</row>
    <row r="1040" spans="3:63" x14ac:dyDescent="0.3">
      <c r="C1040" s="12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</row>
    <row r="1041" spans="3:63" x14ac:dyDescent="0.3">
      <c r="C1041" s="12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</row>
    <row r="1042" spans="3:63" x14ac:dyDescent="0.3">
      <c r="C1042" s="12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</row>
    <row r="1043" spans="3:63" x14ac:dyDescent="0.3">
      <c r="C1043" s="12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</row>
    <row r="1044" spans="3:63" x14ac:dyDescent="0.3">
      <c r="C1044" s="12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</row>
    <row r="1045" spans="3:63" x14ac:dyDescent="0.3">
      <c r="C1045" s="12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</row>
    <row r="1046" spans="3:63" x14ac:dyDescent="0.3">
      <c r="C1046" s="12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</row>
    <row r="1047" spans="3:63" x14ac:dyDescent="0.3">
      <c r="C1047" s="12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</row>
    <row r="1048" spans="3:63" x14ac:dyDescent="0.3">
      <c r="C1048" s="12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</row>
    <row r="1049" spans="3:63" x14ac:dyDescent="0.3">
      <c r="C1049" s="12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</row>
    <row r="1050" spans="3:63" x14ac:dyDescent="0.3">
      <c r="C1050" s="12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</row>
    <row r="1051" spans="3:63" x14ac:dyDescent="0.3">
      <c r="C1051" s="12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</row>
    <row r="1052" spans="3:63" x14ac:dyDescent="0.3">
      <c r="C1052" s="12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</row>
    <row r="1053" spans="3:63" x14ac:dyDescent="0.3">
      <c r="C1053" s="12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</row>
    <row r="1054" spans="3:63" x14ac:dyDescent="0.3">
      <c r="C1054" s="12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</row>
    <row r="1055" spans="3:63" x14ac:dyDescent="0.3">
      <c r="C1055" s="12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</row>
    <row r="1056" spans="3:63" x14ac:dyDescent="0.3">
      <c r="C1056" s="12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</row>
    <row r="1057" spans="3:63" x14ac:dyDescent="0.3">
      <c r="C1057" s="12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</row>
    <row r="1058" spans="3:63" x14ac:dyDescent="0.3">
      <c r="C1058" s="12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</row>
    <row r="1059" spans="3:63" x14ac:dyDescent="0.3">
      <c r="C1059" s="12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</row>
    <row r="1060" spans="3:63" x14ac:dyDescent="0.3">
      <c r="C1060" s="12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</row>
    <row r="1061" spans="3:63" x14ac:dyDescent="0.3">
      <c r="C1061" s="12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</row>
    <row r="1062" spans="3:63" x14ac:dyDescent="0.3">
      <c r="C1062" s="12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</row>
    <row r="1063" spans="3:63" x14ac:dyDescent="0.3">
      <c r="C1063" s="12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</row>
    <row r="1064" spans="3:63" x14ac:dyDescent="0.3">
      <c r="C1064" s="12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</row>
    <row r="1065" spans="3:63" x14ac:dyDescent="0.3">
      <c r="C1065" s="12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</row>
    <row r="1066" spans="3:63" x14ac:dyDescent="0.3">
      <c r="C1066" s="12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</row>
    <row r="1067" spans="3:63" x14ac:dyDescent="0.3">
      <c r="C1067" s="12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</row>
    <row r="1068" spans="3:63" x14ac:dyDescent="0.3">
      <c r="C1068" s="12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</row>
    <row r="1069" spans="3:63" x14ac:dyDescent="0.3">
      <c r="C1069" s="12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</row>
    <row r="1070" spans="3:63" x14ac:dyDescent="0.3">
      <c r="C1070" s="12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</row>
    <row r="1071" spans="3:63" x14ac:dyDescent="0.3">
      <c r="C1071" s="12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</row>
    <row r="1072" spans="3:63" x14ac:dyDescent="0.3">
      <c r="C1072" s="12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</row>
    <row r="1073" spans="3:63" x14ac:dyDescent="0.3">
      <c r="C1073" s="12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</row>
    <row r="1074" spans="3:63" x14ac:dyDescent="0.3">
      <c r="C1074" s="12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</row>
    <row r="1075" spans="3:63" x14ac:dyDescent="0.3">
      <c r="C1075" s="12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</row>
    <row r="1076" spans="3:63" x14ac:dyDescent="0.3">
      <c r="C1076" s="12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</row>
    <row r="1077" spans="3:63" x14ac:dyDescent="0.3">
      <c r="C1077" s="12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</row>
    <row r="1078" spans="3:63" x14ac:dyDescent="0.3">
      <c r="C1078" s="12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</row>
    <row r="1079" spans="3:63" x14ac:dyDescent="0.3">
      <c r="C1079" s="12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</row>
    <row r="1080" spans="3:63" x14ac:dyDescent="0.3">
      <c r="C1080" s="12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</row>
    <row r="1081" spans="3:63" x14ac:dyDescent="0.3">
      <c r="C1081" s="12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</row>
    <row r="1082" spans="3:63" x14ac:dyDescent="0.3">
      <c r="C1082" s="12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</row>
    <row r="1083" spans="3:63" x14ac:dyDescent="0.3">
      <c r="C1083" s="12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</row>
    <row r="1084" spans="3:63" x14ac:dyDescent="0.3">
      <c r="C1084" s="12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</row>
    <row r="1085" spans="3:63" x14ac:dyDescent="0.3">
      <c r="C1085" s="12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</row>
    <row r="1086" spans="3:63" x14ac:dyDescent="0.3">
      <c r="C1086" s="12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</row>
    <row r="1087" spans="3:63" x14ac:dyDescent="0.3">
      <c r="C1087" s="12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</row>
    <row r="1088" spans="3:63" x14ac:dyDescent="0.3">
      <c r="C1088" s="12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</row>
    <row r="1089" spans="3:63" x14ac:dyDescent="0.3">
      <c r="C1089" s="12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</row>
    <row r="1090" spans="3:63" x14ac:dyDescent="0.3">
      <c r="C1090" s="12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</row>
    <row r="1091" spans="3:63" x14ac:dyDescent="0.3">
      <c r="C1091" s="12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</row>
    <row r="1092" spans="3:63" x14ac:dyDescent="0.3">
      <c r="C1092" s="12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</row>
    <row r="1093" spans="3:63" x14ac:dyDescent="0.3">
      <c r="C1093" s="12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</row>
    <row r="1094" spans="3:63" x14ac:dyDescent="0.3">
      <c r="C1094" s="12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</row>
    <row r="1095" spans="3:63" x14ac:dyDescent="0.3">
      <c r="C1095" s="12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</row>
    <row r="1096" spans="3:63" x14ac:dyDescent="0.3">
      <c r="C1096" s="12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</row>
    <row r="1097" spans="3:63" x14ac:dyDescent="0.3">
      <c r="C1097" s="12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</row>
    <row r="1098" spans="3:63" x14ac:dyDescent="0.3">
      <c r="C1098" s="12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</row>
    <row r="1099" spans="3:63" x14ac:dyDescent="0.3">
      <c r="C1099" s="12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</row>
    <row r="1100" spans="3:63" x14ac:dyDescent="0.3">
      <c r="C1100" s="12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</row>
    <row r="1101" spans="3:63" x14ac:dyDescent="0.3">
      <c r="C1101" s="12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</row>
    <row r="1102" spans="3:63" x14ac:dyDescent="0.3">
      <c r="C1102" s="12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</row>
    <row r="1103" spans="3:63" x14ac:dyDescent="0.3">
      <c r="C1103" s="12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</row>
    <row r="1104" spans="3:63" x14ac:dyDescent="0.3">
      <c r="C1104" s="12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</row>
    <row r="1105" spans="3:63" x14ac:dyDescent="0.3">
      <c r="C1105" s="12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</row>
    <row r="1106" spans="3:63" x14ac:dyDescent="0.3">
      <c r="C1106" s="12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</row>
    <row r="1107" spans="3:63" x14ac:dyDescent="0.3">
      <c r="C1107" s="12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</row>
    <row r="1108" spans="3:63" x14ac:dyDescent="0.3">
      <c r="C1108" s="12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</row>
    <row r="1109" spans="3:63" x14ac:dyDescent="0.3">
      <c r="C1109" s="12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</row>
    <row r="1110" spans="3:63" x14ac:dyDescent="0.3">
      <c r="C1110" s="12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</row>
    <row r="1111" spans="3:63" x14ac:dyDescent="0.3">
      <c r="C1111" s="12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</row>
    <row r="1112" spans="3:63" x14ac:dyDescent="0.3">
      <c r="C1112" s="12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</row>
    <row r="1113" spans="3:63" x14ac:dyDescent="0.3">
      <c r="C1113" s="12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</row>
    <row r="1114" spans="3:63" x14ac:dyDescent="0.3">
      <c r="C1114" s="12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</row>
    <row r="1115" spans="3:63" x14ac:dyDescent="0.3">
      <c r="C1115" s="12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</row>
    <row r="1116" spans="3:63" x14ac:dyDescent="0.3">
      <c r="C1116" s="12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</row>
    <row r="1117" spans="3:63" x14ac:dyDescent="0.3">
      <c r="C1117" s="12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</row>
    <row r="1118" spans="3:63" x14ac:dyDescent="0.3">
      <c r="C1118" s="12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</row>
    <row r="1119" spans="3:63" x14ac:dyDescent="0.3">
      <c r="C1119" s="12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</row>
    <row r="1120" spans="3:63" x14ac:dyDescent="0.3">
      <c r="C1120" s="12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</row>
    <row r="1121" spans="3:63" x14ac:dyDescent="0.3">
      <c r="C1121" s="12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</row>
    <row r="1122" spans="3:63" x14ac:dyDescent="0.3">
      <c r="C1122" s="12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</row>
    <row r="1123" spans="3:63" x14ac:dyDescent="0.3">
      <c r="C1123" s="12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</row>
    <row r="1124" spans="3:63" x14ac:dyDescent="0.3">
      <c r="C1124" s="12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</row>
    <row r="1125" spans="3:63" x14ac:dyDescent="0.3">
      <c r="C1125" s="12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</row>
    <row r="1126" spans="3:63" x14ac:dyDescent="0.3">
      <c r="C1126" s="12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</row>
    <row r="1127" spans="3:63" x14ac:dyDescent="0.3">
      <c r="C1127" s="12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</row>
    <row r="1128" spans="3:63" x14ac:dyDescent="0.3">
      <c r="C1128" s="12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</row>
    <row r="1129" spans="3:63" x14ac:dyDescent="0.3">
      <c r="C1129" s="12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</row>
    <row r="1130" spans="3:63" x14ac:dyDescent="0.3">
      <c r="C1130" s="12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</row>
    <row r="1131" spans="3:63" x14ac:dyDescent="0.3">
      <c r="C1131" s="12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</row>
    <row r="1132" spans="3:63" x14ac:dyDescent="0.3">
      <c r="C1132" s="12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</row>
    <row r="1133" spans="3:63" x14ac:dyDescent="0.3">
      <c r="C1133" s="12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</row>
    <row r="1134" spans="3:63" x14ac:dyDescent="0.3">
      <c r="C1134" s="12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</row>
    <row r="1135" spans="3:63" x14ac:dyDescent="0.3">
      <c r="C1135" s="12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</row>
    <row r="1136" spans="3:63" x14ac:dyDescent="0.3">
      <c r="C1136" s="12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</row>
    <row r="1137" spans="3:63" x14ac:dyDescent="0.3">
      <c r="C1137" s="12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</row>
    <row r="1138" spans="3:63" x14ac:dyDescent="0.3">
      <c r="C1138" s="12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</row>
    <row r="1139" spans="3:63" x14ac:dyDescent="0.3">
      <c r="C1139" s="12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</row>
    <row r="1140" spans="3:63" x14ac:dyDescent="0.3">
      <c r="C1140" s="12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</row>
    <row r="1141" spans="3:63" x14ac:dyDescent="0.3">
      <c r="C1141" s="12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</row>
    <row r="1142" spans="3:63" x14ac:dyDescent="0.3">
      <c r="C1142" s="12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</row>
    <row r="1143" spans="3:63" x14ac:dyDescent="0.3">
      <c r="C1143" s="12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</row>
    <row r="1144" spans="3:63" x14ac:dyDescent="0.3">
      <c r="C1144" s="12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</row>
    <row r="1145" spans="3:63" x14ac:dyDescent="0.3">
      <c r="C1145" s="12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</row>
    <row r="1146" spans="3:63" x14ac:dyDescent="0.3">
      <c r="C1146" s="12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</row>
    <row r="1147" spans="3:63" x14ac:dyDescent="0.3">
      <c r="C1147" s="12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</row>
    <row r="1148" spans="3:63" x14ac:dyDescent="0.3">
      <c r="C1148" s="12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</row>
    <row r="1149" spans="3:63" x14ac:dyDescent="0.3">
      <c r="C1149" s="12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</row>
    <row r="1150" spans="3:63" x14ac:dyDescent="0.3">
      <c r="C1150" s="12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</row>
    <row r="1151" spans="3:63" x14ac:dyDescent="0.3">
      <c r="C1151" s="12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</row>
    <row r="1152" spans="3:63" x14ac:dyDescent="0.3">
      <c r="C1152" s="12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</row>
    <row r="1153" spans="3:63" x14ac:dyDescent="0.3">
      <c r="C1153" s="12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</row>
    <row r="1154" spans="3:63" x14ac:dyDescent="0.3">
      <c r="C1154" s="12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</row>
    <row r="1155" spans="3:63" x14ac:dyDescent="0.3">
      <c r="C1155" s="12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</row>
    <row r="1156" spans="3:63" x14ac:dyDescent="0.3">
      <c r="C1156" s="12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</row>
    <row r="1157" spans="3:63" x14ac:dyDescent="0.3">
      <c r="C1157" s="12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</row>
    <row r="1158" spans="3:63" x14ac:dyDescent="0.3">
      <c r="C1158" s="12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</row>
    <row r="1159" spans="3:63" x14ac:dyDescent="0.3">
      <c r="C1159" s="12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</row>
    <row r="1160" spans="3:63" x14ac:dyDescent="0.3">
      <c r="C1160" s="12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</row>
    <row r="1161" spans="3:63" x14ac:dyDescent="0.3">
      <c r="C1161" s="12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</row>
    <row r="1162" spans="3:63" x14ac:dyDescent="0.3">
      <c r="C1162" s="12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</row>
    <row r="1163" spans="3:63" x14ac:dyDescent="0.3">
      <c r="C1163" s="12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</row>
    <row r="1164" spans="3:63" x14ac:dyDescent="0.3">
      <c r="C1164" s="12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</row>
    <row r="1165" spans="3:63" x14ac:dyDescent="0.3">
      <c r="C1165" s="12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</row>
    <row r="1166" spans="3:63" x14ac:dyDescent="0.3">
      <c r="C1166" s="12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</row>
    <row r="1167" spans="3:63" x14ac:dyDescent="0.3">
      <c r="C1167" s="12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</row>
    <row r="1168" spans="3:63" x14ac:dyDescent="0.3">
      <c r="C1168" s="12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</row>
    <row r="1169" spans="3:63" x14ac:dyDescent="0.3">
      <c r="C1169" s="12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</row>
    <row r="1170" spans="3:63" x14ac:dyDescent="0.3">
      <c r="C1170" s="12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</row>
    <row r="1171" spans="3:63" x14ac:dyDescent="0.3">
      <c r="C1171" s="12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</row>
    <row r="1172" spans="3:63" x14ac:dyDescent="0.3">
      <c r="C1172" s="12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</row>
    <row r="1173" spans="3:63" x14ac:dyDescent="0.3">
      <c r="C1173" s="12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</row>
    <row r="1174" spans="3:63" x14ac:dyDescent="0.3">
      <c r="C1174" s="12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</row>
    <row r="1175" spans="3:63" x14ac:dyDescent="0.3">
      <c r="C1175" s="12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</row>
    <row r="1176" spans="3:63" x14ac:dyDescent="0.3">
      <c r="C1176" s="12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</row>
    <row r="1177" spans="3:63" x14ac:dyDescent="0.3">
      <c r="C1177" s="12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</row>
    <row r="1178" spans="3:63" x14ac:dyDescent="0.3">
      <c r="C1178" s="12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</row>
    <row r="1179" spans="3:63" x14ac:dyDescent="0.3">
      <c r="C1179" s="12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</row>
    <row r="1180" spans="3:63" x14ac:dyDescent="0.3">
      <c r="C1180" s="12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</row>
    <row r="1181" spans="3:63" x14ac:dyDescent="0.3">
      <c r="C1181" s="12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</row>
    <row r="1182" spans="3:63" x14ac:dyDescent="0.3">
      <c r="C1182" s="12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</row>
    <row r="1183" spans="3:63" x14ac:dyDescent="0.3">
      <c r="C1183" s="12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</row>
    <row r="1184" spans="3:63" x14ac:dyDescent="0.3">
      <c r="C1184" s="12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</row>
    <row r="1185" spans="3:63" x14ac:dyDescent="0.3">
      <c r="C1185" s="12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</row>
    <row r="1186" spans="3:63" x14ac:dyDescent="0.3">
      <c r="C1186" s="12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</row>
    <row r="1187" spans="3:63" x14ac:dyDescent="0.3">
      <c r="C1187" s="12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</row>
    <row r="1188" spans="3:63" x14ac:dyDescent="0.3">
      <c r="C1188" s="12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</row>
    <row r="1189" spans="3:63" x14ac:dyDescent="0.3">
      <c r="C1189" s="12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</row>
    <row r="1190" spans="3:63" x14ac:dyDescent="0.3">
      <c r="C1190" s="12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</row>
    <row r="1191" spans="3:63" x14ac:dyDescent="0.3">
      <c r="C1191" s="12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</row>
    <row r="1192" spans="3:63" x14ac:dyDescent="0.3">
      <c r="C1192" s="12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</row>
    <row r="1193" spans="3:63" x14ac:dyDescent="0.3">
      <c r="C1193" s="12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</row>
    <row r="1194" spans="3:63" x14ac:dyDescent="0.3">
      <c r="C1194" s="12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</row>
    <row r="1195" spans="3:63" x14ac:dyDescent="0.3">
      <c r="C1195" s="12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</row>
    <row r="1196" spans="3:63" x14ac:dyDescent="0.3">
      <c r="C1196" s="12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</row>
    <row r="1197" spans="3:63" x14ac:dyDescent="0.3">
      <c r="C1197" s="12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</row>
    <row r="1198" spans="3:63" x14ac:dyDescent="0.3">
      <c r="C1198" s="12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</row>
    <row r="1199" spans="3:63" x14ac:dyDescent="0.3">
      <c r="C1199" s="12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</row>
    <row r="1200" spans="3:63" x14ac:dyDescent="0.3">
      <c r="C1200" s="12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</row>
    <row r="1201" spans="3:63" x14ac:dyDescent="0.3">
      <c r="C1201" s="12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</row>
    <row r="1202" spans="3:63" x14ac:dyDescent="0.3">
      <c r="C1202" s="12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</row>
    <row r="1203" spans="3:63" x14ac:dyDescent="0.3">
      <c r="C1203" s="12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</row>
    <row r="1204" spans="3:63" x14ac:dyDescent="0.3">
      <c r="C1204" s="12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</row>
    <row r="1205" spans="3:63" x14ac:dyDescent="0.3">
      <c r="C1205" s="12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</row>
    <row r="1206" spans="3:63" x14ac:dyDescent="0.3">
      <c r="C1206" s="12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</row>
    <row r="1207" spans="3:63" x14ac:dyDescent="0.3">
      <c r="C1207" s="12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</row>
    <row r="1208" spans="3:63" x14ac:dyDescent="0.3">
      <c r="C1208" s="12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</row>
    <row r="1209" spans="3:63" x14ac:dyDescent="0.3">
      <c r="C1209" s="12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</row>
    <row r="1210" spans="3:63" x14ac:dyDescent="0.3">
      <c r="C1210" s="12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</row>
    <row r="1211" spans="3:63" x14ac:dyDescent="0.3">
      <c r="C1211" s="12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</row>
    <row r="1212" spans="3:63" x14ac:dyDescent="0.3">
      <c r="C1212" s="12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</row>
    <row r="1213" spans="3:63" x14ac:dyDescent="0.3">
      <c r="C1213" s="12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</row>
    <row r="1214" spans="3:63" x14ac:dyDescent="0.3">
      <c r="C1214" s="12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</row>
    <row r="1215" spans="3:63" x14ac:dyDescent="0.3">
      <c r="C1215" s="12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</row>
    <row r="1216" spans="3:63" x14ac:dyDescent="0.3">
      <c r="C1216" s="12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</row>
    <row r="1217" spans="3:63" x14ac:dyDescent="0.3">
      <c r="C1217" s="12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</row>
    <row r="1218" spans="3:63" x14ac:dyDescent="0.3">
      <c r="C1218" s="12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</row>
    <row r="1219" spans="3:63" x14ac:dyDescent="0.3">
      <c r="C1219" s="12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</row>
    <row r="1220" spans="3:63" x14ac:dyDescent="0.3">
      <c r="C1220" s="12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</row>
    <row r="1221" spans="3:63" x14ac:dyDescent="0.3">
      <c r="C1221" s="12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</row>
    <row r="1222" spans="3:63" x14ac:dyDescent="0.3">
      <c r="C1222" s="12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</row>
    <row r="1223" spans="3:63" x14ac:dyDescent="0.3">
      <c r="C1223" s="12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</row>
    <row r="1224" spans="3:63" x14ac:dyDescent="0.3">
      <c r="C1224" s="12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</row>
    <row r="1225" spans="3:63" x14ac:dyDescent="0.3">
      <c r="C1225" s="12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</row>
    <row r="1226" spans="3:63" x14ac:dyDescent="0.3">
      <c r="C1226" s="12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</row>
    <row r="1227" spans="3:63" x14ac:dyDescent="0.3">
      <c r="C1227" s="12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</row>
    <row r="1228" spans="3:63" x14ac:dyDescent="0.3">
      <c r="C1228" s="12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</row>
    <row r="1229" spans="3:63" x14ac:dyDescent="0.3">
      <c r="C1229" s="12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</row>
    <row r="1230" spans="3:63" x14ac:dyDescent="0.3">
      <c r="C1230" s="12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</row>
    <row r="1231" spans="3:63" x14ac:dyDescent="0.3">
      <c r="C1231" s="12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</row>
    <row r="1232" spans="3:63" x14ac:dyDescent="0.3">
      <c r="C1232" s="12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</row>
    <row r="1233" spans="3:63" x14ac:dyDescent="0.3">
      <c r="C1233" s="12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</row>
    <row r="1234" spans="3:63" x14ac:dyDescent="0.3">
      <c r="C1234" s="12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</row>
    <row r="1235" spans="3:63" x14ac:dyDescent="0.3">
      <c r="C1235" s="12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</row>
    <row r="1236" spans="3:63" x14ac:dyDescent="0.3">
      <c r="C1236" s="12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</row>
    <row r="1237" spans="3:63" x14ac:dyDescent="0.3">
      <c r="C1237" s="12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</row>
    <row r="1238" spans="3:63" x14ac:dyDescent="0.3">
      <c r="C1238" s="12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</row>
    <row r="1239" spans="3:63" x14ac:dyDescent="0.3">
      <c r="C1239" s="12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</row>
    <row r="1240" spans="3:63" x14ac:dyDescent="0.3">
      <c r="C1240" s="12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</row>
    <row r="1241" spans="3:63" x14ac:dyDescent="0.3">
      <c r="C1241" s="12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</row>
    <row r="1242" spans="3:63" x14ac:dyDescent="0.3">
      <c r="C1242" s="12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</row>
    <row r="1243" spans="3:63" x14ac:dyDescent="0.3">
      <c r="C1243" s="12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</row>
    <row r="1244" spans="3:63" x14ac:dyDescent="0.3">
      <c r="C1244" s="12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</row>
    <row r="1245" spans="3:63" x14ac:dyDescent="0.3">
      <c r="C1245" s="12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</row>
    <row r="1246" spans="3:63" x14ac:dyDescent="0.3">
      <c r="C1246" s="12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</row>
    <row r="1247" spans="3:63" x14ac:dyDescent="0.3">
      <c r="C1247" s="12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</row>
    <row r="1248" spans="3:63" x14ac:dyDescent="0.3">
      <c r="C1248" s="12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</row>
    <row r="1249" spans="3:63" x14ac:dyDescent="0.3">
      <c r="C1249" s="12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</row>
    <row r="1250" spans="3:63" x14ac:dyDescent="0.3">
      <c r="C1250" s="12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</row>
    <row r="1251" spans="3:63" x14ac:dyDescent="0.3">
      <c r="C1251" s="12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</row>
    <row r="1252" spans="3:63" x14ac:dyDescent="0.3">
      <c r="C1252" s="12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</row>
    <row r="1253" spans="3:63" x14ac:dyDescent="0.3">
      <c r="C1253" s="12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</row>
    <row r="1254" spans="3:63" x14ac:dyDescent="0.3">
      <c r="C1254" s="12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</row>
    <row r="1255" spans="3:63" x14ac:dyDescent="0.3">
      <c r="C1255" s="12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</row>
    <row r="1256" spans="3:63" x14ac:dyDescent="0.3">
      <c r="C1256" s="12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</row>
    <row r="1257" spans="3:63" x14ac:dyDescent="0.3">
      <c r="C1257" s="12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</row>
    <row r="1258" spans="3:63" x14ac:dyDescent="0.3">
      <c r="C1258" s="12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</row>
    <row r="1259" spans="3:63" x14ac:dyDescent="0.3">
      <c r="C1259" s="12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</row>
    <row r="1260" spans="3:63" x14ac:dyDescent="0.3">
      <c r="C1260" s="12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</row>
    <row r="1261" spans="3:63" x14ac:dyDescent="0.3">
      <c r="C1261" s="12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</row>
    <row r="1262" spans="3:63" x14ac:dyDescent="0.3">
      <c r="C1262" s="12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</row>
    <row r="1263" spans="3:63" x14ac:dyDescent="0.3">
      <c r="C1263" s="12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</row>
    <row r="1264" spans="3:63" x14ac:dyDescent="0.3">
      <c r="C1264" s="12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</row>
    <row r="1265" spans="3:63" x14ac:dyDescent="0.3">
      <c r="C1265" s="12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</row>
    <row r="1266" spans="3:63" x14ac:dyDescent="0.3">
      <c r="C1266" s="12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</row>
    <row r="1267" spans="3:63" x14ac:dyDescent="0.3">
      <c r="C1267" s="12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</row>
    <row r="1268" spans="3:63" x14ac:dyDescent="0.3">
      <c r="C1268" s="12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</row>
    <row r="1269" spans="3:63" x14ac:dyDescent="0.3">
      <c r="C1269" s="12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</row>
    <row r="1270" spans="3:63" x14ac:dyDescent="0.3">
      <c r="C1270" s="12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</row>
    <row r="1271" spans="3:63" x14ac:dyDescent="0.3">
      <c r="C1271" s="12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</row>
    <row r="1272" spans="3:63" x14ac:dyDescent="0.3">
      <c r="C1272" s="12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</row>
    <row r="1273" spans="3:63" x14ac:dyDescent="0.3">
      <c r="C1273" s="12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</row>
    <row r="1274" spans="3:63" x14ac:dyDescent="0.3">
      <c r="C1274" s="12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</row>
    <row r="1275" spans="3:63" x14ac:dyDescent="0.3">
      <c r="C1275" s="12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</row>
    <row r="1276" spans="3:63" x14ac:dyDescent="0.3">
      <c r="C1276" s="12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</row>
    <row r="1277" spans="3:63" x14ac:dyDescent="0.3">
      <c r="C1277" s="12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</row>
    <row r="1278" spans="3:63" x14ac:dyDescent="0.3">
      <c r="C1278" s="12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</row>
    <row r="1279" spans="3:63" x14ac:dyDescent="0.3">
      <c r="C1279" s="12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</row>
    <row r="1280" spans="3:63" x14ac:dyDescent="0.3">
      <c r="C1280" s="12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</row>
    <row r="1281" spans="3:63" x14ac:dyDescent="0.3">
      <c r="C1281" s="12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</row>
    <row r="1282" spans="3:63" x14ac:dyDescent="0.3">
      <c r="C1282" s="12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</row>
    <row r="1283" spans="3:63" x14ac:dyDescent="0.3">
      <c r="C1283" s="12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</row>
    <row r="1284" spans="3:63" x14ac:dyDescent="0.3">
      <c r="C1284" s="12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</row>
    <row r="1285" spans="3:63" x14ac:dyDescent="0.3">
      <c r="C1285" s="12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</row>
    <row r="1286" spans="3:63" x14ac:dyDescent="0.3">
      <c r="C1286" s="12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</row>
    <row r="1287" spans="3:63" x14ac:dyDescent="0.3">
      <c r="C1287" s="12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</row>
    <row r="1288" spans="3:63" x14ac:dyDescent="0.3">
      <c r="C1288" s="12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</row>
    <row r="1289" spans="3:63" x14ac:dyDescent="0.3">
      <c r="C1289" s="12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</row>
    <row r="1290" spans="3:63" x14ac:dyDescent="0.3">
      <c r="C1290" s="12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</row>
    <row r="1291" spans="3:63" x14ac:dyDescent="0.3">
      <c r="C1291" s="12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</row>
    <row r="1292" spans="3:63" x14ac:dyDescent="0.3">
      <c r="C1292" s="12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</row>
    <row r="1293" spans="3:63" x14ac:dyDescent="0.3">
      <c r="C1293" s="12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</row>
    <row r="1294" spans="3:63" x14ac:dyDescent="0.3">
      <c r="C1294" s="12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</row>
    <row r="1295" spans="3:63" x14ac:dyDescent="0.3">
      <c r="C1295" s="12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</row>
    <row r="1296" spans="3:63" x14ac:dyDescent="0.3">
      <c r="C1296" s="12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</row>
    <row r="1297" spans="3:63" x14ac:dyDescent="0.3">
      <c r="C1297" s="12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</row>
    <row r="1298" spans="3:63" x14ac:dyDescent="0.3">
      <c r="C1298" s="12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</row>
    <row r="1299" spans="3:63" x14ac:dyDescent="0.3">
      <c r="C1299" s="12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</row>
    <row r="1300" spans="3:63" x14ac:dyDescent="0.3">
      <c r="C1300" s="12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</row>
    <row r="1301" spans="3:63" x14ac:dyDescent="0.3">
      <c r="C1301" s="12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</row>
    <row r="1302" spans="3:63" x14ac:dyDescent="0.3">
      <c r="C1302" s="12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</row>
  </sheetData>
  <hyperlinks>
    <hyperlink ref="B1" r:id="rId1" xr:uid="{00000000-0004-0000-0600-000000000000}"/>
  </hyperlinks>
  <pageMargins left="0.25" right="0.25" top="0.75" bottom="0.75" header="0.3" footer="0.3"/>
  <pageSetup paperSize="9" scale="28" fitToWidth="3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72"/>
  <sheetViews>
    <sheetView showGridLines="0" tabSelected="1" topLeftCell="A17" zoomScale="80" zoomScaleNormal="80" workbookViewId="0">
      <selection activeCell="E1" sqref="E1"/>
    </sheetView>
  </sheetViews>
  <sheetFormatPr defaultRowHeight="14.4" x14ac:dyDescent="0.3"/>
  <cols>
    <col min="1" max="1" width="21.109375" customWidth="1"/>
    <col min="3" max="3" width="5.44140625" customWidth="1"/>
    <col min="4" max="4" width="3.33203125" customWidth="1"/>
    <col min="5" max="5" width="9.109375" customWidth="1"/>
    <col min="6" max="6" width="8.33203125" customWidth="1"/>
    <col min="7" max="15" width="8.44140625" customWidth="1"/>
    <col min="16" max="16" width="4" customWidth="1"/>
    <col min="17" max="17" width="4.109375" customWidth="1"/>
    <col min="20" max="28" width="8.44140625" customWidth="1"/>
  </cols>
  <sheetData>
    <row r="1" spans="1:28" ht="21" x14ac:dyDescent="0.4">
      <c r="A1" s="246" t="s">
        <v>67</v>
      </c>
      <c r="E1" s="252" t="s">
        <v>233</v>
      </c>
    </row>
    <row r="2" spans="1:28" ht="15.6" x14ac:dyDescent="0.3">
      <c r="A2" s="192" t="str">
        <f>title</f>
        <v>Вариант 1</v>
      </c>
    </row>
    <row r="3" spans="1:28" ht="18" x14ac:dyDescent="0.35">
      <c r="A3" s="236"/>
      <c r="B3" s="71"/>
    </row>
    <row r="4" spans="1:28" ht="15.6" x14ac:dyDescent="0.3">
      <c r="A4" s="235" t="s">
        <v>192</v>
      </c>
      <c r="B4" s="71"/>
      <c r="D4" s="193" t="s">
        <v>196</v>
      </c>
      <c r="E4" s="194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4"/>
      <c r="R4" s="194"/>
      <c r="S4" s="195"/>
      <c r="T4" s="195"/>
      <c r="U4" s="195"/>
      <c r="V4" s="195"/>
      <c r="W4" s="195"/>
      <c r="X4" s="195"/>
      <c r="Y4" s="195"/>
      <c r="Z4" s="195"/>
      <c r="AA4" s="195"/>
      <c r="AB4" s="195"/>
    </row>
    <row r="5" spans="1:28" x14ac:dyDescent="0.3">
      <c r="A5" t="s">
        <v>68</v>
      </c>
      <c r="B5" s="75">
        <v>1</v>
      </c>
      <c r="D5" s="196"/>
      <c r="E5" s="197"/>
      <c r="F5" s="198"/>
      <c r="G5" s="257" t="s">
        <v>197</v>
      </c>
      <c r="H5" s="257"/>
      <c r="I5" s="257"/>
      <c r="J5" s="257"/>
      <c r="K5" s="257"/>
      <c r="L5" s="257"/>
      <c r="M5" s="257"/>
      <c r="N5" s="257"/>
      <c r="O5" s="258"/>
      <c r="P5" s="195"/>
      <c r="Q5" s="196"/>
      <c r="R5" s="197"/>
      <c r="S5" s="198"/>
      <c r="T5" s="257" t="str">
        <f>G5</f>
        <v>Объем продаж</v>
      </c>
      <c r="U5" s="257"/>
      <c r="V5" s="257"/>
      <c r="W5" s="257"/>
      <c r="X5" s="257"/>
      <c r="Y5" s="257"/>
      <c r="Z5" s="257"/>
      <c r="AA5" s="257"/>
      <c r="AB5" s="258"/>
    </row>
    <row r="6" spans="1:28" x14ac:dyDescent="0.3">
      <c r="A6" t="s">
        <v>69</v>
      </c>
      <c r="B6" s="75">
        <v>1</v>
      </c>
      <c r="D6" s="259" t="s">
        <v>198</v>
      </c>
      <c r="E6" s="260"/>
      <c r="F6" s="204">
        <v>0.25</v>
      </c>
      <c r="G6" s="200"/>
      <c r="H6" s="200"/>
      <c r="I6" s="200"/>
      <c r="J6" s="200"/>
      <c r="K6" s="200"/>
      <c r="L6" s="200"/>
      <c r="M6" s="200"/>
      <c r="N6" s="200"/>
      <c r="O6" s="200"/>
      <c r="P6" s="195"/>
      <c r="Q6" s="259" t="s">
        <v>199</v>
      </c>
      <c r="R6" s="260"/>
      <c r="S6" s="201">
        <v>0</v>
      </c>
      <c r="T6" s="200"/>
      <c r="U6" s="200"/>
      <c r="V6" s="200"/>
      <c r="W6" s="200"/>
      <c r="X6" s="200"/>
      <c r="Y6" s="200"/>
      <c r="Z6" s="200"/>
      <c r="AA6" s="200"/>
      <c r="AB6" s="200"/>
    </row>
    <row r="7" spans="1:28" x14ac:dyDescent="0.3">
      <c r="A7" t="s">
        <v>70</v>
      </c>
      <c r="B7" s="75">
        <v>1</v>
      </c>
      <c r="D7" s="259" t="s">
        <v>200</v>
      </c>
      <c r="E7" s="260"/>
      <c r="F7" s="204">
        <f>B12</f>
        <v>1.3290017114949366</v>
      </c>
      <c r="G7" s="219">
        <v>0.8</v>
      </c>
      <c r="H7" s="219">
        <v>0.85</v>
      </c>
      <c r="I7" s="219">
        <v>0.9</v>
      </c>
      <c r="J7" s="219">
        <v>0.95</v>
      </c>
      <c r="K7" s="219">
        <v>1</v>
      </c>
      <c r="L7" s="219">
        <v>1.05</v>
      </c>
      <c r="M7" s="219">
        <v>1.1000000000000001</v>
      </c>
      <c r="N7" s="219">
        <v>1.1499999999999999</v>
      </c>
      <c r="O7" s="219">
        <v>1.2</v>
      </c>
      <c r="P7" s="195"/>
      <c r="Q7" s="259" t="s">
        <v>201</v>
      </c>
      <c r="R7" s="260"/>
      <c r="S7" s="201">
        <f>B11</f>
        <v>415.40684249260528</v>
      </c>
      <c r="T7" s="202">
        <v>0.8</v>
      </c>
      <c r="U7" s="202">
        <v>0.85</v>
      </c>
      <c r="V7" s="202">
        <v>0.9</v>
      </c>
      <c r="W7" s="202">
        <v>0.95</v>
      </c>
      <c r="X7" s="202">
        <v>1</v>
      </c>
      <c r="Y7" s="202">
        <v>1.05</v>
      </c>
      <c r="Z7" s="202">
        <v>1.1000000000000001</v>
      </c>
      <c r="AA7" s="202">
        <v>1.1499999999999999</v>
      </c>
      <c r="AB7" s="202">
        <v>1.2</v>
      </c>
    </row>
    <row r="8" spans="1:28" x14ac:dyDescent="0.3">
      <c r="A8" t="s">
        <v>71</v>
      </c>
      <c r="B8" s="75">
        <v>1</v>
      </c>
      <c r="D8" s="267" t="s">
        <v>202</v>
      </c>
      <c r="E8" s="203"/>
      <c r="F8" s="218">
        <v>0.8</v>
      </c>
      <c r="G8" s="217">
        <f t="dataTable" ref="G8:O16" dt2D="1" dtr="1" r1="B6" r2="B7" ca="1"/>
        <v>0.3739647882177739</v>
      </c>
      <c r="H8" s="217">
        <v>0.39675795565429239</v>
      </c>
      <c r="I8" s="217">
        <v>0.4190387118816139</v>
      </c>
      <c r="J8" s="217">
        <v>0.4408803144140987</v>
      </c>
      <c r="K8" s="220">
        <v>0.4623431746614477</v>
      </c>
      <c r="L8" s="217">
        <v>0.48344338824547051</v>
      </c>
      <c r="M8" s="217">
        <v>0.50424008378084184</v>
      </c>
      <c r="N8" s="217">
        <v>0.52473926270269255</v>
      </c>
      <c r="O8" s="217">
        <v>0.54496561623842621</v>
      </c>
      <c r="P8" s="195"/>
      <c r="Q8" s="267" t="str">
        <f>D8</f>
        <v xml:space="preserve">Цена </v>
      </c>
      <c r="R8" s="203"/>
      <c r="S8" s="204">
        <v>0.8</v>
      </c>
      <c r="T8" s="205">
        <f t="dataTable" ref="T8:AB16" dt2D="1" dtr="1" r1="B6" r2="B7" ca="1"/>
        <v>44.970477571957545</v>
      </c>
      <c r="U8" s="205">
        <v>53.959344974601159</v>
      </c>
      <c r="V8" s="205">
        <v>62.933732113051057</v>
      </c>
      <c r="W8" s="205">
        <v>71.8991390819439</v>
      </c>
      <c r="X8" s="223">
        <v>80.859545972862193</v>
      </c>
      <c r="Y8" s="205">
        <v>89.810206284551711</v>
      </c>
      <c r="Z8" s="205">
        <v>98.758235943449904</v>
      </c>
      <c r="AA8" s="205">
        <v>107.69907874084861</v>
      </c>
      <c r="AB8" s="205">
        <v>116.63409549511566</v>
      </c>
    </row>
    <row r="9" spans="1:28" x14ac:dyDescent="0.3">
      <c r="A9" s="71"/>
      <c r="B9" s="71"/>
      <c r="D9" s="267"/>
      <c r="E9" s="203"/>
      <c r="F9" s="218">
        <v>0.85</v>
      </c>
      <c r="G9" s="217">
        <v>0.54970701137805467</v>
      </c>
      <c r="H9" s="217">
        <v>0.581444364848968</v>
      </c>
      <c r="I9" s="217">
        <v>0.61277400962765549</v>
      </c>
      <c r="J9" s="217">
        <v>0.64377312416256038</v>
      </c>
      <c r="K9" s="220">
        <v>0.67446322127923519</v>
      </c>
      <c r="L9" s="217">
        <v>0.70488619397613705</v>
      </c>
      <c r="M9" s="217">
        <v>0.73503016432427004</v>
      </c>
      <c r="N9" s="217">
        <v>0.76494348532400958</v>
      </c>
      <c r="O9" s="217">
        <v>0.79462528792656317</v>
      </c>
      <c r="P9" s="195"/>
      <c r="Q9" s="267"/>
      <c r="R9" s="203"/>
      <c r="S9" s="204">
        <v>0.85</v>
      </c>
      <c r="T9" s="205">
        <v>112.3349409212813</v>
      </c>
      <c r="U9" s="205">
        <v>125.4628268756168</v>
      </c>
      <c r="V9" s="205">
        <v>138.57855291360397</v>
      </c>
      <c r="W9" s="205">
        <v>151.68895362013592</v>
      </c>
      <c r="X9" s="223">
        <v>164.79314678526222</v>
      </c>
      <c r="Y9" s="205">
        <v>177.89500518132073</v>
      </c>
      <c r="Z9" s="205">
        <v>190.98924902999192</v>
      </c>
      <c r="AA9" s="205">
        <v>204.0808839751131</v>
      </c>
      <c r="AB9" s="205">
        <v>217.17020682693501</v>
      </c>
    </row>
    <row r="10" spans="1:28" x14ac:dyDescent="0.3">
      <c r="A10" s="235" t="s">
        <v>193</v>
      </c>
      <c r="B10" s="71"/>
      <c r="D10" s="267"/>
      <c r="E10" s="203"/>
      <c r="F10" s="218">
        <v>0.9</v>
      </c>
      <c r="G10" s="217">
        <v>0.72349658169208153</v>
      </c>
      <c r="H10" s="217">
        <v>0.76530700069778068</v>
      </c>
      <c r="I10" s="217">
        <v>0.80678025664458808</v>
      </c>
      <c r="J10" s="217">
        <v>0.84797316890600039</v>
      </c>
      <c r="K10" s="220">
        <v>0.8888484098584446</v>
      </c>
      <c r="L10" s="217">
        <v>0.92951656150626971</v>
      </c>
      <c r="M10" s="217">
        <v>0.9698837388648307</v>
      </c>
      <c r="N10" s="217">
        <v>1.0100434642343057</v>
      </c>
      <c r="O10" s="217">
        <v>1.04997802079559</v>
      </c>
      <c r="P10" s="195"/>
      <c r="Q10" s="267"/>
      <c r="R10" s="203"/>
      <c r="S10" s="204">
        <v>0.9</v>
      </c>
      <c r="T10" s="205">
        <v>179.37768201436637</v>
      </c>
      <c r="U10" s="205">
        <v>196.65257103403181</v>
      </c>
      <c r="V10" s="205">
        <v>213.92106246957579</v>
      </c>
      <c r="W10" s="205">
        <v>231.1839335255174</v>
      </c>
      <c r="X10" s="223">
        <v>248.43921741691238</v>
      </c>
      <c r="Y10" s="205">
        <v>265.69398783346702</v>
      </c>
      <c r="Z10" s="205">
        <v>282.94420209584985</v>
      </c>
      <c r="AA10" s="205">
        <v>300.19187422845442</v>
      </c>
      <c r="AB10" s="205">
        <v>317.43709071199527</v>
      </c>
    </row>
    <row r="11" spans="1:28" x14ac:dyDescent="0.3">
      <c r="A11" t="s">
        <v>194</v>
      </c>
      <c r="B11">
        <f>NPV!C11/1000000</f>
        <v>415.40684249260528</v>
      </c>
      <c r="D11" s="267"/>
      <c r="E11" s="203"/>
      <c r="F11" s="218">
        <v>0.95</v>
      </c>
      <c r="G11" s="217">
        <v>0.89909027626281168</v>
      </c>
      <c r="H11" s="217">
        <v>0.95154289187331864</v>
      </c>
      <c r="I11" s="217">
        <v>1.0037204549086649</v>
      </c>
      <c r="J11" s="217">
        <v>1.0555903939655575</v>
      </c>
      <c r="K11" s="220">
        <v>1.1071877540973549</v>
      </c>
      <c r="L11" s="217">
        <v>1.1585570929125013</v>
      </c>
      <c r="M11" s="217">
        <v>1.2095560116128792</v>
      </c>
      <c r="N11" s="217">
        <v>1.2603146424755756</v>
      </c>
      <c r="O11" s="217">
        <v>1.3108633678786097</v>
      </c>
      <c r="P11" s="195"/>
      <c r="Q11" s="267"/>
      <c r="R11" s="203"/>
      <c r="S11" s="204">
        <v>0.95</v>
      </c>
      <c r="T11" s="205">
        <v>246.26956603643518</v>
      </c>
      <c r="U11" s="205">
        <v>267.69663481152622</v>
      </c>
      <c r="V11" s="205">
        <v>289.12013027550364</v>
      </c>
      <c r="W11" s="205">
        <v>310.53884845860159</v>
      </c>
      <c r="X11" s="223">
        <v>331.95603489412167</v>
      </c>
      <c r="Y11" s="205">
        <v>353.37015569238281</v>
      </c>
      <c r="Z11" s="205">
        <v>374.77741680367387</v>
      </c>
      <c r="AA11" s="205">
        <v>396.18377688203384</v>
      </c>
      <c r="AB11" s="205">
        <v>417.58961345291237</v>
      </c>
    </row>
    <row r="12" spans="1:28" x14ac:dyDescent="0.3">
      <c r="A12" t="s">
        <v>195</v>
      </c>
      <c r="B12" s="75">
        <f>NPV!C12</f>
        <v>1.3290017114949366</v>
      </c>
      <c r="D12" s="267"/>
      <c r="E12" s="203"/>
      <c r="F12" s="218">
        <v>1</v>
      </c>
      <c r="G12" s="220">
        <v>1.0769928095008492</v>
      </c>
      <c r="H12" s="220">
        <v>1.14049816894387</v>
      </c>
      <c r="I12" s="220">
        <v>1.2035973800897364</v>
      </c>
      <c r="J12" s="220">
        <v>1.2664136665822321</v>
      </c>
      <c r="K12" s="220">
        <v>1.3290017114949366</v>
      </c>
      <c r="L12" s="220">
        <v>1.3911396477571674</v>
      </c>
      <c r="M12" s="220">
        <v>1.4529994826263404</v>
      </c>
      <c r="N12" s="220">
        <v>1.5146620390726575</v>
      </c>
      <c r="O12" s="220">
        <v>1.5760658563358043</v>
      </c>
      <c r="P12" s="195"/>
      <c r="Q12" s="267"/>
      <c r="R12" s="203"/>
      <c r="S12" s="204">
        <v>1</v>
      </c>
      <c r="T12" s="223">
        <v>313.08095169052524</v>
      </c>
      <c r="U12" s="223">
        <v>338.66932591200185</v>
      </c>
      <c r="V12" s="223">
        <v>364.24992283284973</v>
      </c>
      <c r="W12" s="223">
        <v>389.82864441647098</v>
      </c>
      <c r="X12" s="223">
        <v>415.40684249260528</v>
      </c>
      <c r="Y12" s="223">
        <v>440.97758002703097</v>
      </c>
      <c r="Z12" s="223">
        <v>466.54694643126106</v>
      </c>
      <c r="AA12" s="223">
        <v>492.11990198023574</v>
      </c>
      <c r="AB12" s="223">
        <v>517.68926838446816</v>
      </c>
    </row>
    <row r="13" spans="1:28" x14ac:dyDescent="0.3">
      <c r="D13" s="267"/>
      <c r="E13" s="203"/>
      <c r="F13" s="218">
        <v>1.05</v>
      </c>
      <c r="G13" s="217">
        <v>1.2569910225389593</v>
      </c>
      <c r="H13" s="217">
        <v>1.3316834387570777</v>
      </c>
      <c r="I13" s="217">
        <v>1.4058371204632962</v>
      </c>
      <c r="J13" s="217">
        <v>1.4797415852829343</v>
      </c>
      <c r="K13" s="220">
        <v>1.5533933444734345</v>
      </c>
      <c r="L13" s="217">
        <v>1.6265601581651894</v>
      </c>
      <c r="M13" s="217">
        <v>1.6993627581128985</v>
      </c>
      <c r="N13" s="217">
        <v>1.7719144212232179</v>
      </c>
      <c r="O13" s="217">
        <v>1.8442116627640068</v>
      </c>
      <c r="P13" s="195"/>
      <c r="Q13" s="267"/>
      <c r="R13" s="203"/>
      <c r="S13" s="204">
        <v>1.05</v>
      </c>
      <c r="T13" s="205">
        <v>379.84824512748054</v>
      </c>
      <c r="U13" s="205">
        <v>409.5980748341043</v>
      </c>
      <c r="V13" s="205">
        <v>439.33812062473083</v>
      </c>
      <c r="W13" s="205">
        <v>469.0786899228417</v>
      </c>
      <c r="X13" s="223">
        <v>498.81873571346534</v>
      </c>
      <c r="Y13" s="205">
        <v>528.55254504536958</v>
      </c>
      <c r="Z13" s="205">
        <v>558.2836939142569</v>
      </c>
      <c r="AA13" s="205">
        <v>588.01536629062775</v>
      </c>
      <c r="AB13" s="205">
        <v>617.746515159517</v>
      </c>
    </row>
    <row r="14" spans="1:28" x14ac:dyDescent="0.3">
      <c r="D14" s="267"/>
      <c r="E14" s="203"/>
      <c r="F14" s="218">
        <v>1.1000000000000001</v>
      </c>
      <c r="G14" s="217">
        <v>1.438625258145279</v>
      </c>
      <c r="H14" s="217">
        <v>1.524544844910539</v>
      </c>
      <c r="I14" s="217">
        <v>1.6099504214150353</v>
      </c>
      <c r="J14" s="217">
        <v>1.6949374709149501</v>
      </c>
      <c r="K14" s="220">
        <v>1.779640372308529</v>
      </c>
      <c r="L14" s="217">
        <v>1.8640743647170681</v>
      </c>
      <c r="M14" s="217">
        <v>1.948114254115088</v>
      </c>
      <c r="N14" s="217">
        <v>2.0315952534041544</v>
      </c>
      <c r="O14" s="217">
        <v>2.1147953166572941</v>
      </c>
      <c r="P14" s="195"/>
      <c r="Q14" s="267"/>
      <c r="R14" s="203"/>
      <c r="S14" s="204">
        <v>1.1000000000000001</v>
      </c>
      <c r="T14" s="205">
        <v>446.58583358855748</v>
      </c>
      <c r="U14" s="205">
        <v>480.49655876558023</v>
      </c>
      <c r="V14" s="205">
        <v>514.39832461272601</v>
      </c>
      <c r="W14" s="205">
        <v>548.29921259776586</v>
      </c>
      <c r="X14" s="223">
        <v>582.19957707531921</v>
      </c>
      <c r="Y14" s="205">
        <v>616.09994155287495</v>
      </c>
      <c r="Z14" s="205">
        <v>649.99763745293876</v>
      </c>
      <c r="AA14" s="205">
        <v>683.89007313620994</v>
      </c>
      <c r="AB14" s="205">
        <v>717.7819853120003</v>
      </c>
    </row>
    <row r="15" spans="1:28" x14ac:dyDescent="0.3">
      <c r="D15" s="267"/>
      <c r="E15" s="203"/>
      <c r="F15" s="218">
        <v>1.1499999999999999</v>
      </c>
      <c r="G15" s="217">
        <v>1.6215897825413927</v>
      </c>
      <c r="H15" s="217">
        <v>1.7186733480563574</v>
      </c>
      <c r="I15" s="217">
        <v>1.8154666062338971</v>
      </c>
      <c r="J15" s="217">
        <v>1.9119465646690119</v>
      </c>
      <c r="K15" s="220">
        <v>2.007683234969535</v>
      </c>
      <c r="L15" s="217">
        <v>2.1031178459808473</v>
      </c>
      <c r="M15" s="217">
        <v>2.1982630824993574</v>
      </c>
      <c r="N15" s="217">
        <v>2.2931027387615055</v>
      </c>
      <c r="O15" s="217">
        <v>2.3873862652267763</v>
      </c>
      <c r="P15" s="195"/>
      <c r="Q15" s="267"/>
      <c r="R15" s="203"/>
      <c r="S15" s="204">
        <v>1.1499999999999999</v>
      </c>
      <c r="T15" s="205">
        <v>513.3019797590415</v>
      </c>
      <c r="U15" s="205">
        <v>551.3715598452651</v>
      </c>
      <c r="V15" s="205">
        <v>589.44113993148926</v>
      </c>
      <c r="W15" s="205">
        <v>627.51043554478053</v>
      </c>
      <c r="X15" s="223">
        <v>665.57032668143268</v>
      </c>
      <c r="Y15" s="205">
        <v>703.63021781808789</v>
      </c>
      <c r="Z15" s="205">
        <v>741.69010895474264</v>
      </c>
      <c r="AA15" s="205">
        <v>779.74745796161892</v>
      </c>
      <c r="AB15" s="205">
        <v>817.77975836292114</v>
      </c>
    </row>
    <row r="16" spans="1:28" x14ac:dyDescent="0.3">
      <c r="D16" s="267"/>
      <c r="E16" s="203"/>
      <c r="F16" s="218">
        <v>1.2</v>
      </c>
      <c r="G16" s="217">
        <v>1.8056243407747576</v>
      </c>
      <c r="H16" s="217">
        <v>1.9142462064224981</v>
      </c>
      <c r="I16" s="217">
        <v>2.0221294523581519</v>
      </c>
      <c r="J16" s="217">
        <v>2.1296995976717237</v>
      </c>
      <c r="K16" s="220">
        <v>2.2369593267734205</v>
      </c>
      <c r="L16" s="217">
        <v>2.3437878594225094</v>
      </c>
      <c r="M16" s="217">
        <v>2.4500984217489985</v>
      </c>
      <c r="N16" s="217">
        <v>2.5555954120910047</v>
      </c>
      <c r="O16" s="217">
        <v>2.660746060772373</v>
      </c>
      <c r="P16" s="195"/>
      <c r="Q16" s="267"/>
      <c r="R16" s="203"/>
      <c r="S16" s="204">
        <v>1.2</v>
      </c>
      <c r="T16" s="205">
        <v>580.00636386046881</v>
      </c>
      <c r="U16" s="205">
        <v>622.24270646145658</v>
      </c>
      <c r="V16" s="205">
        <v>664.47057655897856</v>
      </c>
      <c r="W16" s="205">
        <v>706.698970163985</v>
      </c>
      <c r="X16" s="223">
        <v>748.92684026150346</v>
      </c>
      <c r="Y16" s="205">
        <v>791.14244780997899</v>
      </c>
      <c r="Z16" s="205">
        <v>833.33933336646112</v>
      </c>
      <c r="AA16" s="205">
        <v>875.53166666824256</v>
      </c>
      <c r="AB16" s="205">
        <v>917.72041082528142</v>
      </c>
    </row>
    <row r="17" spans="4:28" x14ac:dyDescent="0.3">
      <c r="D17" s="194"/>
      <c r="E17" s="194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4"/>
      <c r="R17" s="194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</row>
    <row r="18" spans="4:28" x14ac:dyDescent="0.3">
      <c r="D18" s="194"/>
      <c r="E18" s="194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4"/>
      <c r="R18" s="194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</row>
    <row r="19" spans="4:28" x14ac:dyDescent="0.3">
      <c r="D19" s="194"/>
      <c r="E19" s="194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4"/>
      <c r="R19" s="194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</row>
    <row r="20" spans="4:28" x14ac:dyDescent="0.3">
      <c r="D20" s="194"/>
      <c r="E20" s="194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4"/>
      <c r="R20" s="194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</row>
    <row r="21" spans="4:28" x14ac:dyDescent="0.3">
      <c r="D21" s="196"/>
      <c r="E21" s="197"/>
      <c r="F21" s="198"/>
      <c r="G21" s="257" t="s">
        <v>197</v>
      </c>
      <c r="H21" s="257"/>
      <c r="I21" s="257"/>
      <c r="J21" s="257"/>
      <c r="K21" s="257"/>
      <c r="L21" s="257"/>
      <c r="M21" s="257"/>
      <c r="N21" s="257"/>
      <c r="O21" s="258"/>
      <c r="P21" s="195"/>
      <c r="Q21" s="196"/>
      <c r="R21" s="197"/>
      <c r="S21" s="198"/>
      <c r="T21" s="257" t="str">
        <f>G21</f>
        <v>Объем продаж</v>
      </c>
      <c r="U21" s="257"/>
      <c r="V21" s="257"/>
      <c r="W21" s="257"/>
      <c r="X21" s="257"/>
      <c r="Y21" s="257"/>
      <c r="Z21" s="257"/>
      <c r="AA21" s="257"/>
      <c r="AB21" s="258"/>
    </row>
    <row r="22" spans="4:28" x14ac:dyDescent="0.3">
      <c r="D22" s="259" t="s">
        <v>198</v>
      </c>
      <c r="E22" s="260"/>
      <c r="F22" s="204">
        <f>F6</f>
        <v>0.25</v>
      </c>
      <c r="G22" s="200"/>
      <c r="H22" s="200"/>
      <c r="I22" s="200"/>
      <c r="J22" s="200"/>
      <c r="K22" s="200"/>
      <c r="L22" s="200"/>
      <c r="M22" s="200"/>
      <c r="N22" s="200"/>
      <c r="O22" s="200"/>
      <c r="P22" s="195"/>
      <c r="Q22" s="259" t="s">
        <v>199</v>
      </c>
      <c r="R22" s="260"/>
      <c r="S22" s="201">
        <v>0</v>
      </c>
      <c r="T22" s="200"/>
      <c r="U22" s="200"/>
      <c r="V22" s="200"/>
      <c r="W22" s="200"/>
      <c r="X22" s="200"/>
      <c r="Y22" s="200"/>
      <c r="Z22" s="200"/>
      <c r="AA22" s="200"/>
      <c r="AB22" s="200"/>
    </row>
    <row r="23" spans="4:28" x14ac:dyDescent="0.3">
      <c r="D23" s="259" t="s">
        <v>200</v>
      </c>
      <c r="E23" s="260"/>
      <c r="F23" s="204">
        <f>B12</f>
        <v>1.3290017114949366</v>
      </c>
      <c r="G23" s="202">
        <v>0.8</v>
      </c>
      <c r="H23" s="202">
        <v>0.85</v>
      </c>
      <c r="I23" s="202">
        <v>0.9</v>
      </c>
      <c r="J23" s="202">
        <v>0.95</v>
      </c>
      <c r="K23" s="219">
        <v>1</v>
      </c>
      <c r="L23" s="202">
        <v>1.05</v>
      </c>
      <c r="M23" s="202">
        <v>1.1000000000000001</v>
      </c>
      <c r="N23" s="202">
        <v>1.1499999999999999</v>
      </c>
      <c r="O23" s="202">
        <v>1.2</v>
      </c>
      <c r="P23" s="195"/>
      <c r="Q23" s="259" t="s">
        <v>201</v>
      </c>
      <c r="R23" s="260"/>
      <c r="S23" s="201">
        <f>B11</f>
        <v>415.40684249260528</v>
      </c>
      <c r="T23" s="202">
        <v>0.8</v>
      </c>
      <c r="U23" s="202">
        <v>0.85</v>
      </c>
      <c r="V23" s="202">
        <v>0.9</v>
      </c>
      <c r="W23" s="202">
        <v>0.95</v>
      </c>
      <c r="X23" s="202">
        <v>1</v>
      </c>
      <c r="Y23" s="202">
        <v>1.05</v>
      </c>
      <c r="Z23" s="202">
        <v>1.1000000000000001</v>
      </c>
      <c r="AA23" s="202">
        <v>1.1499999999999999</v>
      </c>
      <c r="AB23" s="202">
        <v>1.2</v>
      </c>
    </row>
    <row r="24" spans="4:28" x14ac:dyDescent="0.3">
      <c r="D24" s="267" t="str">
        <f>A8</f>
        <v>Стоимость сырья</v>
      </c>
      <c r="E24" s="203"/>
      <c r="F24" s="204">
        <v>0.8</v>
      </c>
      <c r="G24" s="217">
        <f t="dataTable" ref="G24:O32" dt2D="1" dtr="1" r1="B6" r2="B8" ca="1"/>
        <v>1.5903774225354299</v>
      </c>
      <c r="H24" s="217">
        <v>1.6866547153897908</v>
      </c>
      <c r="I24" s="217">
        <v>1.782741148311326</v>
      </c>
      <c r="J24" s="217">
        <v>1.8786382036593472</v>
      </c>
      <c r="K24" s="222">
        <v>1.9738622009216149</v>
      </c>
      <c r="L24" s="217">
        <v>2.0688543075195782</v>
      </c>
      <c r="M24" s="217">
        <v>2.1636287979069184</v>
      </c>
      <c r="N24" s="217">
        <v>2.2582077612117848</v>
      </c>
      <c r="O24" s="217">
        <v>2.3525224062342178</v>
      </c>
      <c r="P24" s="195"/>
      <c r="Q24" s="267" t="str">
        <f>D24</f>
        <v>Стоимость сырья</v>
      </c>
      <c r="R24" s="203"/>
      <c r="S24" s="204">
        <v>0.8</v>
      </c>
      <c r="T24" s="205">
        <f t="dataTable" ref="T24:AB32" dt2D="1" dtr="1" r1="B6" r2="B8" ca="1"/>
        <v>494.28841876373303</v>
      </c>
      <c r="U24" s="205">
        <v>531.16862312469357</v>
      </c>
      <c r="V24" s="205">
        <v>568.04935099313752</v>
      </c>
      <c r="W24" s="205">
        <v>604.93007886158057</v>
      </c>
      <c r="X24" s="206">
        <v>641.80139913212349</v>
      </c>
      <c r="Y24" s="205">
        <v>678.67249251760313</v>
      </c>
      <c r="Z24" s="205">
        <v>715.54306239559821</v>
      </c>
      <c r="AA24" s="205">
        <v>752.41415578107478</v>
      </c>
      <c r="AB24" s="205">
        <v>789.27911789203097</v>
      </c>
    </row>
    <row r="25" spans="4:28" x14ac:dyDescent="0.3">
      <c r="D25" s="267"/>
      <c r="E25" s="203"/>
      <c r="F25" s="204">
        <v>0.85</v>
      </c>
      <c r="G25" s="217">
        <v>1.4597853382492687</v>
      </c>
      <c r="H25" s="217">
        <v>1.5478907629584833</v>
      </c>
      <c r="I25" s="217">
        <v>1.6353946860168747</v>
      </c>
      <c r="J25" s="217">
        <v>1.7226710512882457</v>
      </c>
      <c r="K25" s="222">
        <v>1.8097326515326198</v>
      </c>
      <c r="L25" s="217">
        <v>1.896593079544076</v>
      </c>
      <c r="M25" s="217">
        <v>1.982802309488894</v>
      </c>
      <c r="N25" s="217">
        <v>2.0687807807304397</v>
      </c>
      <c r="O25" s="217">
        <v>2.1545321549264704</v>
      </c>
      <c r="P25" s="195"/>
      <c r="Q25" s="267"/>
      <c r="R25" s="203"/>
      <c r="S25" s="204">
        <v>0.85</v>
      </c>
      <c r="T25" s="205">
        <v>449.00371372669053</v>
      </c>
      <c r="U25" s="205">
        <v>483.06505480844891</v>
      </c>
      <c r="V25" s="205">
        <v>517.11634577857819</v>
      </c>
      <c r="W25" s="205">
        <v>551.16711324122718</v>
      </c>
      <c r="X25" s="206">
        <v>585.21788070387231</v>
      </c>
      <c r="Y25" s="205">
        <v>619.26917167400188</v>
      </c>
      <c r="Z25" s="205">
        <v>653.31136769521788</v>
      </c>
      <c r="AA25" s="205">
        <v>687.35393805158139</v>
      </c>
      <c r="AB25" s="205">
        <v>721.39598490046239</v>
      </c>
    </row>
    <row r="26" spans="4:28" x14ac:dyDescent="0.3">
      <c r="D26" s="267"/>
      <c r="E26" s="203"/>
      <c r="F26" s="204">
        <v>0.9</v>
      </c>
      <c r="G26" s="217">
        <v>1.3306791621741669</v>
      </c>
      <c r="H26" s="217">
        <v>1.4102766106189604</v>
      </c>
      <c r="I26" s="217">
        <v>1.4896596192858738</v>
      </c>
      <c r="J26" s="217">
        <v>1.5687921909797007</v>
      </c>
      <c r="K26" s="222">
        <v>1.6473765166143557</v>
      </c>
      <c r="L26" s="217">
        <v>1.7257269719482848</v>
      </c>
      <c r="M26" s="217">
        <v>1.8038508759215723</v>
      </c>
      <c r="N26" s="217">
        <v>1.8817555523125606</v>
      </c>
      <c r="O26" s="217">
        <v>1.9592735523929523</v>
      </c>
      <c r="P26" s="195"/>
      <c r="Q26" s="267"/>
      <c r="R26" s="203"/>
      <c r="S26" s="204">
        <v>0.9</v>
      </c>
      <c r="T26" s="205">
        <v>403.71255065059341</v>
      </c>
      <c r="U26" s="205">
        <v>434.94344331620329</v>
      </c>
      <c r="V26" s="205">
        <v>466.17433598181736</v>
      </c>
      <c r="W26" s="205">
        <v>497.40414762087124</v>
      </c>
      <c r="X26" s="206">
        <v>528.62547818520272</v>
      </c>
      <c r="Y26" s="205">
        <v>559.84680874953449</v>
      </c>
      <c r="Z26" s="205">
        <v>591.06813931386762</v>
      </c>
      <c r="AA26" s="205">
        <v>622.2894698781962</v>
      </c>
      <c r="AB26" s="205">
        <v>653.50978627163443</v>
      </c>
    </row>
    <row r="27" spans="4:28" x14ac:dyDescent="0.3">
      <c r="D27" s="267"/>
      <c r="E27" s="203"/>
      <c r="F27" s="204">
        <v>0.95</v>
      </c>
      <c r="G27" s="217">
        <v>1.2029551608195668</v>
      </c>
      <c r="H27" s="217">
        <v>1.2744714981505481</v>
      </c>
      <c r="I27" s="217">
        <v>1.3457024341382708</v>
      </c>
      <c r="J27" s="217">
        <v>1.4164874332505928</v>
      </c>
      <c r="K27" s="222">
        <v>1.4870374838088085</v>
      </c>
      <c r="L27" s="217">
        <v>1.5573690001130061</v>
      </c>
      <c r="M27" s="217">
        <v>1.6272339493932595</v>
      </c>
      <c r="N27" s="217">
        <v>1.6967726517021275</v>
      </c>
      <c r="O27" s="217">
        <v>1.7661149215258649</v>
      </c>
      <c r="P27" s="195"/>
      <c r="Q27" s="267"/>
      <c r="R27" s="203"/>
      <c r="S27" s="204">
        <v>0.95</v>
      </c>
      <c r="T27" s="205">
        <v>358.40403741083321</v>
      </c>
      <c r="U27" s="205">
        <v>386.81394609230534</v>
      </c>
      <c r="V27" s="205">
        <v>415.22164664433836</v>
      </c>
      <c r="W27" s="205">
        <v>443.62203793300228</v>
      </c>
      <c r="X27" s="206">
        <v>472.02190571418373</v>
      </c>
      <c r="Y27" s="205">
        <v>500.42229700284651</v>
      </c>
      <c r="Z27" s="205">
        <v>528.8163394910847</v>
      </c>
      <c r="AA27" s="205">
        <v>557.20770964961991</v>
      </c>
      <c r="AB27" s="205">
        <v>585.60266895290022</v>
      </c>
    </row>
    <row r="28" spans="4:28" x14ac:dyDescent="0.3">
      <c r="D28" s="267"/>
      <c r="E28" s="203"/>
      <c r="F28" s="218">
        <v>1</v>
      </c>
      <c r="G28" s="222">
        <v>1.0769928095008492</v>
      </c>
      <c r="H28" s="222">
        <v>1.14049816894387</v>
      </c>
      <c r="I28" s="222">
        <v>1.2035973800897364</v>
      </c>
      <c r="J28" s="222">
        <v>1.2664136665822321</v>
      </c>
      <c r="K28" s="222">
        <v>1.3290017114949366</v>
      </c>
      <c r="L28" s="222">
        <v>1.3911396477571674</v>
      </c>
      <c r="M28" s="222">
        <v>1.4529994826263404</v>
      </c>
      <c r="N28" s="222">
        <v>1.5146620390726575</v>
      </c>
      <c r="O28" s="222">
        <v>1.5760658563358043</v>
      </c>
      <c r="P28" s="195"/>
      <c r="Q28" s="267"/>
      <c r="R28" s="203"/>
      <c r="S28" s="204">
        <v>1</v>
      </c>
      <c r="T28" s="206">
        <v>313.08095169052524</v>
      </c>
      <c r="U28" s="206">
        <v>338.66932591200185</v>
      </c>
      <c r="V28" s="206">
        <v>364.24992283284973</v>
      </c>
      <c r="W28" s="206">
        <v>389.82864441647098</v>
      </c>
      <c r="X28" s="206">
        <v>415.40684249260528</v>
      </c>
      <c r="Y28" s="206">
        <v>440.97758002703097</v>
      </c>
      <c r="Z28" s="206">
        <v>466.54694643126106</v>
      </c>
      <c r="AA28" s="206">
        <v>492.11990198023574</v>
      </c>
      <c r="AB28" s="206">
        <v>517.68926838446816</v>
      </c>
    </row>
    <row r="29" spans="4:28" x14ac:dyDescent="0.3">
      <c r="D29" s="267"/>
      <c r="E29" s="203"/>
      <c r="F29" s="204">
        <v>1.05</v>
      </c>
      <c r="G29" s="217">
        <v>0.95292156916346471</v>
      </c>
      <c r="H29" s="217">
        <v>1.0085183677416727</v>
      </c>
      <c r="I29" s="217">
        <v>1.0637485651282774</v>
      </c>
      <c r="J29" s="217">
        <v>1.1186807088544364</v>
      </c>
      <c r="K29" s="222">
        <v>1.1733646248299379</v>
      </c>
      <c r="L29" s="217">
        <v>1.2276328840160331</v>
      </c>
      <c r="M29" s="217">
        <v>1.2816698372900306</v>
      </c>
      <c r="N29" s="217">
        <v>1.3355082963666209</v>
      </c>
      <c r="O29" s="217">
        <v>1.3889502492416308</v>
      </c>
      <c r="P29" s="195"/>
      <c r="Q29" s="267"/>
      <c r="R29" s="203"/>
      <c r="S29" s="204">
        <v>1.05</v>
      </c>
      <c r="T29" s="205">
        <v>267.73583100740626</v>
      </c>
      <c r="U29" s="205">
        <v>290.50113261776028</v>
      </c>
      <c r="V29" s="205">
        <v>313.25949909424793</v>
      </c>
      <c r="W29" s="205">
        <v>336.01429091966895</v>
      </c>
      <c r="X29" s="206">
        <v>358.76844232604293</v>
      </c>
      <c r="Y29" s="205">
        <v>381.51492979684406</v>
      </c>
      <c r="Z29" s="205">
        <v>404.26141726764774</v>
      </c>
      <c r="AA29" s="205">
        <v>427.01097037571236</v>
      </c>
      <c r="AB29" s="205">
        <v>449.75252377032007</v>
      </c>
    </row>
    <row r="30" spans="4:28" x14ac:dyDescent="0.3">
      <c r="D30" s="267"/>
      <c r="E30" s="203"/>
      <c r="F30" s="204">
        <v>1.1000000000000001</v>
      </c>
      <c r="G30" s="217">
        <v>0.83091656952217208</v>
      </c>
      <c r="H30" s="217">
        <v>0.87878358902399833</v>
      </c>
      <c r="I30" s="217">
        <v>0.92638374996348238</v>
      </c>
      <c r="J30" s="217">
        <v>0.97358609290521425</v>
      </c>
      <c r="K30" s="222">
        <v>1.0205575089165269</v>
      </c>
      <c r="L30" s="217">
        <v>1.0671817210929957</v>
      </c>
      <c r="M30" s="217">
        <v>1.1135489465874651</v>
      </c>
      <c r="N30" s="217">
        <v>1.1596694541717496</v>
      </c>
      <c r="O30" s="217">
        <v>1.2054674478096876</v>
      </c>
      <c r="P30" s="195"/>
      <c r="Q30" s="267"/>
      <c r="R30" s="203"/>
      <c r="S30" s="204">
        <v>1.1000000000000001</v>
      </c>
      <c r="T30" s="205">
        <v>222.36066761438579</v>
      </c>
      <c r="U30" s="205">
        <v>242.30126328542715</v>
      </c>
      <c r="V30" s="205">
        <v>262.24103721109526</v>
      </c>
      <c r="W30" s="205">
        <v>282.17127462148352</v>
      </c>
      <c r="X30" s="206">
        <v>302.10203553935554</v>
      </c>
      <c r="Y30" s="205">
        <v>322.02649686555441</v>
      </c>
      <c r="Z30" s="205">
        <v>341.9518189471429</v>
      </c>
      <c r="AA30" s="205">
        <v>361.87407539147273</v>
      </c>
      <c r="AB30" s="205">
        <v>381.79169175112634</v>
      </c>
    </row>
    <row r="31" spans="4:28" x14ac:dyDescent="0.3">
      <c r="D31" s="267"/>
      <c r="E31" s="203"/>
      <c r="F31" s="204">
        <v>1.1499999999999999</v>
      </c>
      <c r="G31" s="217">
        <v>0.71094635587467336</v>
      </c>
      <c r="H31" s="217">
        <v>0.75146102929397296</v>
      </c>
      <c r="I31" s="217">
        <v>0.79161842370295465</v>
      </c>
      <c r="J31" s="217">
        <v>0.83145157304862494</v>
      </c>
      <c r="K31" s="222">
        <v>0.87093314449302373</v>
      </c>
      <c r="L31" s="217">
        <v>0.9101403548915552</v>
      </c>
      <c r="M31" s="217">
        <v>0.94908509450985723</v>
      </c>
      <c r="N31" s="217">
        <v>0.98770019597778425</v>
      </c>
      <c r="O31" s="217">
        <v>1.026095256241661</v>
      </c>
      <c r="P31" s="195"/>
      <c r="Q31" s="267"/>
      <c r="R31" s="203"/>
      <c r="S31" s="204">
        <v>1.1499999999999999</v>
      </c>
      <c r="T31" s="205">
        <v>176.93451159142001</v>
      </c>
      <c r="U31" s="205">
        <v>194.05781016946139</v>
      </c>
      <c r="V31" s="205">
        <v>211.1752543608516</v>
      </c>
      <c r="W31" s="205">
        <v>228.28822287016729</v>
      </c>
      <c r="X31" s="206">
        <v>245.39428887574303</v>
      </c>
      <c r="Y31" s="205">
        <v>262.498388219275</v>
      </c>
      <c r="Z31" s="205">
        <v>279.60201621046025</v>
      </c>
      <c r="AA31" s="205">
        <v>296.69771292837203</v>
      </c>
      <c r="AB31" s="205">
        <v>313.79340964628346</v>
      </c>
    </row>
    <row r="32" spans="4:28" x14ac:dyDescent="0.3">
      <c r="D32" s="267"/>
      <c r="E32" s="203"/>
      <c r="F32" s="204">
        <v>1.2</v>
      </c>
      <c r="G32" s="217">
        <v>0.59285491677344893</v>
      </c>
      <c r="H32" s="217">
        <v>0.62640594859473731</v>
      </c>
      <c r="I32" s="217">
        <v>0.65953722250362068</v>
      </c>
      <c r="J32" s="217">
        <v>0.69228769556186576</v>
      </c>
      <c r="K32" s="222">
        <v>0.72472355174295089</v>
      </c>
      <c r="L32" s="217">
        <v>0.75683721558191985</v>
      </c>
      <c r="M32" s="217">
        <v>0.78864943406340204</v>
      </c>
      <c r="N32" s="217">
        <v>0.82015932736983443</v>
      </c>
      <c r="O32" s="217">
        <v>0.85143691699086421</v>
      </c>
      <c r="P32" s="195"/>
      <c r="Q32" s="267"/>
      <c r="R32" s="203"/>
      <c r="S32" s="204">
        <v>1.2</v>
      </c>
      <c r="T32" s="205">
        <v>131.43258514377447</v>
      </c>
      <c r="U32" s="205">
        <v>145.74118910126961</v>
      </c>
      <c r="V32" s="205">
        <v>160.04137820205008</v>
      </c>
      <c r="W32" s="205">
        <v>174.33431704390972</v>
      </c>
      <c r="X32" s="206">
        <v>188.62424397869526</v>
      </c>
      <c r="Y32" s="205">
        <v>202.91031770314785</v>
      </c>
      <c r="Z32" s="205">
        <v>217.19005241019906</v>
      </c>
      <c r="AA32" s="205">
        <v>231.46488967306345</v>
      </c>
      <c r="AB32" s="205">
        <v>245.73928362934376</v>
      </c>
    </row>
    <row r="33" spans="4:28" x14ac:dyDescent="0.3">
      <c r="D33" s="194"/>
      <c r="E33" s="194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4"/>
      <c r="R33" s="194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</row>
    <row r="34" spans="4:28" x14ac:dyDescent="0.3">
      <c r="D34" s="194"/>
      <c r="E34" s="194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4"/>
      <c r="R34" s="194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</row>
    <row r="35" spans="4:28" x14ac:dyDescent="0.3">
      <c r="D35" s="196"/>
      <c r="E35" s="197"/>
      <c r="F35" s="198"/>
      <c r="G35" s="257" t="str">
        <f>A7</f>
        <v>Цена</v>
      </c>
      <c r="H35" s="257"/>
      <c r="I35" s="257"/>
      <c r="J35" s="257"/>
      <c r="K35" s="257"/>
      <c r="L35" s="257"/>
      <c r="M35" s="257"/>
      <c r="N35" s="257"/>
      <c r="O35" s="258"/>
      <c r="P35" s="195"/>
      <c r="Q35" s="196"/>
      <c r="R35" s="197"/>
      <c r="S35" s="198"/>
      <c r="T35" s="257" t="str">
        <f>G35</f>
        <v>Цена</v>
      </c>
      <c r="U35" s="257"/>
      <c r="V35" s="257"/>
      <c r="W35" s="257"/>
      <c r="X35" s="257"/>
      <c r="Y35" s="257"/>
      <c r="Z35" s="257"/>
      <c r="AA35" s="257"/>
      <c r="AB35" s="258"/>
    </row>
    <row r="36" spans="4:28" x14ac:dyDescent="0.3">
      <c r="D36" s="259" t="s">
        <v>198</v>
      </c>
      <c r="E36" s="260"/>
      <c r="F36" s="199">
        <f>F6</f>
        <v>0.25</v>
      </c>
      <c r="G36" s="200"/>
      <c r="H36" s="200"/>
      <c r="I36" s="200"/>
      <c r="J36" s="200"/>
      <c r="K36" s="200"/>
      <c r="L36" s="200"/>
      <c r="M36" s="200"/>
      <c r="N36" s="200"/>
      <c r="O36" s="200"/>
      <c r="P36" s="195"/>
      <c r="Q36" s="259" t="s">
        <v>199</v>
      </c>
      <c r="R36" s="260"/>
      <c r="S36" s="201">
        <v>0</v>
      </c>
      <c r="T36" s="200"/>
      <c r="U36" s="200"/>
      <c r="V36" s="200"/>
      <c r="W36" s="200"/>
      <c r="X36" s="200"/>
      <c r="Y36" s="200"/>
      <c r="Z36" s="200"/>
      <c r="AA36" s="200"/>
      <c r="AB36" s="200"/>
    </row>
    <row r="37" spans="4:28" x14ac:dyDescent="0.3">
      <c r="D37" s="259" t="s">
        <v>200</v>
      </c>
      <c r="E37" s="260"/>
      <c r="F37" s="204">
        <f>B12</f>
        <v>1.3290017114949366</v>
      </c>
      <c r="G37" s="202">
        <v>0.8</v>
      </c>
      <c r="H37" s="202">
        <v>0.85</v>
      </c>
      <c r="I37" s="202">
        <v>0.9</v>
      </c>
      <c r="J37" s="202">
        <v>0.95</v>
      </c>
      <c r="K37" s="219">
        <v>1</v>
      </c>
      <c r="L37" s="202">
        <v>1.05</v>
      </c>
      <c r="M37" s="202">
        <v>1.1000000000000001</v>
      </c>
      <c r="N37" s="202">
        <v>1.1499999999999999</v>
      </c>
      <c r="O37" s="202">
        <v>1.2</v>
      </c>
      <c r="P37" s="195"/>
      <c r="Q37" s="259" t="s">
        <v>201</v>
      </c>
      <c r="R37" s="260"/>
      <c r="S37" s="201">
        <f>B11</f>
        <v>415.40684249260528</v>
      </c>
      <c r="T37" s="202">
        <v>0.8</v>
      </c>
      <c r="U37" s="202">
        <v>0.85</v>
      </c>
      <c r="V37" s="202">
        <v>0.9</v>
      </c>
      <c r="W37" s="202">
        <v>0.95</v>
      </c>
      <c r="X37" s="219">
        <v>1</v>
      </c>
      <c r="Y37" s="202">
        <v>1.05</v>
      </c>
      <c r="Z37" s="202">
        <v>1.1000000000000001</v>
      </c>
      <c r="AA37" s="202">
        <v>1.1499999999999999</v>
      </c>
      <c r="AB37" s="202">
        <v>1.2</v>
      </c>
    </row>
    <row r="38" spans="4:28" x14ac:dyDescent="0.3">
      <c r="D38" s="267" t="str">
        <f>A8</f>
        <v>Стоимость сырья</v>
      </c>
      <c r="E38" s="203"/>
      <c r="F38" s="204">
        <v>0.8</v>
      </c>
      <c r="G38" s="217">
        <f t="dataTable" ref="G38:O46" dt2D="1" dtr="1" r1="B7" r2="B8" ca="1"/>
        <v>1.0616359023732485</v>
      </c>
      <c r="H38" s="217">
        <v>1.2864738858448166</v>
      </c>
      <c r="I38" s="217">
        <v>1.5138741356736811</v>
      </c>
      <c r="J38" s="217">
        <v>1.7430432338709068</v>
      </c>
      <c r="K38" s="222">
        <v>1.9738622009216149</v>
      </c>
      <c r="L38" s="217">
        <v>2.2057546735063549</v>
      </c>
      <c r="M38" s="217">
        <v>2.4387463842706132</v>
      </c>
      <c r="N38" s="217">
        <v>2.6715139766592437</v>
      </c>
      <c r="O38" s="217">
        <v>2.9054288275216908</v>
      </c>
      <c r="P38" s="195"/>
      <c r="Q38" s="267" t="str">
        <f>D38</f>
        <v>Стоимость сырья</v>
      </c>
      <c r="R38" s="203"/>
      <c r="S38" s="204">
        <v>0.8</v>
      </c>
      <c r="T38" s="205">
        <f t="dataTable" ref="T38:AB46" dt2D="1" dtr="1" r1="B7" r2="B8" ca="1"/>
        <v>308.17350836063565</v>
      </c>
      <c r="U38" s="205">
        <v>391.62996837731407</v>
      </c>
      <c r="V38" s="205">
        <v>475.04605045922051</v>
      </c>
      <c r="W38" s="205">
        <v>558.42956019392363</v>
      </c>
      <c r="X38" s="223">
        <v>641.80139913212349</v>
      </c>
      <c r="Y38" s="205">
        <v>725.15791271219416</v>
      </c>
      <c r="Z38" s="205">
        <v>808.48901835350023</v>
      </c>
      <c r="AA38" s="205">
        <v>891.76727530392793</v>
      </c>
      <c r="AB38" s="205">
        <v>975.04553225435563</v>
      </c>
    </row>
    <row r="39" spans="4:28" x14ac:dyDescent="0.3">
      <c r="D39" s="267"/>
      <c r="E39" s="203"/>
      <c r="F39" s="204">
        <v>0.85</v>
      </c>
      <c r="G39" s="217">
        <v>0.90731443367494347</v>
      </c>
      <c r="H39" s="217">
        <v>1.128890131714313</v>
      </c>
      <c r="I39" s="217">
        <v>1.3536776077920751</v>
      </c>
      <c r="J39" s="217">
        <v>1.5808698517061863</v>
      </c>
      <c r="K39" s="222">
        <v>1.8097326515326198</v>
      </c>
      <c r="L39" s="217">
        <v>2.0400449534620746</v>
      </c>
      <c r="M39" s="217">
        <v>2.2716649396454951</v>
      </c>
      <c r="N39" s="217">
        <v>2.5038399879329951</v>
      </c>
      <c r="O39" s="217">
        <v>2.7362977441677456</v>
      </c>
      <c r="P39" s="195"/>
      <c r="Q39" s="267"/>
      <c r="R39" s="203"/>
      <c r="S39" s="204">
        <v>0.85</v>
      </c>
      <c r="T39" s="205">
        <v>251.48362245060068</v>
      </c>
      <c r="U39" s="205">
        <v>334.98707971908414</v>
      </c>
      <c r="V39" s="205">
        <v>418.43183486035809</v>
      </c>
      <c r="W39" s="205">
        <v>501.83969980503497</v>
      </c>
      <c r="X39" s="223">
        <v>585.21788070387231</v>
      </c>
      <c r="Y39" s="205">
        <v>668.58326407004358</v>
      </c>
      <c r="Z39" s="205">
        <v>751.93671201285281</v>
      </c>
      <c r="AA39" s="205">
        <v>835.24455893106438</v>
      </c>
      <c r="AB39" s="205">
        <v>918.52281588149219</v>
      </c>
    </row>
    <row r="40" spans="4:28" x14ac:dyDescent="0.3">
      <c r="D40" s="267"/>
      <c r="E40" s="203"/>
      <c r="F40" s="204">
        <v>0.9</v>
      </c>
      <c r="G40" s="217">
        <v>0.75623860763426398</v>
      </c>
      <c r="H40" s="217">
        <v>0.97415793697498843</v>
      </c>
      <c r="I40" s="217">
        <v>1.195858924748237</v>
      </c>
      <c r="J40" s="217">
        <v>1.4204897490586834</v>
      </c>
      <c r="K40" s="222">
        <v>1.6473765166143557</v>
      </c>
      <c r="L40" s="217">
        <v>1.8761650223682387</v>
      </c>
      <c r="M40" s="217">
        <v>2.1059254107804999</v>
      </c>
      <c r="N40" s="217">
        <v>2.3373550380045329</v>
      </c>
      <c r="O40" s="217">
        <v>2.5687093571435065</v>
      </c>
      <c r="P40" s="195"/>
      <c r="Q40" s="267"/>
      <c r="R40" s="203"/>
      <c r="S40" s="204">
        <v>0.9</v>
      </c>
      <c r="T40" s="205">
        <v>194.73433496645958</v>
      </c>
      <c r="U40" s="205">
        <v>278.31244837993052</v>
      </c>
      <c r="V40" s="205">
        <v>361.79785601961805</v>
      </c>
      <c r="W40" s="205">
        <v>445.22866485964181</v>
      </c>
      <c r="X40" s="223">
        <v>528.62547818520272</v>
      </c>
      <c r="Y40" s="205">
        <v>612.00672472130225</v>
      </c>
      <c r="Z40" s="205">
        <v>695.36258687818338</v>
      </c>
      <c r="AA40" s="205">
        <v>778.71910045825359</v>
      </c>
      <c r="AB40" s="205">
        <v>862.0036886533718</v>
      </c>
    </row>
    <row r="41" spans="4:28" x14ac:dyDescent="0.3">
      <c r="D41" s="267"/>
      <c r="E41" s="203"/>
      <c r="F41" s="204">
        <v>0.95</v>
      </c>
      <c r="G41" s="217">
        <v>0.60831311516662812</v>
      </c>
      <c r="H41" s="217">
        <v>0.82267479112309605</v>
      </c>
      <c r="I41" s="217">
        <v>1.0408276842836193</v>
      </c>
      <c r="J41" s="217">
        <v>1.2625325511154282</v>
      </c>
      <c r="K41" s="222">
        <v>1.4870374838088085</v>
      </c>
      <c r="L41" s="217">
        <v>1.7136476466136439</v>
      </c>
      <c r="M41" s="217">
        <v>1.9420980791081726</v>
      </c>
      <c r="N41" s="217">
        <v>2.171567757796256</v>
      </c>
      <c r="O41" s="217">
        <v>2.4025327024422216</v>
      </c>
      <c r="P41" s="195"/>
      <c r="Q41" s="267"/>
      <c r="R41" s="203"/>
      <c r="S41" s="204">
        <v>0.95</v>
      </c>
      <c r="T41" s="205">
        <v>137.88336782056146</v>
      </c>
      <c r="U41" s="205">
        <v>221.59278101937525</v>
      </c>
      <c r="V41" s="205">
        <v>305.13887439093236</v>
      </c>
      <c r="W41" s="205">
        <v>388.60362032100352</v>
      </c>
      <c r="X41" s="223">
        <v>472.02190571418373</v>
      </c>
      <c r="Y41" s="205">
        <v>555.41379869515276</v>
      </c>
      <c r="Z41" s="205">
        <v>638.78793823603348</v>
      </c>
      <c r="AA41" s="205">
        <v>722.1444518161037</v>
      </c>
      <c r="AB41" s="205">
        <v>805.47950593534301</v>
      </c>
    </row>
    <row r="42" spans="4:28" x14ac:dyDescent="0.3">
      <c r="D42" s="267"/>
      <c r="E42" s="203"/>
      <c r="F42" s="204">
        <v>1</v>
      </c>
      <c r="G42" s="222">
        <v>0.4623431746614477</v>
      </c>
      <c r="H42" s="222">
        <v>0.67446322127923519</v>
      </c>
      <c r="I42" s="222">
        <v>0.8888484098584446</v>
      </c>
      <c r="J42" s="222">
        <v>1.1071877540973549</v>
      </c>
      <c r="K42" s="222">
        <v>1.3290017114949366</v>
      </c>
      <c r="L42" s="222">
        <v>1.5533933444734345</v>
      </c>
      <c r="M42" s="222">
        <v>1.779640372308529</v>
      </c>
      <c r="N42" s="222">
        <v>2.007683234969535</v>
      </c>
      <c r="O42" s="222">
        <v>2.2369593267734205</v>
      </c>
      <c r="P42" s="195"/>
      <c r="Q42" s="267"/>
      <c r="R42" s="203"/>
      <c r="S42" s="218">
        <v>1</v>
      </c>
      <c r="T42" s="223">
        <v>80.859545972862193</v>
      </c>
      <c r="U42" s="223">
        <v>164.79314678526222</v>
      </c>
      <c r="V42" s="223">
        <v>248.43921741691238</v>
      </c>
      <c r="W42" s="223">
        <v>331.95603489412167</v>
      </c>
      <c r="X42" s="223">
        <v>415.40684249260528</v>
      </c>
      <c r="Y42" s="223">
        <v>498.81873571346534</v>
      </c>
      <c r="Z42" s="223">
        <v>582.19957707531921</v>
      </c>
      <c r="AA42" s="223">
        <v>665.57032668143268</v>
      </c>
      <c r="AB42" s="223">
        <v>748.92684026150346</v>
      </c>
    </row>
    <row r="43" spans="4:28" x14ac:dyDescent="0.3">
      <c r="D43" s="267"/>
      <c r="E43" s="203"/>
      <c r="F43" s="204">
        <v>1.05</v>
      </c>
      <c r="G43" s="217">
        <v>0.31364297205338021</v>
      </c>
      <c r="H43" s="217">
        <v>0.52900847185661215</v>
      </c>
      <c r="I43" s="217">
        <v>0.7402275229194073</v>
      </c>
      <c r="J43" s="217">
        <v>0.95481098280081556</v>
      </c>
      <c r="K43" s="222">
        <v>1.1733646248299379</v>
      </c>
      <c r="L43" s="217">
        <v>1.3950593458667622</v>
      </c>
      <c r="M43" s="217">
        <v>1.619285753804939</v>
      </c>
      <c r="N43" s="217">
        <v>1.8454130348611688</v>
      </c>
      <c r="O43" s="217">
        <v>2.0730026641723529</v>
      </c>
      <c r="P43" s="195"/>
      <c r="Q43" s="267"/>
      <c r="R43" s="203"/>
      <c r="S43" s="204">
        <v>1.05</v>
      </c>
      <c r="T43" s="205">
        <v>23.455327398173747</v>
      </c>
      <c r="U43" s="205">
        <v>107.85875292146048</v>
      </c>
      <c r="V43" s="205">
        <v>191.6790265132322</v>
      </c>
      <c r="W43" s="205">
        <v>275.27570843874014</v>
      </c>
      <c r="X43" s="223">
        <v>358.76844232604293</v>
      </c>
      <c r="Y43" s="205">
        <v>442.20452011460264</v>
      </c>
      <c r="Z43" s="205">
        <v>525.60665104916791</v>
      </c>
      <c r="AA43" s="205">
        <v>608.98789758526743</v>
      </c>
      <c r="AB43" s="205">
        <v>692.3521916193522</v>
      </c>
    </row>
    <row r="44" spans="4:28" x14ac:dyDescent="0.3">
      <c r="D44" s="267"/>
      <c r="E44" s="203"/>
      <c r="F44" s="204">
        <v>1.1000000000000001</v>
      </c>
      <c r="G44" s="217">
        <v>0.14671167379063754</v>
      </c>
      <c r="H44" s="217">
        <v>0.38375031531741022</v>
      </c>
      <c r="I44" s="217">
        <v>0.5947582019334543</v>
      </c>
      <c r="J44" s="217">
        <v>0.80571220487883566</v>
      </c>
      <c r="K44" s="222">
        <v>1.0205575089165269</v>
      </c>
      <c r="L44" s="217">
        <v>1.239190637613802</v>
      </c>
      <c r="M44" s="217">
        <v>1.4608460619447263</v>
      </c>
      <c r="N44" s="217">
        <v>1.684873461511267</v>
      </c>
      <c r="O44" s="217">
        <v>1.9109534193745454</v>
      </c>
      <c r="P44" s="195"/>
      <c r="Q44" s="267"/>
      <c r="R44" s="203"/>
      <c r="S44" s="204">
        <v>1.1000000000000001</v>
      </c>
      <c r="T44" s="205">
        <v>-35.061971638017589</v>
      </c>
      <c r="U44" s="205">
        <v>50.676526076774898</v>
      </c>
      <c r="V44" s="205">
        <v>134.8135860342226</v>
      </c>
      <c r="W44" s="205">
        <v>218.54614151263922</v>
      </c>
      <c r="X44" s="223">
        <v>302.10203553935554</v>
      </c>
      <c r="Y44" s="205">
        <v>385.57473013490875</v>
      </c>
      <c r="Z44" s="205">
        <v>468.99828447662475</v>
      </c>
      <c r="AA44" s="205">
        <v>552.39549506659807</v>
      </c>
      <c r="AB44" s="205">
        <v>635.7767416026976</v>
      </c>
    </row>
    <row r="45" spans="4:28" x14ac:dyDescent="0.3">
      <c r="D45" s="267"/>
      <c r="E45" s="203"/>
      <c r="F45" s="204">
        <v>1.1499999999999999</v>
      </c>
      <c r="G45" s="217">
        <v>-0.16058902498404815</v>
      </c>
      <c r="H45" s="217">
        <v>0.23012215527188995</v>
      </c>
      <c r="I45" s="217">
        <v>0.45108837355475329</v>
      </c>
      <c r="J45" s="217">
        <v>0.65993887493796177</v>
      </c>
      <c r="K45" s="222">
        <v>0.87093314449302373</v>
      </c>
      <c r="L45" s="217">
        <v>1.0860542105619619</v>
      </c>
      <c r="M45" s="217">
        <v>1.3048550856507481</v>
      </c>
      <c r="N45" s="217">
        <v>1.5264518080192468</v>
      </c>
      <c r="O45" s="217">
        <v>1.7502214925597568</v>
      </c>
      <c r="P45" s="195"/>
      <c r="Q45" s="267"/>
      <c r="R45" s="203"/>
      <c r="S45" s="204">
        <v>1.1499999999999999</v>
      </c>
      <c r="T45" s="205">
        <v>-103.68230714965826</v>
      </c>
      <c r="U45" s="205">
        <v>-7.1437650852550663</v>
      </c>
      <c r="V45" s="205">
        <v>77.76414296275037</v>
      </c>
      <c r="W45" s="205">
        <v>161.7338343884006</v>
      </c>
      <c r="X45" s="223">
        <v>245.39428887574303</v>
      </c>
      <c r="Y45" s="205">
        <v>328.9214009244165</v>
      </c>
      <c r="Z45" s="205">
        <v>412.38049443629239</v>
      </c>
      <c r="AA45" s="205">
        <v>495.79459096842669</v>
      </c>
      <c r="AB45" s="205">
        <v>579.18381557654641</v>
      </c>
    </row>
    <row r="46" spans="4:28" x14ac:dyDescent="0.3">
      <c r="D46" s="267"/>
      <c r="E46" s="203"/>
      <c r="F46" s="204">
        <v>1.2</v>
      </c>
      <c r="G46" s="217" t="e">
        <v>#NUM!</v>
      </c>
      <c r="H46" s="217">
        <v>3.4972226191385181E-2</v>
      </c>
      <c r="I46" s="217">
        <v>0.30434448809755721</v>
      </c>
      <c r="J46" s="217">
        <v>0.51684648696061974</v>
      </c>
      <c r="K46" s="222">
        <v>0.72472355174295089</v>
      </c>
      <c r="L46" s="217">
        <v>0.93600912278299231</v>
      </c>
      <c r="M46" s="217">
        <v>1.1514017639221503</v>
      </c>
      <c r="N46" s="217">
        <v>1.3702555713632814</v>
      </c>
      <c r="O46" s="217">
        <v>1.5918627497437106</v>
      </c>
      <c r="P46" s="195"/>
      <c r="Q46" s="267"/>
      <c r="R46" s="203"/>
      <c r="S46" s="204">
        <v>1.2</v>
      </c>
      <c r="T46" s="205">
        <v>-186.85980114967495</v>
      </c>
      <c r="U46" s="205">
        <v>-67.974252004937227</v>
      </c>
      <c r="V46" s="205">
        <v>20.316348918879783</v>
      </c>
      <c r="W46" s="205">
        <v>104.78073002969067</v>
      </c>
      <c r="X46" s="223">
        <v>188.62424397869526</v>
      </c>
      <c r="Y46" s="205">
        <v>272.23642636777225</v>
      </c>
      <c r="Z46" s="205">
        <v>355.73856142760917</v>
      </c>
      <c r="AA46" s="205">
        <v>439.18089887704724</v>
      </c>
      <c r="AB46" s="205">
        <v>522.59141305787864</v>
      </c>
    </row>
    <row r="47" spans="4:28" x14ac:dyDescent="0.3">
      <c r="D47" s="194"/>
      <c r="E47" s="194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4"/>
      <c r="R47" s="194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</row>
    <row r="48" spans="4:28" x14ac:dyDescent="0.3">
      <c r="D48" s="194"/>
      <c r="E48" s="194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4"/>
      <c r="R48" s="194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</row>
    <row r="49" spans="4:28" ht="15.6" x14ac:dyDescent="0.3">
      <c r="D49" s="193" t="s">
        <v>203</v>
      </c>
      <c r="E49" s="194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4"/>
      <c r="R49" s="194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</row>
    <row r="50" spans="4:28" x14ac:dyDescent="0.3">
      <c r="D50" s="196"/>
      <c r="E50" s="197"/>
      <c r="F50" s="198"/>
      <c r="G50" s="257" t="s">
        <v>204</v>
      </c>
      <c r="H50" s="257"/>
      <c r="I50" s="257"/>
      <c r="J50" s="257"/>
      <c r="K50" s="257"/>
      <c r="L50" s="257"/>
      <c r="M50" s="257"/>
      <c r="N50" s="257"/>
      <c r="O50" s="258"/>
      <c r="P50" s="195"/>
      <c r="Q50" s="196"/>
      <c r="R50" s="197"/>
      <c r="S50" s="198"/>
      <c r="T50" s="257" t="str">
        <f>G50</f>
        <v>CAPEX</v>
      </c>
      <c r="U50" s="257"/>
      <c r="V50" s="257"/>
      <c r="W50" s="257"/>
      <c r="X50" s="257"/>
      <c r="Y50" s="257"/>
      <c r="Z50" s="257"/>
      <c r="AA50" s="257"/>
      <c r="AB50" s="258"/>
    </row>
    <row r="51" spans="4:28" x14ac:dyDescent="0.3">
      <c r="D51" s="259" t="s">
        <v>198</v>
      </c>
      <c r="E51" s="260"/>
      <c r="F51" s="204">
        <f>F6</f>
        <v>0.25</v>
      </c>
      <c r="G51" s="200"/>
      <c r="H51" s="200"/>
      <c r="I51" s="200"/>
      <c r="J51" s="200"/>
      <c r="K51" s="200"/>
      <c r="L51" s="200"/>
      <c r="M51" s="200"/>
      <c r="N51" s="200"/>
      <c r="O51" s="200"/>
      <c r="P51" s="195"/>
      <c r="Q51" s="259" t="s">
        <v>199</v>
      </c>
      <c r="R51" s="260"/>
      <c r="S51" s="201">
        <v>0</v>
      </c>
      <c r="T51" s="200"/>
      <c r="U51" s="200"/>
      <c r="V51" s="200"/>
      <c r="W51" s="200"/>
      <c r="X51" s="200"/>
      <c r="Y51" s="200"/>
      <c r="Z51" s="200"/>
      <c r="AA51" s="200"/>
      <c r="AB51" s="200"/>
    </row>
    <row r="52" spans="4:28" x14ac:dyDescent="0.3">
      <c r="D52" s="259" t="s">
        <v>200</v>
      </c>
      <c r="E52" s="260"/>
      <c r="F52" s="204">
        <f>B12</f>
        <v>1.3290017114949366</v>
      </c>
      <c r="G52" s="202">
        <v>0.8</v>
      </c>
      <c r="H52" s="202">
        <v>0.85</v>
      </c>
      <c r="I52" s="202">
        <v>0.9</v>
      </c>
      <c r="J52" s="202">
        <v>0.95</v>
      </c>
      <c r="K52" s="202">
        <v>1</v>
      </c>
      <c r="L52" s="202">
        <v>1.05</v>
      </c>
      <c r="M52" s="202">
        <v>1.1000000000000001</v>
      </c>
      <c r="N52" s="202">
        <v>1.1499999999999999</v>
      </c>
      <c r="O52" s="202">
        <v>1.2</v>
      </c>
      <c r="P52" s="195"/>
      <c r="Q52" s="259" t="s">
        <v>201</v>
      </c>
      <c r="R52" s="260"/>
      <c r="S52" s="201">
        <f>B11</f>
        <v>415.40684249260528</v>
      </c>
      <c r="T52" s="202">
        <v>0.8</v>
      </c>
      <c r="U52" s="202">
        <v>0.85</v>
      </c>
      <c r="V52" s="202">
        <v>0.9</v>
      </c>
      <c r="W52" s="202">
        <v>0.95</v>
      </c>
      <c r="X52" s="202">
        <v>1</v>
      </c>
      <c r="Y52" s="202">
        <v>1.05</v>
      </c>
      <c r="Z52" s="202">
        <v>1.1000000000000001</v>
      </c>
      <c r="AA52" s="202">
        <v>1.1499999999999999</v>
      </c>
      <c r="AB52" s="202">
        <v>1.2</v>
      </c>
    </row>
    <row r="53" spans="4:28" x14ac:dyDescent="0.3">
      <c r="D53" s="261"/>
      <c r="E53" s="262"/>
      <c r="F53" s="207">
        <f>F52</f>
        <v>1.3290017114949366</v>
      </c>
      <c r="G53" s="217">
        <f t="dataTable" ref="G53:O53" dt2D="0" dtr="1" r1="B5" ca="1"/>
        <v>1.3608339767953805</v>
      </c>
      <c r="H53" s="217">
        <v>1.3527877686073428</v>
      </c>
      <c r="I53" s="217">
        <v>1.34476904353272</v>
      </c>
      <c r="J53" s="217">
        <v>1.3368447275556208</v>
      </c>
      <c r="K53" s="217">
        <v>1.3290017114949366</v>
      </c>
      <c r="L53" s="217">
        <v>1.3210485150476083</v>
      </c>
      <c r="M53" s="217">
        <v>1.3132093631750115</v>
      </c>
      <c r="N53" s="217">
        <v>1.3054864913814437</v>
      </c>
      <c r="O53" s="217">
        <v>1.2977291359922418</v>
      </c>
      <c r="P53" s="195"/>
      <c r="Q53" s="261"/>
      <c r="R53" s="262"/>
      <c r="S53" s="208">
        <f>S52</f>
        <v>415.40684249260528</v>
      </c>
      <c r="T53" s="205">
        <f t="dataTable" ref="T53:AB53" dt2D="0" dtr="1" r1="B5" ca="1"/>
        <v>416.91481423780687</v>
      </c>
      <c r="U53" s="205">
        <v>416.54042557250472</v>
      </c>
      <c r="V53" s="205">
        <v>416.1640686042353</v>
      </c>
      <c r="W53" s="205">
        <v>415.78561760603503</v>
      </c>
      <c r="X53" s="205">
        <v>415.40684249260528</v>
      </c>
      <c r="Y53" s="205">
        <v>415.01981464174821</v>
      </c>
      <c r="Z53" s="205">
        <v>414.63278679089132</v>
      </c>
      <c r="AA53" s="205">
        <v>414.24628244751653</v>
      </c>
      <c r="AB53" s="205">
        <v>413.85475585385933</v>
      </c>
    </row>
    <row r="54" spans="4:28" x14ac:dyDescent="0.3">
      <c r="D54" s="209"/>
      <c r="E54" s="209"/>
      <c r="F54" s="210"/>
      <c r="G54" s="224"/>
      <c r="H54" s="224"/>
      <c r="I54" s="224"/>
      <c r="J54" s="224"/>
      <c r="K54" s="224"/>
      <c r="L54" s="224"/>
      <c r="M54" s="224"/>
      <c r="N54" s="224"/>
      <c r="O54" s="224"/>
      <c r="P54" s="195"/>
      <c r="Q54" s="209"/>
      <c r="R54" s="209"/>
      <c r="S54" s="211"/>
      <c r="T54" s="212"/>
      <c r="U54" s="212"/>
      <c r="V54" s="212"/>
      <c r="W54" s="212"/>
      <c r="X54" s="212"/>
      <c r="Y54" s="212"/>
      <c r="Z54" s="212"/>
      <c r="AA54" s="212"/>
      <c r="AB54" s="212"/>
    </row>
    <row r="55" spans="4:28" x14ac:dyDescent="0.3">
      <c r="D55" s="213"/>
      <c r="E55" s="213"/>
      <c r="F55" s="214"/>
      <c r="G55" s="225"/>
      <c r="H55" s="225"/>
      <c r="I55" s="225"/>
      <c r="J55" s="225"/>
      <c r="K55" s="225"/>
      <c r="L55" s="225"/>
      <c r="M55" s="225"/>
      <c r="N55" s="225"/>
      <c r="O55" s="225"/>
      <c r="P55" s="195"/>
      <c r="Q55" s="213"/>
      <c r="R55" s="213"/>
      <c r="S55" s="215"/>
      <c r="T55" s="216"/>
      <c r="U55" s="216"/>
      <c r="V55" s="216"/>
      <c r="W55" s="216"/>
      <c r="X55" s="216"/>
      <c r="Y55" s="216"/>
      <c r="Z55" s="216"/>
      <c r="AA55" s="216"/>
      <c r="AB55" s="216"/>
    </row>
    <row r="56" spans="4:28" x14ac:dyDescent="0.3">
      <c r="D56" s="196"/>
      <c r="E56" s="197"/>
      <c r="F56" s="198"/>
      <c r="G56" s="263" t="str">
        <f>A6</f>
        <v>Объем переработки</v>
      </c>
      <c r="H56" s="263"/>
      <c r="I56" s="263"/>
      <c r="J56" s="263"/>
      <c r="K56" s="263"/>
      <c r="L56" s="263"/>
      <c r="M56" s="263"/>
      <c r="N56" s="263"/>
      <c r="O56" s="264"/>
      <c r="P56" s="195"/>
      <c r="Q56" s="196"/>
      <c r="R56" s="197"/>
      <c r="S56" s="198"/>
      <c r="T56" s="257" t="str">
        <f>G56</f>
        <v>Объем переработки</v>
      </c>
      <c r="U56" s="257"/>
      <c r="V56" s="257"/>
      <c r="W56" s="257"/>
      <c r="X56" s="257"/>
      <c r="Y56" s="257"/>
      <c r="Z56" s="257"/>
      <c r="AA56" s="257"/>
      <c r="AB56" s="258"/>
    </row>
    <row r="57" spans="4:28" x14ac:dyDescent="0.3">
      <c r="D57" s="259" t="s">
        <v>198</v>
      </c>
      <c r="E57" s="260"/>
      <c r="F57" s="204">
        <f>F6</f>
        <v>0.25</v>
      </c>
      <c r="G57" s="226"/>
      <c r="H57" s="226"/>
      <c r="I57" s="226"/>
      <c r="J57" s="226"/>
      <c r="K57" s="226"/>
      <c r="L57" s="226"/>
      <c r="M57" s="226"/>
      <c r="N57" s="226"/>
      <c r="O57" s="226"/>
      <c r="P57" s="195"/>
      <c r="Q57" s="259" t="s">
        <v>199</v>
      </c>
      <c r="R57" s="260"/>
      <c r="S57" s="201">
        <v>0</v>
      </c>
      <c r="T57" s="200"/>
      <c r="U57" s="200"/>
      <c r="V57" s="200"/>
      <c r="W57" s="200"/>
      <c r="X57" s="200"/>
      <c r="Y57" s="200"/>
      <c r="Z57" s="200"/>
      <c r="AA57" s="200"/>
      <c r="AB57" s="200"/>
    </row>
    <row r="58" spans="4:28" x14ac:dyDescent="0.3">
      <c r="D58" s="259" t="s">
        <v>200</v>
      </c>
      <c r="E58" s="260"/>
      <c r="F58" s="204">
        <f>B12</f>
        <v>1.3290017114949366</v>
      </c>
      <c r="G58" s="202">
        <v>0.8</v>
      </c>
      <c r="H58" s="202">
        <v>0.85</v>
      </c>
      <c r="I58" s="202">
        <v>0.9</v>
      </c>
      <c r="J58" s="202">
        <v>0.95</v>
      </c>
      <c r="K58" s="202">
        <v>1</v>
      </c>
      <c r="L58" s="202">
        <v>1.05</v>
      </c>
      <c r="M58" s="202">
        <v>1.1000000000000001</v>
      </c>
      <c r="N58" s="202">
        <v>1.1499999999999999</v>
      </c>
      <c r="O58" s="202">
        <v>1.2</v>
      </c>
      <c r="P58" s="195"/>
      <c r="Q58" s="259" t="s">
        <v>201</v>
      </c>
      <c r="R58" s="260"/>
      <c r="S58" s="201">
        <f>S52</f>
        <v>415.40684249260528</v>
      </c>
      <c r="T58" s="202">
        <v>0.8</v>
      </c>
      <c r="U58" s="202">
        <v>0.85</v>
      </c>
      <c r="V58" s="202">
        <v>0.9</v>
      </c>
      <c r="W58" s="202">
        <v>0.95</v>
      </c>
      <c r="X58" s="202">
        <v>1</v>
      </c>
      <c r="Y58" s="202">
        <v>1.05</v>
      </c>
      <c r="Z58" s="202">
        <v>1.1000000000000001</v>
      </c>
      <c r="AA58" s="202">
        <v>1.1499999999999999</v>
      </c>
      <c r="AB58" s="202">
        <v>1.2</v>
      </c>
    </row>
    <row r="59" spans="4:28" x14ac:dyDescent="0.3">
      <c r="D59" s="265">
        <f>B6</f>
        <v>1</v>
      </c>
      <c r="E59" s="266"/>
      <c r="F59" s="207">
        <f>F58</f>
        <v>1.3290017114949366</v>
      </c>
      <c r="G59" s="217">
        <f t="dataTable" ref="G59:O59" dt2D="0" dtr="1" r1="B6" ca="1"/>
        <v>1.0769928095008492</v>
      </c>
      <c r="H59" s="217">
        <v>1.14049816894387</v>
      </c>
      <c r="I59" s="217">
        <v>1.2035973800897364</v>
      </c>
      <c r="J59" s="217">
        <v>1.2664136665822321</v>
      </c>
      <c r="K59" s="217">
        <v>1.3290017114949366</v>
      </c>
      <c r="L59" s="217">
        <v>1.3911396477571674</v>
      </c>
      <c r="M59" s="217">
        <v>1.4529994826263404</v>
      </c>
      <c r="N59" s="217">
        <v>1.5146620390726575</v>
      </c>
      <c r="O59" s="217">
        <v>1.5760658563358043</v>
      </c>
      <c r="P59" s="195"/>
      <c r="Q59" s="265">
        <f>D59</f>
        <v>1</v>
      </c>
      <c r="R59" s="266"/>
      <c r="S59" s="208">
        <f>S58</f>
        <v>415.40684249260528</v>
      </c>
      <c r="T59" s="205">
        <f t="dataTable" ref="T59:AB59" dt2D="0" dtr="1" r1="B6" ca="1"/>
        <v>313.08095169052524</v>
      </c>
      <c r="U59" s="205">
        <v>338.66932591200185</v>
      </c>
      <c r="V59" s="205">
        <v>364.24992283284973</v>
      </c>
      <c r="W59" s="205">
        <v>389.82864441647098</v>
      </c>
      <c r="X59" s="205">
        <v>415.40684249260528</v>
      </c>
      <c r="Y59" s="205">
        <v>440.97758002703097</v>
      </c>
      <c r="Z59" s="205">
        <v>466.54694643126106</v>
      </c>
      <c r="AA59" s="205">
        <v>492.11990198023574</v>
      </c>
      <c r="AB59" s="205">
        <v>517.68926838446816</v>
      </c>
    </row>
    <row r="60" spans="4:28" x14ac:dyDescent="0.3">
      <c r="D60" s="194"/>
      <c r="E60" s="194"/>
      <c r="F60" s="227"/>
      <c r="G60" s="227"/>
      <c r="H60" s="227"/>
      <c r="I60" s="227"/>
      <c r="J60" s="227"/>
      <c r="K60" s="227"/>
      <c r="L60" s="227"/>
      <c r="M60" s="227"/>
      <c r="N60" s="227"/>
      <c r="O60" s="227"/>
      <c r="P60" s="195"/>
      <c r="Q60" s="194"/>
      <c r="R60" s="194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</row>
    <row r="61" spans="4:28" x14ac:dyDescent="0.3">
      <c r="D61" s="194"/>
      <c r="E61" s="194"/>
      <c r="F61" s="227"/>
      <c r="G61" s="227"/>
      <c r="H61" s="227"/>
      <c r="I61" s="227"/>
      <c r="J61" s="227"/>
      <c r="K61" s="227"/>
      <c r="L61" s="227"/>
      <c r="M61" s="227"/>
      <c r="N61" s="227"/>
      <c r="O61" s="227"/>
      <c r="P61" s="195"/>
      <c r="Q61" s="194"/>
      <c r="R61" s="194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</row>
    <row r="62" spans="4:28" x14ac:dyDescent="0.3">
      <c r="D62" s="196"/>
      <c r="E62" s="197"/>
      <c r="F62" s="228"/>
      <c r="G62" s="263" t="s">
        <v>202</v>
      </c>
      <c r="H62" s="263"/>
      <c r="I62" s="263"/>
      <c r="J62" s="263"/>
      <c r="K62" s="263"/>
      <c r="L62" s="263"/>
      <c r="M62" s="263"/>
      <c r="N62" s="263"/>
      <c r="O62" s="264"/>
      <c r="P62" s="195"/>
      <c r="Q62" s="196"/>
      <c r="R62" s="197"/>
      <c r="S62" s="198"/>
      <c r="T62" s="257" t="str">
        <f>G62</f>
        <v xml:space="preserve">Цена </v>
      </c>
      <c r="U62" s="257"/>
      <c r="V62" s="257"/>
      <c r="W62" s="257"/>
      <c r="X62" s="257"/>
      <c r="Y62" s="257"/>
      <c r="Z62" s="257"/>
      <c r="AA62" s="257"/>
      <c r="AB62" s="258"/>
    </row>
    <row r="63" spans="4:28" x14ac:dyDescent="0.3">
      <c r="D63" s="259" t="s">
        <v>198</v>
      </c>
      <c r="E63" s="260"/>
      <c r="F63" s="204">
        <f>F6</f>
        <v>0.25</v>
      </c>
      <c r="G63" s="226"/>
      <c r="H63" s="226"/>
      <c r="I63" s="226"/>
      <c r="J63" s="226"/>
      <c r="K63" s="226"/>
      <c r="L63" s="226"/>
      <c r="M63" s="226"/>
      <c r="N63" s="226"/>
      <c r="O63" s="226"/>
      <c r="P63" s="195"/>
      <c r="Q63" s="259" t="s">
        <v>199</v>
      </c>
      <c r="R63" s="260"/>
      <c r="S63" s="201">
        <v>0</v>
      </c>
      <c r="T63" s="200"/>
      <c r="U63" s="200"/>
      <c r="V63" s="200"/>
      <c r="W63" s="200"/>
      <c r="X63" s="200"/>
      <c r="Y63" s="200"/>
      <c r="Z63" s="200"/>
      <c r="AA63" s="200"/>
      <c r="AB63" s="200"/>
    </row>
    <row r="64" spans="4:28" x14ac:dyDescent="0.3">
      <c r="D64" s="259" t="s">
        <v>200</v>
      </c>
      <c r="E64" s="260"/>
      <c r="F64" s="204">
        <f>B12</f>
        <v>1.3290017114949366</v>
      </c>
      <c r="G64" s="202">
        <v>0.8</v>
      </c>
      <c r="H64" s="202">
        <v>0.85</v>
      </c>
      <c r="I64" s="202">
        <v>0.9</v>
      </c>
      <c r="J64" s="202">
        <v>0.95</v>
      </c>
      <c r="K64" s="202">
        <v>1</v>
      </c>
      <c r="L64" s="202">
        <v>1.05</v>
      </c>
      <c r="M64" s="202">
        <v>1.1000000000000001</v>
      </c>
      <c r="N64" s="202">
        <v>1.1499999999999999</v>
      </c>
      <c r="O64" s="202">
        <v>1.2</v>
      </c>
      <c r="P64" s="195"/>
      <c r="Q64" s="259" t="s">
        <v>201</v>
      </c>
      <c r="R64" s="260"/>
      <c r="S64" s="201">
        <f>S52</f>
        <v>415.40684249260528</v>
      </c>
      <c r="T64" s="202">
        <v>0.8</v>
      </c>
      <c r="U64" s="202">
        <v>0.85</v>
      </c>
      <c r="V64" s="202">
        <v>0.9</v>
      </c>
      <c r="W64" s="202">
        <v>0.95</v>
      </c>
      <c r="X64" s="202">
        <v>1</v>
      </c>
      <c r="Y64" s="202">
        <v>1.05</v>
      </c>
      <c r="Z64" s="202">
        <v>1.1000000000000001</v>
      </c>
      <c r="AA64" s="202">
        <v>1.1499999999999999</v>
      </c>
      <c r="AB64" s="202">
        <v>1.2</v>
      </c>
    </row>
    <row r="65" spans="4:28" x14ac:dyDescent="0.3">
      <c r="D65" s="255">
        <f>B10</f>
        <v>0</v>
      </c>
      <c r="E65" s="256"/>
      <c r="F65" s="207">
        <f>F64</f>
        <v>1.3290017114949366</v>
      </c>
      <c r="G65" s="217">
        <f t="dataTable" ref="G65:O65" dt2D="0" dtr="1" r1="B7" ca="1"/>
        <v>0.4623431746614477</v>
      </c>
      <c r="H65" s="217">
        <v>0.67446322127923519</v>
      </c>
      <c r="I65" s="217">
        <v>0.8888484098584446</v>
      </c>
      <c r="J65" s="217">
        <v>1.1071877540973549</v>
      </c>
      <c r="K65" s="217">
        <v>1.3290017114949366</v>
      </c>
      <c r="L65" s="217">
        <v>1.5533933444734345</v>
      </c>
      <c r="M65" s="217">
        <v>1.779640372308529</v>
      </c>
      <c r="N65" s="217">
        <v>2.007683234969535</v>
      </c>
      <c r="O65" s="217">
        <v>2.2369593267734205</v>
      </c>
      <c r="P65" s="195"/>
      <c r="Q65" s="255">
        <f>D65</f>
        <v>0</v>
      </c>
      <c r="R65" s="256"/>
      <c r="S65" s="208">
        <f>S64</f>
        <v>415.40684249260528</v>
      </c>
      <c r="T65" s="205">
        <f t="dataTable" ref="T65:AB65" dt2D="0" dtr="1" r1="B7" ca="1"/>
        <v>80.859545972862193</v>
      </c>
      <c r="U65" s="205">
        <v>164.79314678526222</v>
      </c>
      <c r="V65" s="205">
        <v>248.43921741691238</v>
      </c>
      <c r="W65" s="205">
        <v>331.95603489412167</v>
      </c>
      <c r="X65" s="205">
        <v>415.40684249260528</v>
      </c>
      <c r="Y65" s="205">
        <v>498.81873571346534</v>
      </c>
      <c r="Z65" s="205">
        <v>582.19957707531921</v>
      </c>
      <c r="AA65" s="205">
        <v>665.57032668143268</v>
      </c>
      <c r="AB65" s="205">
        <v>748.92684026150346</v>
      </c>
    </row>
    <row r="66" spans="4:28" x14ac:dyDescent="0.3">
      <c r="D66" s="194"/>
      <c r="E66" s="194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4"/>
      <c r="R66" s="194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</row>
    <row r="67" spans="4:28" x14ac:dyDescent="0.3">
      <c r="D67" s="194"/>
      <c r="E67" s="194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4"/>
      <c r="R67" s="194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</row>
    <row r="68" spans="4:28" x14ac:dyDescent="0.3">
      <c r="D68" s="196"/>
      <c r="E68" s="197"/>
      <c r="F68" s="198"/>
      <c r="G68" s="257" t="str">
        <f>A8</f>
        <v>Стоимость сырья</v>
      </c>
      <c r="H68" s="257"/>
      <c r="I68" s="257"/>
      <c r="J68" s="257"/>
      <c r="K68" s="257"/>
      <c r="L68" s="257"/>
      <c r="M68" s="257"/>
      <c r="N68" s="257"/>
      <c r="O68" s="258"/>
      <c r="P68" s="195"/>
      <c r="Q68" s="196"/>
      <c r="R68" s="197"/>
      <c r="S68" s="198"/>
      <c r="T68" s="257" t="str">
        <f>G68</f>
        <v>Стоимость сырья</v>
      </c>
      <c r="U68" s="257"/>
      <c r="V68" s="257"/>
      <c r="W68" s="257"/>
      <c r="X68" s="257"/>
      <c r="Y68" s="257"/>
      <c r="Z68" s="257"/>
      <c r="AA68" s="257"/>
      <c r="AB68" s="258"/>
    </row>
    <row r="69" spans="4:28" x14ac:dyDescent="0.3">
      <c r="D69" s="259" t="s">
        <v>198</v>
      </c>
      <c r="E69" s="260"/>
      <c r="F69" s="199">
        <f>F6</f>
        <v>0.25</v>
      </c>
      <c r="G69" s="200"/>
      <c r="H69" s="200"/>
      <c r="I69" s="200"/>
      <c r="J69" s="200"/>
      <c r="K69" s="200"/>
      <c r="L69" s="200"/>
      <c r="M69" s="200"/>
      <c r="N69" s="200"/>
      <c r="O69" s="200"/>
      <c r="P69" s="195"/>
      <c r="Q69" s="259" t="s">
        <v>199</v>
      </c>
      <c r="R69" s="260"/>
      <c r="S69" s="201">
        <v>0</v>
      </c>
      <c r="T69" s="200"/>
      <c r="U69" s="200"/>
      <c r="V69" s="200"/>
      <c r="W69" s="200"/>
      <c r="X69" s="200"/>
      <c r="Y69" s="200"/>
      <c r="Z69" s="200"/>
      <c r="AA69" s="200"/>
      <c r="AB69" s="200"/>
    </row>
    <row r="70" spans="4:28" x14ac:dyDescent="0.3">
      <c r="D70" s="259" t="s">
        <v>200</v>
      </c>
      <c r="E70" s="260"/>
      <c r="F70" s="204">
        <f>B12</f>
        <v>1.3290017114949366</v>
      </c>
      <c r="G70" s="202">
        <v>0.8</v>
      </c>
      <c r="H70" s="202">
        <v>0.85</v>
      </c>
      <c r="I70" s="202">
        <v>0.9</v>
      </c>
      <c r="J70" s="202">
        <v>0.95</v>
      </c>
      <c r="K70" s="202">
        <v>1</v>
      </c>
      <c r="L70" s="202">
        <v>1.05</v>
      </c>
      <c r="M70" s="202">
        <v>1.1000000000000001</v>
      </c>
      <c r="N70" s="202">
        <v>1.1499999999999999</v>
      </c>
      <c r="O70" s="202">
        <v>1.2</v>
      </c>
      <c r="P70" s="195"/>
      <c r="Q70" s="259" t="s">
        <v>201</v>
      </c>
      <c r="R70" s="260"/>
      <c r="S70" s="201">
        <f>S52</f>
        <v>415.40684249260528</v>
      </c>
      <c r="T70" s="202">
        <v>0.8</v>
      </c>
      <c r="U70" s="202">
        <v>0.85</v>
      </c>
      <c r="V70" s="202">
        <v>0.9</v>
      </c>
      <c r="W70" s="202">
        <v>0.95</v>
      </c>
      <c r="X70" s="202">
        <v>1</v>
      </c>
      <c r="Y70" s="202">
        <v>1.05</v>
      </c>
      <c r="Z70" s="202">
        <v>1.1000000000000001</v>
      </c>
      <c r="AA70" s="202">
        <v>1.1499999999999999</v>
      </c>
      <c r="AB70" s="202">
        <v>1.2</v>
      </c>
    </row>
    <row r="71" spans="4:28" x14ac:dyDescent="0.3">
      <c r="D71" s="255">
        <f>B15</f>
        <v>0</v>
      </c>
      <c r="E71" s="256"/>
      <c r="F71" s="207">
        <f>F70</f>
        <v>1.3290017114949366</v>
      </c>
      <c r="G71" s="217">
        <f t="dataTable" ref="G71:O71" dt2D="0" dtr="1" r1="B8" ca="1"/>
        <v>1.9738622009216149</v>
      </c>
      <c r="H71" s="217">
        <v>1.8097326515326198</v>
      </c>
      <c r="I71" s="217">
        <v>1.6473765166143557</v>
      </c>
      <c r="J71" s="217">
        <v>1.4870374838088085</v>
      </c>
      <c r="K71" s="217">
        <v>1.3290017114949366</v>
      </c>
      <c r="L71" s="217">
        <v>1.1733646248299379</v>
      </c>
      <c r="M71" s="217">
        <v>1.0205575089165269</v>
      </c>
      <c r="N71" s="217">
        <v>0.87093314449302373</v>
      </c>
      <c r="O71" s="217">
        <v>0.72472355174295089</v>
      </c>
      <c r="P71" s="195"/>
      <c r="Q71" s="255">
        <f>D71</f>
        <v>0</v>
      </c>
      <c r="R71" s="256"/>
      <c r="S71" s="208">
        <f>S70</f>
        <v>415.40684249260528</v>
      </c>
      <c r="T71" s="205">
        <f t="dataTable" ref="T71:AB71" dt2D="0" dtr="1" r1="B8"/>
        <v>641.80139913212349</v>
      </c>
      <c r="U71" s="205">
        <v>585.21788070387231</v>
      </c>
      <c r="V71" s="205">
        <v>528.62547818520272</v>
      </c>
      <c r="W71" s="205">
        <v>472.02190571418373</v>
      </c>
      <c r="X71" s="205">
        <v>415.40684249260528</v>
      </c>
      <c r="Y71" s="205">
        <v>358.76844232604293</v>
      </c>
      <c r="Z71" s="205">
        <v>302.10203553935554</v>
      </c>
      <c r="AA71" s="205">
        <v>245.39428887574303</v>
      </c>
      <c r="AB71" s="205">
        <v>188.62424397869526</v>
      </c>
    </row>
    <row r="72" spans="4:28" x14ac:dyDescent="0.3">
      <c r="D72" s="194"/>
      <c r="E72" s="194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4"/>
      <c r="R72" s="194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</row>
  </sheetData>
  <mergeCells count="56">
    <mergeCell ref="G5:O5"/>
    <mergeCell ref="T5:AB5"/>
    <mergeCell ref="D6:E6"/>
    <mergeCell ref="Q6:R6"/>
    <mergeCell ref="D7:E7"/>
    <mergeCell ref="Q7:R7"/>
    <mergeCell ref="T35:AB35"/>
    <mergeCell ref="D8:D16"/>
    <mergeCell ref="Q8:Q16"/>
    <mergeCell ref="G21:O21"/>
    <mergeCell ref="T21:AB21"/>
    <mergeCell ref="D22:E22"/>
    <mergeCell ref="Q22:R22"/>
    <mergeCell ref="D23:E23"/>
    <mergeCell ref="Q23:R23"/>
    <mergeCell ref="D24:D32"/>
    <mergeCell ref="Q24:Q32"/>
    <mergeCell ref="G35:O35"/>
    <mergeCell ref="D36:E36"/>
    <mergeCell ref="Q36:R36"/>
    <mergeCell ref="D37:E37"/>
    <mergeCell ref="Q37:R37"/>
    <mergeCell ref="D38:D46"/>
    <mergeCell ref="Q38:Q46"/>
    <mergeCell ref="G50:O50"/>
    <mergeCell ref="T50:AB50"/>
    <mergeCell ref="D51:E51"/>
    <mergeCell ref="Q51:R51"/>
    <mergeCell ref="D52:E52"/>
    <mergeCell ref="Q52:R52"/>
    <mergeCell ref="T62:AB62"/>
    <mergeCell ref="D53:E53"/>
    <mergeCell ref="Q53:R53"/>
    <mergeCell ref="G56:O56"/>
    <mergeCell ref="T56:AB56"/>
    <mergeCell ref="D57:E57"/>
    <mergeCell ref="Q57:R57"/>
    <mergeCell ref="D58:E58"/>
    <mergeCell ref="Q58:R58"/>
    <mergeCell ref="D59:E59"/>
    <mergeCell ref="Q59:R59"/>
    <mergeCell ref="G62:O62"/>
    <mergeCell ref="D63:E63"/>
    <mergeCell ref="Q63:R63"/>
    <mergeCell ref="D64:E64"/>
    <mergeCell ref="Q64:R64"/>
    <mergeCell ref="D65:E65"/>
    <mergeCell ref="Q65:R65"/>
    <mergeCell ref="D71:E71"/>
    <mergeCell ref="Q71:R71"/>
    <mergeCell ref="G68:O68"/>
    <mergeCell ref="T68:AB68"/>
    <mergeCell ref="D69:E69"/>
    <mergeCell ref="Q69:R69"/>
    <mergeCell ref="D70:E70"/>
    <mergeCell ref="Q70:R70"/>
  </mergeCells>
  <conditionalFormatting sqref="G8:O16">
    <cfRule type="colorScale" priority="1">
      <colorScale>
        <cfvo type="min"/>
        <cfvo type="formula" val="$F$6"/>
        <cfvo type="max"/>
        <color rgb="FFF8696B"/>
        <color rgb="FFFFEB84"/>
        <color rgb="FF63BE7B"/>
      </colorScale>
    </cfRule>
    <cfRule type="colorScale" priority="2">
      <colorScale>
        <cfvo type="min"/>
        <cfvo type="formula" val="$F$6"/>
        <cfvo type="max"/>
        <color rgb="FFC00000"/>
        <color rgb="FFFF0000"/>
        <color rgb="FF63BE7B"/>
      </colorScale>
    </cfRule>
    <cfRule type="colorScale" priority="3">
      <colorScale>
        <cfvo type="formula" val="$F$6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formula" val="$F$6"/>
        <cfvo type="max"/>
        <color rgb="FFF8696B"/>
        <color rgb="FF63BE7B"/>
      </colorScale>
    </cfRule>
    <cfRule type="colorScale" priority="5">
      <colorScale>
        <cfvo type="min"/>
        <cfvo type="formula" val="$F$6"/>
        <cfvo type="max"/>
        <color rgb="FFF8696B"/>
        <color rgb="FFFFEB84"/>
        <color rgb="FF63BE7B"/>
      </colorScale>
    </cfRule>
    <cfRule type="colorScale" priority="6">
      <colorScale>
        <cfvo type="formula" val="$F$6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formula" val="$F$6"/>
        <cfvo type="max"/>
        <color rgb="FFF8696B"/>
        <color rgb="FF63BE7B"/>
      </colorScale>
    </cfRule>
    <cfRule type="colorScale" priority="51">
      <colorScale>
        <cfvo type="formula" val="$E$5"/>
        <cfvo type="formula" val="$E$5"/>
        <cfvo type="max"/>
        <color rgb="FFF8696B"/>
        <color rgb="FFFFEB84"/>
        <color rgb="FF63BE7B"/>
      </colorScale>
    </cfRule>
    <cfRule type="colorScale" priority="79">
      <colorScale>
        <cfvo type="min"/>
        <cfvo type="formula" val="$E$5"/>
        <cfvo type="max"/>
        <color rgb="FFF8696B"/>
        <color rgb="FFFFEB84"/>
        <color rgb="FF63BE7B"/>
      </colorScale>
    </cfRule>
    <cfRule type="colorScale" priority="80">
      <colorScale>
        <cfvo type="min"/>
        <cfvo type="percentile" val="&quot;$F$3&quot;"/>
        <cfvo type="max"/>
        <color rgb="FFF8696B"/>
        <color rgb="FFFFEB84"/>
        <color rgb="FF63BE7B"/>
      </colorScale>
    </cfRule>
    <cfRule type="colorScale" priority="81">
      <colorScale>
        <cfvo type="num" val="&quot;$F$3&quot;"/>
        <cfvo type="max"/>
        <color rgb="FFFF7128"/>
        <color rgb="FFFFEF9C"/>
      </colorScale>
    </cfRule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">
      <colorScale>
        <cfvo type="formula" val="$E$5"/>
        <cfvo type="percentile" val="50"/>
        <cfvo type="max"/>
        <color rgb="FFF8696B"/>
        <color rgb="FFFFEB84"/>
        <color rgb="FF63BE7B"/>
      </colorScale>
    </cfRule>
  </conditionalFormatting>
  <conditionalFormatting sqref="G24:O32">
    <cfRule type="colorScale" priority="71">
      <colorScale>
        <cfvo type="formula" val="#REF!"/>
        <cfvo type="max"/>
        <color rgb="FFFF0000"/>
        <color rgb="FF92D050"/>
      </colorScale>
    </cfRule>
    <cfRule type="colorScale" priority="50">
      <colorScale>
        <cfvo type="formula" val="$E$21"/>
        <cfvo type="formula" val="$E$21"/>
        <cfvo type="max"/>
        <color rgb="FFF8696B"/>
        <color rgb="FFFFEB84"/>
        <color rgb="FF63BE7B"/>
      </colorScale>
    </cfRule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">
      <colorScale>
        <cfvo type="min"/>
        <cfvo type="formula" val="#REF!"/>
        <cfvo type="max"/>
        <color rgb="FFF8696B"/>
        <color rgb="FFFFEB84"/>
        <color rgb="FF63BE7B"/>
      </colorScale>
    </cfRule>
  </conditionalFormatting>
  <conditionalFormatting sqref="G38:O46">
    <cfRule type="colorScale" priority="48">
      <colorScale>
        <cfvo type="formula" val="$E$35"/>
        <cfvo type="formula" val="$E$35"/>
        <cfvo type="max"/>
        <color rgb="FFF8696B"/>
        <color rgb="FFFFEB84"/>
        <color rgb="FF63BE7B"/>
      </colorScale>
    </cfRule>
    <cfRule type="colorScale" priority="61">
      <colorScale>
        <cfvo type="min"/>
        <cfvo type="formula" val="#REF!"/>
        <cfvo type="max"/>
        <color rgb="FFF8696B"/>
        <color rgb="FFFFEB84"/>
        <color rgb="FF63BE7B"/>
      </colorScale>
    </cfRule>
    <cfRule type="colorScale" priority="62">
      <colorScale>
        <cfvo type="formula" val="#REF!"/>
        <cfvo type="max"/>
        <color rgb="FFFF0000"/>
        <color rgb="FF92D050"/>
      </colorScale>
    </cfRule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3:O53">
    <cfRule type="colorScale" priority="9">
      <colorScale>
        <cfvo type="formula" val="$E$50"/>
        <cfvo type="formula" val="$E$50"/>
        <cfvo type="formula" val="$E$51"/>
        <color rgb="FFF8696B"/>
        <color rgb="FFFFEB84"/>
        <color rgb="FF63BE7B"/>
      </colorScale>
    </cfRule>
  </conditionalFormatting>
  <conditionalFormatting sqref="G53:O55">
    <cfRule type="colorScale" priority="139">
      <colorScale>
        <cfvo type="min"/>
        <cfvo type="formula" val="#REF!"/>
        <cfvo type="max"/>
        <color rgb="FFF8696B"/>
        <color rgb="FFFFEB84"/>
        <color rgb="FF63BE7B"/>
      </colorScale>
    </cfRule>
    <cfRule type="colorScale" priority="134">
      <colorScale>
        <cfvo type="formula" val="$E$56"/>
        <cfvo type="formula" val="$E$56"/>
        <cfvo type="formula" val="$E$57*1.25"/>
        <color rgb="FFF8696B"/>
        <color rgb="FFFFEB84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0">
      <colorScale>
        <cfvo type="formula" val="#REF!"/>
        <cfvo type="max"/>
        <color rgb="FFFF0000"/>
        <color rgb="FF92D050"/>
      </colorScale>
    </cfRule>
    <cfRule type="colorScale" priority="135">
      <colorScale>
        <cfvo type="formula" val="$E$56"/>
        <cfvo type="formula" val="$E$56"/>
        <cfvo type="formula" val="$E$57*1.1"/>
        <color rgb="FFF8696B"/>
        <color rgb="FFFFEB84"/>
        <color rgb="FF63BE7B"/>
      </colorScale>
    </cfRule>
    <cfRule type="colorScale" priority="136">
      <colorScale>
        <cfvo type="formula" val="$E$56"/>
        <cfvo type="formula" val="$E$56"/>
        <cfvo type="formula" val="$E$57"/>
        <color rgb="FFF8696B"/>
        <color rgb="FFFFEB84"/>
        <color rgb="FF63BE7B"/>
      </colorScale>
    </cfRule>
    <cfRule type="colorScale" priority="137">
      <colorScale>
        <cfvo type="formula" val="$E$56"/>
        <cfvo type="formula" val="$E$56"/>
        <cfvo type="max"/>
        <color rgb="FFF8696B"/>
        <color rgb="FFFFEB84"/>
        <color rgb="FF63BE7B"/>
      </colorScale>
    </cfRule>
    <cfRule type="colorScale" priority="138">
      <colorScale>
        <cfvo type="formula" val="$E$35"/>
        <cfvo type="formula" val="$E$35"/>
        <cfvo type="max"/>
        <color rgb="FFF8696B"/>
        <color rgb="FFFFEB84"/>
        <color rgb="FF63BE7B"/>
      </colorScale>
    </cfRule>
  </conditionalFormatting>
  <conditionalFormatting sqref="G59:O59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3">
      <colorScale>
        <cfvo type="formula" val="$E$56"/>
        <cfvo type="formula" val="$E$56"/>
        <cfvo type="formula" val="$E$57*1.1"/>
        <color rgb="FFF8696B"/>
        <color rgb="FFFFEB84"/>
        <color rgb="FF63BE7B"/>
      </colorScale>
    </cfRule>
    <cfRule type="colorScale" priority="97">
      <colorScale>
        <cfvo type="min"/>
        <cfvo type="formula" val="#REF!"/>
        <cfvo type="max"/>
        <color rgb="FFF8696B"/>
        <color rgb="FFFFEB84"/>
        <color rgb="FF63BE7B"/>
      </colorScale>
    </cfRule>
    <cfRule type="colorScale" priority="94">
      <colorScale>
        <cfvo type="formula" val="$E$56"/>
        <cfvo type="formula" val="$E$56"/>
        <cfvo type="formula" val="$E$57"/>
        <color rgb="FFF8696B"/>
        <color rgb="FFFFEB84"/>
        <color rgb="FF63BE7B"/>
      </colorScale>
    </cfRule>
    <cfRule type="colorScale" priority="96">
      <colorScale>
        <cfvo type="formula" val="$E$35"/>
        <cfvo type="formula" val="$E$35"/>
        <cfvo type="max"/>
        <color rgb="FFF8696B"/>
        <color rgb="FFFFEB84"/>
        <color rgb="FF63BE7B"/>
      </colorScale>
    </cfRule>
    <cfRule type="colorScale" priority="92">
      <colorScale>
        <cfvo type="formula" val="$E$56"/>
        <cfvo type="formula" val="$E$56"/>
        <cfvo type="formula" val="$E$57*1.25"/>
        <color rgb="FFF8696B"/>
        <color rgb="FFFFEB84"/>
        <color rgb="FF63BE7B"/>
      </colorScale>
    </cfRule>
    <cfRule type="colorScale" priority="98">
      <colorScale>
        <cfvo type="formula" val="#REF!"/>
        <cfvo type="max"/>
        <color rgb="FFFF0000"/>
        <color rgb="FF92D050"/>
      </colorScale>
    </cfRule>
    <cfRule type="colorScale" priority="95">
      <colorScale>
        <cfvo type="formula" val="$E$56"/>
        <cfvo type="formula" val="$E$56"/>
        <cfvo type="max"/>
        <color rgb="FFF8696B"/>
        <color rgb="FFFFEB84"/>
        <color rgb="FF63BE7B"/>
      </colorScale>
    </cfRule>
    <cfRule type="colorScale" priority="91">
      <colorScale>
        <cfvo type="formula" val="$E$56"/>
        <cfvo type="formula" val="$E$50"/>
        <cfvo type="formula" val="$E$51"/>
        <color rgb="FFF8696B"/>
        <color rgb="FFFFEB84"/>
        <color rgb="FF63BE7B"/>
      </colorScale>
    </cfRule>
  </conditionalFormatting>
  <conditionalFormatting sqref="G65:O65">
    <cfRule type="colorScale" priority="106">
      <colorScale>
        <cfvo type="formula" val="$E$56"/>
        <cfvo type="formula" val="$E$56"/>
        <cfvo type="formula" val="$E$57*1.25"/>
        <color rgb="FFF8696B"/>
        <color rgb="FFFFEB84"/>
        <color rgb="FF63BE7B"/>
      </colorScale>
    </cfRule>
    <cfRule type="colorScale" priority="107">
      <colorScale>
        <cfvo type="formula" val="$E$56"/>
        <cfvo type="formula" val="$E$56"/>
        <cfvo type="formula" val="$E$57*1.1"/>
        <color rgb="FFF8696B"/>
        <color rgb="FFFFEB84"/>
        <color rgb="FF63BE7B"/>
      </colorScale>
    </cfRule>
    <cfRule type="colorScale" priority="108">
      <colorScale>
        <cfvo type="formula" val="$E$56"/>
        <cfvo type="formula" val="$E$56"/>
        <cfvo type="formula" val="$E$57"/>
        <color rgb="FFF8696B"/>
        <color rgb="FFFFEB84"/>
        <color rgb="FF63BE7B"/>
      </colorScale>
    </cfRule>
    <cfRule type="colorScale" priority="109">
      <colorScale>
        <cfvo type="formula" val="$E$56"/>
        <cfvo type="formula" val="$E$56"/>
        <cfvo type="max"/>
        <color rgb="FFF8696B"/>
        <color rgb="FFFFEB84"/>
        <color rgb="FF63BE7B"/>
      </colorScale>
    </cfRule>
    <cfRule type="colorScale" priority="110">
      <colorScale>
        <cfvo type="formula" val="$E$35"/>
        <cfvo type="formula" val="$E$35"/>
        <cfvo type="max"/>
        <color rgb="FFF8696B"/>
        <color rgb="FFFFEB84"/>
        <color rgb="FF63BE7B"/>
      </colorScale>
    </cfRule>
    <cfRule type="colorScale" priority="111">
      <colorScale>
        <cfvo type="min"/>
        <cfvo type="formula" val="#REF!"/>
        <cfvo type="max"/>
        <color rgb="FFF8696B"/>
        <color rgb="FFFFEB84"/>
        <color rgb="FF63BE7B"/>
      </colorScale>
    </cfRule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2">
      <colorScale>
        <cfvo type="formula" val="#REF!"/>
        <cfvo type="max"/>
        <color rgb="FFFF0000"/>
        <color rgb="FF92D050"/>
      </colorScale>
    </cfRule>
  </conditionalFormatting>
  <conditionalFormatting sqref="G71:O71 G65:O65">
    <cfRule type="colorScale" priority="10">
      <colorScale>
        <cfvo type="formula" val="$E$62"/>
        <cfvo type="formula" val="$E$62"/>
        <cfvo type="formula" val="$E$63"/>
        <color rgb="FFF8696B"/>
        <color rgb="FFFFEB84"/>
        <color rgb="FF63BE7B"/>
      </colorScale>
    </cfRule>
    <cfRule type="colorScale" priority="21">
      <colorScale>
        <cfvo type="formula" val="$E$62"/>
        <cfvo type="formula" val="$E$62"/>
        <cfvo type="formula" val="$E$62*1.25"/>
        <color rgb="FFF8696B"/>
        <color rgb="FFFFEB84"/>
        <color rgb="FF63BE7B"/>
      </colorScale>
    </cfRule>
  </conditionalFormatting>
  <conditionalFormatting sqref="G71:O71">
    <cfRule type="colorScale" priority="126">
      <colorScale>
        <cfvo type="formula" val="#REF!"/>
        <cfvo type="max"/>
        <color rgb="FFFF0000"/>
        <color rgb="FF92D050"/>
      </colorScale>
    </cfRule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">
      <colorScale>
        <cfvo type="formula" val="$E$56"/>
        <cfvo type="formula" val="$E$56"/>
        <cfvo type="formula" val="$E$57*1.25"/>
        <color rgb="FFF8696B"/>
        <color rgb="FFFFEB84"/>
        <color rgb="FF63BE7B"/>
      </colorScale>
    </cfRule>
    <cfRule type="colorScale" priority="124">
      <colorScale>
        <cfvo type="formula" val="$E$35"/>
        <cfvo type="formula" val="$E$35"/>
        <cfvo type="max"/>
        <color rgb="FFF8696B"/>
        <color rgb="FFFFEB84"/>
        <color rgb="FF63BE7B"/>
      </colorScale>
    </cfRule>
    <cfRule type="colorScale" priority="121">
      <colorScale>
        <cfvo type="formula" val="$E$56"/>
        <cfvo type="formula" val="$E$56"/>
        <cfvo type="formula" val="$E$57*1.1"/>
        <color rgb="FFF8696B"/>
        <color rgb="FFFFEB84"/>
        <color rgb="FF63BE7B"/>
      </colorScale>
    </cfRule>
    <cfRule type="colorScale" priority="122">
      <colorScale>
        <cfvo type="formula" val="$E$56"/>
        <cfvo type="formula" val="$E$56"/>
        <cfvo type="formula" val="$E$57"/>
        <color rgb="FFF8696B"/>
        <color rgb="FFFFEB84"/>
        <color rgb="FF63BE7B"/>
      </colorScale>
    </cfRule>
    <cfRule type="colorScale" priority="123">
      <colorScale>
        <cfvo type="formula" val="$E$56"/>
        <cfvo type="formula" val="$E$56"/>
        <cfvo type="max"/>
        <color rgb="FFF8696B"/>
        <color rgb="FFFFEB84"/>
        <color rgb="FF63BE7B"/>
      </colorScale>
    </cfRule>
    <cfRule type="colorScale" priority="125">
      <colorScale>
        <cfvo type="min"/>
        <cfvo type="formula" val="#REF!"/>
        <cfvo type="max"/>
        <color rgb="FFF8696B"/>
        <color rgb="FFFFEB84"/>
        <color rgb="FF63BE7B"/>
      </colorScale>
    </cfRule>
  </conditionalFormatting>
  <conditionalFormatting sqref="T8:AB16">
    <cfRule type="colorScale" priority="73">
      <colorScale>
        <cfvo type="min"/>
        <cfvo type="formula" val="$R$5"/>
        <cfvo type="max"/>
        <color rgb="FFF8696B"/>
        <color rgb="FFFFEB84"/>
        <color rgb="FF63BE7B"/>
      </colorScale>
    </cfRule>
    <cfRule type="colorScale" priority="74">
      <colorScale>
        <cfvo type="min"/>
        <cfvo type="formula" val="$R$5"/>
        <cfvo type="max"/>
        <color rgb="FFF8696B"/>
        <color rgb="FFE6B8B7"/>
        <color rgb="FF63BE7B"/>
      </colorScale>
    </cfRule>
    <cfRule type="colorScale" priority="76">
      <colorScale>
        <cfvo type="min"/>
        <cfvo type="percentile" val="&quot;$F$3&quot;"/>
        <cfvo type="max"/>
        <color rgb="FFF8696B"/>
        <color rgb="FFFFEB84"/>
        <color rgb="FF63BE7B"/>
      </colorScale>
    </cfRule>
    <cfRule type="colorScale" priority="77">
      <colorScale>
        <cfvo type="num" val="&quot;$F$3&quot;"/>
        <cfvo type="max"/>
        <color rgb="FFFF7128"/>
        <color rgb="FFFFEF9C"/>
      </colorScale>
    </cfRule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">
      <colorScale>
        <cfvo type="formula" val="$R$5"/>
        <cfvo type="formula" val="$R$5"/>
        <cfvo type="max"/>
        <color rgb="FFF8696B"/>
        <color rgb="FFFFEB84"/>
        <color rgb="FF63BE7B"/>
      </colorScale>
    </cfRule>
    <cfRule type="colorScale" priority="75">
      <colorScale>
        <cfvo type="min"/>
        <cfvo type="formula" val="$E$5"/>
        <cfvo type="max"/>
        <color rgb="FFF8696B"/>
        <color rgb="FFFFEB84"/>
        <color rgb="FF63BE7B"/>
      </colorScale>
    </cfRule>
    <cfRule type="colorScale" priority="53">
      <colorScale>
        <cfvo type="formula" val="$R$5"/>
        <cfvo type="percentile" val="50"/>
        <cfvo type="max"/>
        <color rgb="FFF8696B"/>
        <color rgb="FFFFEB84"/>
        <color rgb="FF63BE7B"/>
      </colorScale>
    </cfRule>
  </conditionalFormatting>
  <conditionalFormatting sqref="T24:AB32">
    <cfRule type="colorScale" priority="64">
      <colorScale>
        <cfvo type="min"/>
        <cfvo type="formula" val="$R$5"/>
        <cfvo type="max"/>
        <color rgb="FFF8696B"/>
        <color rgb="FFFFEB84"/>
        <color rgb="FF63BE7B"/>
      </colorScale>
    </cfRule>
    <cfRule type="colorScale" priority="65">
      <colorScale>
        <cfvo type="min"/>
        <cfvo type="formula" val="$R$5"/>
        <cfvo type="max"/>
        <color rgb="FFF8696B"/>
        <color rgb="FFE6B8B7"/>
        <color rgb="FF63BE7B"/>
      </colorScale>
    </cfRule>
    <cfRule type="colorScale" priority="66">
      <colorScale>
        <cfvo type="min"/>
        <cfvo type="formula" val="$E$5"/>
        <cfvo type="max"/>
        <color rgb="FFF8696B"/>
        <color rgb="FFFFEB84"/>
        <color rgb="FF63BE7B"/>
      </colorScale>
    </cfRule>
    <cfRule type="colorScale" priority="68">
      <colorScale>
        <cfvo type="num" val="&quot;$F$3&quot;"/>
        <cfvo type="max"/>
        <color rgb="FFFF7128"/>
        <color rgb="FFFFEF9C"/>
      </colorScale>
    </cfRule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">
      <colorScale>
        <cfvo type="formula" val="$R$21"/>
        <cfvo type="formula" val="$R$21"/>
        <cfvo type="max"/>
        <color rgb="FFF8696B"/>
        <color rgb="FFFFEB84"/>
        <color rgb="FF63BE7B"/>
      </colorScale>
    </cfRule>
    <cfRule type="colorScale" priority="67">
      <colorScale>
        <cfvo type="min"/>
        <cfvo type="percentile" val="&quot;$F$3&quot;"/>
        <cfvo type="max"/>
        <color rgb="FFF8696B"/>
        <color rgb="FFFFEB84"/>
        <color rgb="FF63BE7B"/>
      </colorScale>
    </cfRule>
  </conditionalFormatting>
  <conditionalFormatting sqref="T38:AB46">
    <cfRule type="colorScale" priority="59">
      <colorScale>
        <cfvo type="num" val="&quot;$F$3&quot;"/>
        <cfvo type="max"/>
        <color rgb="FFFF7128"/>
        <color rgb="FFFFEF9C"/>
      </colorScale>
    </cfRule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">
      <colorScale>
        <cfvo type="min"/>
        <cfvo type="formula" val="$E$5"/>
        <cfvo type="max"/>
        <color rgb="FFF8696B"/>
        <color rgb="FFFFEB84"/>
        <color rgb="FF63BE7B"/>
      </colorScale>
    </cfRule>
    <cfRule type="colorScale" priority="47">
      <colorScale>
        <cfvo type="min"/>
        <cfvo type="formula" val="$R$35"/>
        <cfvo type="max"/>
        <color rgb="FFF8696B"/>
        <color rgb="FFFFEB84"/>
        <color rgb="FF63BE7B"/>
      </colorScale>
    </cfRule>
    <cfRule type="colorScale" priority="46">
      <colorScale>
        <cfvo type="formula" val="$R$35"/>
        <cfvo type="formula" val="$R$35"/>
        <cfvo type="max"/>
        <color rgb="FFF8696B"/>
        <color rgb="FFFFEB84"/>
        <color rgb="FF63BE7B"/>
      </colorScale>
    </cfRule>
    <cfRule type="colorScale" priority="55">
      <colorScale>
        <cfvo type="min"/>
        <cfvo type="formula" val="$R$5"/>
        <cfvo type="max"/>
        <color rgb="FFF8696B"/>
        <color rgb="FFFFEB84"/>
        <color rgb="FF63BE7B"/>
      </colorScale>
    </cfRule>
    <cfRule type="colorScale" priority="56">
      <colorScale>
        <cfvo type="min"/>
        <cfvo type="formula" val="$R$5"/>
        <cfvo type="max"/>
        <color rgb="FFF8696B"/>
        <color rgb="FFE6B8B7"/>
        <color rgb="FF63BE7B"/>
      </colorScale>
    </cfRule>
    <cfRule type="colorScale" priority="58">
      <colorScale>
        <cfvo type="min"/>
        <cfvo type="percentile" val="&quot;$F$3&quot;"/>
        <cfvo type="max"/>
        <color rgb="FFF8696B"/>
        <color rgb="FFFFEB84"/>
        <color rgb="FF63BE7B"/>
      </colorScale>
    </cfRule>
  </conditionalFormatting>
  <conditionalFormatting sqref="T53:AB53">
    <cfRule type="colorScale" priority="36">
      <colorScale>
        <cfvo type="num" val="&quot;$F$3&quot;"/>
        <cfvo type="max"/>
        <color rgb="FFFF7128"/>
        <color rgb="FFFFEF9C"/>
      </colorScale>
    </cfRule>
    <cfRule type="colorScale" priority="34">
      <colorScale>
        <cfvo type="min"/>
        <cfvo type="formula" val="$E$5"/>
        <cfvo type="max"/>
        <color rgb="FFF8696B"/>
        <color rgb="FFFFEB84"/>
        <color rgb="FF63BE7B"/>
      </colorScale>
    </cfRule>
    <cfRule type="colorScale" priority="33">
      <colorScale>
        <cfvo type="min"/>
        <cfvo type="formula" val="$R$5"/>
        <cfvo type="max"/>
        <color rgb="FFF8696B"/>
        <color rgb="FFE6B8B7"/>
        <color rgb="FF63BE7B"/>
      </colorScale>
    </cfRule>
    <cfRule type="colorScale" priority="32">
      <colorScale>
        <cfvo type="min"/>
        <cfvo type="formula" val="$R$5"/>
        <cfvo type="max"/>
        <color rgb="FFF8696B"/>
        <color rgb="FFFFEB84"/>
        <color rgb="FF63BE7B"/>
      </colorScale>
    </cfRule>
    <cfRule type="colorScale" priority="31">
      <colorScale>
        <cfvo type="min"/>
        <cfvo type="formula" val="$R$35"/>
        <cfvo type="max"/>
        <color rgb="FFF8696B"/>
        <color rgb="FFFFEB84"/>
        <color rgb="FF63BE7B"/>
      </colorScale>
    </cfRule>
    <cfRule type="colorScale" priority="30">
      <colorScale>
        <cfvo type="formula" val="$R$35"/>
        <cfvo type="formula" val="$R$35"/>
        <cfvo type="max"/>
        <color rgb="FFF8696B"/>
        <color rgb="FFFFEB84"/>
        <color rgb="FF63BE7B"/>
      </colorScale>
    </cfRule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">
      <colorScale>
        <cfvo type="min"/>
        <cfvo type="percentile" val="&quot;$F$3&quot;"/>
        <cfvo type="max"/>
        <color rgb="FFF8696B"/>
        <color rgb="FFFFEB84"/>
        <color rgb="FF63BE7B"/>
      </colorScale>
    </cfRule>
  </conditionalFormatting>
  <conditionalFormatting sqref="T53:AB55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2">
      <colorScale>
        <cfvo type="formula" val="$R$56"/>
        <cfvo type="formula" val="$R$56"/>
        <cfvo type="formula" val="$R$57*1.25"/>
        <color rgb="FFF8696B"/>
        <color rgb="FFFFEB84"/>
        <color rgb="FF63BE7B"/>
      </colorScale>
    </cfRule>
    <cfRule type="colorScale" priority="143">
      <colorScale>
        <cfvo type="formula" val="$R$56"/>
        <cfvo type="formula" val="$R$56"/>
        <cfvo type="formula" val="$R$57*1.1"/>
        <color rgb="FFF8696B"/>
        <color rgb="FFFFEB84"/>
        <color rgb="FF63BE7B"/>
      </colorScale>
    </cfRule>
    <cfRule type="colorScale" priority="144">
      <colorScale>
        <cfvo type="formula" val="$E$35"/>
        <cfvo type="formula" val="$E$35"/>
        <cfvo type="max"/>
        <color rgb="FFF8696B"/>
        <color rgb="FFFFEB84"/>
        <color rgb="FF63BE7B"/>
      </colorScale>
    </cfRule>
    <cfRule type="colorScale" priority="145">
      <colorScale>
        <cfvo type="min"/>
        <cfvo type="formula" val="#REF!"/>
        <cfvo type="max"/>
        <color rgb="FFF8696B"/>
        <color rgb="FFFFEB84"/>
        <color rgb="FF63BE7B"/>
      </colorScale>
    </cfRule>
    <cfRule type="colorScale" priority="146">
      <colorScale>
        <cfvo type="formula" val="#REF!"/>
        <cfvo type="max"/>
        <color rgb="FFFF0000"/>
        <color rgb="FF92D050"/>
      </colorScale>
    </cfRule>
  </conditionalFormatting>
  <conditionalFormatting sqref="T54:AB55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">
      <colorScale>
        <cfvo type="min"/>
        <cfvo type="formula" val="$R$5"/>
        <cfvo type="max"/>
        <color rgb="FFF8696B"/>
        <color rgb="FFFFEB84"/>
        <color rgb="FF63BE7B"/>
      </colorScale>
    </cfRule>
    <cfRule type="colorScale" priority="84">
      <colorScale>
        <cfvo type="min"/>
        <cfvo type="formula" val="$R$35"/>
        <cfvo type="max"/>
        <color rgb="FFF8696B"/>
        <color rgb="FFFFEB84"/>
        <color rgb="FF63BE7B"/>
      </colorScale>
    </cfRule>
    <cfRule type="colorScale" priority="83">
      <colorScale>
        <cfvo type="formula" val="$R$35"/>
        <cfvo type="formula" val="$R$35"/>
        <cfvo type="max"/>
        <color rgb="FFF8696B"/>
        <color rgb="FFFFEB84"/>
        <color rgb="FF63BE7B"/>
      </colorScale>
    </cfRule>
    <cfRule type="colorScale" priority="86">
      <colorScale>
        <cfvo type="min"/>
        <cfvo type="formula" val="$R$5"/>
        <cfvo type="max"/>
        <color rgb="FFF8696B"/>
        <color rgb="FFE6B8B7"/>
        <color rgb="FF63BE7B"/>
      </colorScale>
    </cfRule>
    <cfRule type="colorScale" priority="87">
      <colorScale>
        <cfvo type="min"/>
        <cfvo type="formula" val="$E$5"/>
        <cfvo type="max"/>
        <color rgb="FFF8696B"/>
        <color rgb="FFFFEB84"/>
        <color rgb="FF63BE7B"/>
      </colorScale>
    </cfRule>
    <cfRule type="colorScale" priority="88">
      <colorScale>
        <cfvo type="min"/>
        <cfvo type="percentile" val="&quot;$F$3&quot;"/>
        <cfvo type="max"/>
        <color rgb="FFF8696B"/>
        <color rgb="FFFFEB84"/>
        <color rgb="FF63BE7B"/>
      </colorScale>
    </cfRule>
    <cfRule type="colorScale" priority="89">
      <colorScale>
        <cfvo type="num" val="&quot;$F$3&quot;"/>
        <cfvo type="max"/>
        <color rgb="FFFF7128"/>
        <color rgb="FFFFEF9C"/>
      </colorScale>
    </cfRule>
  </conditionalFormatting>
  <conditionalFormatting sqref="T59:AB59">
    <cfRule type="colorScale" priority="102">
      <colorScale>
        <cfvo type="formula" val="$E$35"/>
        <cfvo type="formula" val="$E$35"/>
        <cfvo type="max"/>
        <color rgb="FFF8696B"/>
        <color rgb="FFFFEB84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">
      <colorScale>
        <cfvo type="min"/>
        <cfvo type="percentile" val="&quot;$F$3&quot;"/>
        <cfvo type="max"/>
        <color rgb="FFF8696B"/>
        <color rgb="FFFFEB84"/>
        <color rgb="FF63BE7B"/>
      </colorScale>
    </cfRule>
    <cfRule type="colorScale" priority="44">
      <colorScale>
        <cfvo type="num" val="&quot;$F$3&quot;"/>
        <cfvo type="max"/>
        <color rgb="FFFF7128"/>
        <color rgb="FFFFEF9C"/>
      </colorScale>
    </cfRule>
    <cfRule type="colorScale" priority="100">
      <colorScale>
        <cfvo type="formula" val="$R$56"/>
        <cfvo type="formula" val="$R$56"/>
        <cfvo type="formula" val="$R$57*1.25"/>
        <color rgb="FFF8696B"/>
        <color rgb="FFFFEB84"/>
        <color rgb="FF63BE7B"/>
      </colorScale>
    </cfRule>
    <cfRule type="colorScale" priority="101">
      <colorScale>
        <cfvo type="formula" val="$R$56"/>
        <cfvo type="formula" val="$R$56"/>
        <cfvo type="formula" val="$R$57*1.1"/>
        <color rgb="FFF8696B"/>
        <color rgb="FFFFEB84"/>
        <color rgb="FF63BE7B"/>
      </colorScale>
    </cfRule>
    <cfRule type="colorScale" priority="103">
      <colorScale>
        <cfvo type="min"/>
        <cfvo type="formula" val="#REF!"/>
        <cfvo type="max"/>
        <color rgb="FFF8696B"/>
        <color rgb="FFFFEB84"/>
        <color rgb="FF63BE7B"/>
      </colorScale>
    </cfRule>
    <cfRule type="colorScale" priority="104">
      <colorScale>
        <cfvo type="formula" val="#REF!"/>
        <cfvo type="max"/>
        <color rgb="FFFF0000"/>
        <color rgb="FF92D050"/>
      </colorScale>
    </cfRule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formula" val="$R$35"/>
        <cfvo type="formula" val="$R$35"/>
        <cfvo type="max"/>
        <color rgb="FFF8696B"/>
        <color rgb="FFFFEB84"/>
        <color rgb="FF63BE7B"/>
      </colorScale>
    </cfRule>
    <cfRule type="colorScale" priority="39">
      <colorScale>
        <cfvo type="min"/>
        <cfvo type="formula" val="$R$35"/>
        <cfvo type="max"/>
        <color rgb="FFF8696B"/>
        <color rgb="FFFFEB84"/>
        <color rgb="FF63BE7B"/>
      </colorScale>
    </cfRule>
    <cfRule type="colorScale" priority="40">
      <colorScale>
        <cfvo type="min"/>
        <cfvo type="formula" val="$R$5"/>
        <cfvo type="max"/>
        <color rgb="FFF8696B"/>
        <color rgb="FFFFEB84"/>
        <color rgb="FF63BE7B"/>
      </colorScale>
    </cfRule>
    <cfRule type="colorScale" priority="41">
      <colorScale>
        <cfvo type="min"/>
        <cfvo type="formula" val="$R$5"/>
        <cfvo type="max"/>
        <color rgb="FFF8696B"/>
        <color rgb="FFE6B8B7"/>
        <color rgb="FF63BE7B"/>
      </colorScale>
    </cfRule>
    <cfRule type="colorScale" priority="42">
      <colorScale>
        <cfvo type="min"/>
        <cfvo type="formula" val="$E$5"/>
        <cfvo type="max"/>
        <color rgb="FFF8696B"/>
        <color rgb="FFFFEB84"/>
        <color rgb="FF63BE7B"/>
      </colorScale>
    </cfRule>
  </conditionalFormatting>
  <conditionalFormatting sqref="T65:AB65">
    <cfRule type="colorScale" priority="115">
      <colorScale>
        <cfvo type="formula" val="$R$56"/>
        <cfvo type="formula" val="$R$56"/>
        <cfvo type="formula" val="$R$57*1.1"/>
        <color rgb="FFF8696B"/>
        <color rgb="FFFFEB84"/>
        <color rgb="FF63BE7B"/>
      </colorScale>
    </cfRule>
    <cfRule type="colorScale" priority="117">
      <colorScale>
        <cfvo type="min"/>
        <cfvo type="formula" val="#REF!"/>
        <cfvo type="max"/>
        <color rgb="FFF8696B"/>
        <color rgb="FFFFEB84"/>
        <color rgb="FF63BE7B"/>
      </colorScale>
    </cfRule>
    <cfRule type="colorScale" priority="118">
      <colorScale>
        <cfvo type="formula" val="#REF!"/>
        <cfvo type="max"/>
        <color rgb="FFFF0000"/>
        <color rgb="FF92D050"/>
      </colorScale>
    </cfRule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formula" val="$R$5"/>
        <cfvo type="max"/>
        <color rgb="FFF8696B"/>
        <color rgb="FFE6B8B7"/>
        <color rgb="FF63BE7B"/>
      </colorScale>
    </cfRule>
    <cfRule type="colorScale" priority="24">
      <colorScale>
        <cfvo type="min"/>
        <cfvo type="formula" val="$R$5"/>
        <cfvo type="max"/>
        <color rgb="FFF8696B"/>
        <color rgb="FFFFEB84"/>
        <color rgb="FF63BE7B"/>
      </colorScale>
    </cfRule>
    <cfRule type="colorScale" priority="23">
      <colorScale>
        <cfvo type="min"/>
        <cfvo type="formula" val="$R$35"/>
        <cfvo type="max"/>
        <color rgb="FFF8696B"/>
        <color rgb="FFFFEB84"/>
        <color rgb="FF63BE7B"/>
      </colorScale>
    </cfRule>
    <cfRule type="colorScale" priority="22">
      <colorScale>
        <cfvo type="formula" val="$R$35"/>
        <cfvo type="formula" val="$R$35"/>
        <cfvo type="max"/>
        <color rgb="FFF8696B"/>
        <color rgb="FFFFEB84"/>
        <color rgb="FF63BE7B"/>
      </colorScale>
    </cfRule>
    <cfRule type="colorScale" priority="114">
      <colorScale>
        <cfvo type="formula" val="$R$56"/>
        <cfvo type="formula" val="$R$56"/>
        <cfvo type="formula" val="$R$57*1.25"/>
        <color rgb="FFF8696B"/>
        <color rgb="FFFFEB84"/>
        <color rgb="FF63BE7B"/>
      </colorScale>
    </cfRule>
    <cfRule type="colorScale" priority="116">
      <colorScale>
        <cfvo type="formula" val="$E$35"/>
        <cfvo type="formula" val="$E$35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num" val="&quot;$F$3&quot;"/>
        <cfvo type="max"/>
        <color rgb="FFFF7128"/>
        <color rgb="FFFFEF9C"/>
      </colorScale>
    </cfRule>
    <cfRule type="colorScale" priority="27">
      <colorScale>
        <cfvo type="min"/>
        <cfvo type="percentile" val="&quot;$F$3&quot;"/>
        <cfvo type="max"/>
        <color rgb="FFF8696B"/>
        <color rgb="FFFFEB84"/>
        <color rgb="FF63BE7B"/>
      </colorScale>
    </cfRule>
    <cfRule type="colorScale" priority="26">
      <colorScale>
        <cfvo type="min"/>
        <cfvo type="formula" val="$E$5"/>
        <cfvo type="max"/>
        <color rgb="FFF8696B"/>
        <color rgb="FFFFEB84"/>
        <color rgb="FF63BE7B"/>
      </colorScale>
    </cfRule>
  </conditionalFormatting>
  <conditionalFormatting sqref="T71:AB71 T65:AB65">
    <cfRule type="colorScale" priority="11">
      <colorScale>
        <cfvo type="formula" val="$R$62"/>
        <cfvo type="formula" val="$R$62"/>
        <cfvo type="formula" val="$R$63"/>
        <color rgb="FFF8696B"/>
        <color rgb="FFFFEB84"/>
        <color rgb="FF63BE7B"/>
      </colorScale>
    </cfRule>
    <cfRule type="colorScale" priority="20">
      <colorScale>
        <cfvo type="formula" val="$R$62"/>
        <cfvo type="formula" val="$R$63"/>
        <cfvo type="formula" val="$R$63*1.5"/>
        <color rgb="FFF8696B"/>
        <color rgb="FFFFEB84"/>
        <color rgb="FF63BE7B"/>
      </colorScale>
    </cfRule>
  </conditionalFormatting>
  <conditionalFormatting sqref="T71:AB71">
    <cfRule type="colorScale" priority="132">
      <colorScale>
        <cfvo type="formula" val="#REF!"/>
        <cfvo type="max"/>
        <color rgb="FFFF0000"/>
        <color rgb="FF92D050"/>
      </colorScale>
    </cfRule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&quot;$F$3&quot;"/>
        <cfvo type="max"/>
        <color rgb="FFF8696B"/>
        <color rgb="FFFFEB84"/>
        <color rgb="FF63BE7B"/>
      </colorScale>
    </cfRule>
    <cfRule type="colorScale" priority="18">
      <colorScale>
        <cfvo type="num" val="&quot;$F$3&quot;"/>
        <cfvo type="max"/>
        <color rgb="FFFF7128"/>
        <color rgb="FFFFEF9C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formula" val="$R$35"/>
        <cfvo type="formula" val="$R$35"/>
        <cfvo type="max"/>
        <color rgb="FFF8696B"/>
        <color rgb="FFFFEB84"/>
        <color rgb="FF63BE7B"/>
      </colorScale>
    </cfRule>
    <cfRule type="colorScale" priority="13">
      <colorScale>
        <cfvo type="min"/>
        <cfvo type="formula" val="$R$35"/>
        <cfvo type="max"/>
        <color rgb="FFF8696B"/>
        <color rgb="FFFFEB84"/>
        <color rgb="FF63BE7B"/>
      </colorScale>
    </cfRule>
    <cfRule type="colorScale" priority="14">
      <colorScale>
        <cfvo type="min"/>
        <cfvo type="formula" val="$R$5"/>
        <cfvo type="max"/>
        <color rgb="FFF8696B"/>
        <color rgb="FFFFEB84"/>
        <color rgb="FF63BE7B"/>
      </colorScale>
    </cfRule>
    <cfRule type="colorScale" priority="15">
      <colorScale>
        <cfvo type="min"/>
        <cfvo type="formula" val="$R$5"/>
        <cfvo type="max"/>
        <color rgb="FFF8696B"/>
        <color rgb="FFE6B8B7"/>
        <color rgb="FF63BE7B"/>
      </colorScale>
    </cfRule>
    <cfRule type="colorScale" priority="128">
      <colorScale>
        <cfvo type="formula" val="$R$56"/>
        <cfvo type="formula" val="$R$56"/>
        <cfvo type="formula" val="$R$57*1.25"/>
        <color rgb="FFF8696B"/>
        <color rgb="FFFFEB84"/>
        <color rgb="FF63BE7B"/>
      </colorScale>
    </cfRule>
    <cfRule type="colorScale" priority="16">
      <colorScale>
        <cfvo type="min"/>
        <cfvo type="formula" val="$E$5"/>
        <cfvo type="max"/>
        <color rgb="FFF8696B"/>
        <color rgb="FFFFEB84"/>
        <color rgb="FF63BE7B"/>
      </colorScale>
    </cfRule>
    <cfRule type="colorScale" priority="130">
      <colorScale>
        <cfvo type="formula" val="$E$35"/>
        <cfvo type="formula" val="$E$35"/>
        <cfvo type="max"/>
        <color rgb="FFF8696B"/>
        <color rgb="FFFFEB84"/>
        <color rgb="FF63BE7B"/>
      </colorScale>
    </cfRule>
    <cfRule type="colorScale" priority="131">
      <colorScale>
        <cfvo type="min"/>
        <cfvo type="formula" val="#REF!"/>
        <cfvo type="max"/>
        <color rgb="FFF8696B"/>
        <color rgb="FFFFEB84"/>
        <color rgb="FF63BE7B"/>
      </colorScale>
    </cfRule>
    <cfRule type="colorScale" priority="129">
      <colorScale>
        <cfvo type="formula" val="$R$56"/>
        <cfvo type="formula" val="$R$56"/>
        <cfvo type="formula" val="$R$57*1.1"/>
        <color rgb="FFF8696B"/>
        <color rgb="FFFFEB84"/>
        <color rgb="FF63BE7B"/>
      </colorScale>
    </cfRule>
  </conditionalFormatting>
  <hyperlinks>
    <hyperlink ref="E1" r:id="rId1" xr:uid="{00000000-0004-0000-07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20</vt:i4>
      </vt:variant>
    </vt:vector>
  </HeadingPairs>
  <TitlesOfParts>
    <vt:vector size="28" baseType="lpstr">
      <vt:lpstr>СВОД</vt:lpstr>
      <vt:lpstr>данные</vt:lpstr>
      <vt:lpstr>кредит</vt:lpstr>
      <vt:lpstr>Cash Flow</vt:lpstr>
      <vt:lpstr>PL</vt:lpstr>
      <vt:lpstr>BS</vt:lpstr>
      <vt:lpstr>NPV</vt:lpstr>
      <vt:lpstr>чувствительность</vt:lpstr>
      <vt:lpstr>capex</vt:lpstr>
      <vt:lpstr>cur</vt:lpstr>
      <vt:lpstr>discont</vt:lpstr>
      <vt:lpstr>fot</vt:lpstr>
      <vt:lpstr>fotmes</vt:lpstr>
      <vt:lpstr>price</vt:lpstr>
      <vt:lpstr>BS!Print_Area</vt:lpstr>
      <vt:lpstr>'Cash Flow'!Print_Area</vt:lpstr>
      <vt:lpstr>NPV!Print_Area</vt:lpstr>
      <vt:lpstr>PL!Print_Area</vt:lpstr>
      <vt:lpstr>данные!Print_Area</vt:lpstr>
      <vt:lpstr>кредит!Print_Area</vt:lpstr>
      <vt:lpstr>profittax</vt:lpstr>
      <vt:lpstr>proptax</vt:lpstr>
      <vt:lpstr>raw</vt:lpstr>
      <vt:lpstr>salarytax</vt:lpstr>
      <vt:lpstr>title</vt:lpstr>
      <vt:lpstr>var</vt:lpstr>
      <vt:lpstr>vat</vt:lpstr>
      <vt:lpstr>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2014-09-27T06:51:27Z</dcterms:created>
  <dcterms:modified xsi:type="dcterms:W3CDTF">2025-11-26T15:16:35Z</dcterms:modified>
</cp:coreProperties>
</file>