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Tin\Nam 3\Ki 1\Машинное обучение\RAS2\"/>
    </mc:Choice>
  </mc:AlternateContent>
  <xr:revisionPtr revIDLastSave="0" documentId="13_ncr:1_{EB8EE4BD-883C-4AE3-BF87-DE9B50082DD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Введение" sheetId="1" r:id="rId1"/>
    <sheet name="Данные" sheetId="6" r:id="rId2"/>
    <sheet name="Задание 1" sheetId="2" r:id="rId3"/>
    <sheet name="Задание 2" sheetId="3" r:id="rId4"/>
    <sheet name="Задание 3" sheetId="5" r:id="rId5"/>
    <sheet name="Задание 4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6" l="1"/>
  <c r="Q62" i="6"/>
  <c r="R61" i="6"/>
  <c r="P62" i="6"/>
  <c r="R60" i="6"/>
  <c r="P61" i="6"/>
  <c r="Q60" i="6"/>
  <c r="O62" i="6"/>
  <c r="R59" i="6"/>
  <c r="O61" i="6"/>
  <c r="Q59" i="6"/>
  <c r="O60" i="6"/>
  <c r="P59" i="6"/>
  <c r="N62" i="6"/>
  <c r="R58" i="6"/>
  <c r="N61" i="6"/>
  <c r="Q58" i="6"/>
  <c r="N60" i="6"/>
  <c r="P58" i="6"/>
  <c r="N59" i="6"/>
  <c r="O58" i="6"/>
  <c r="M62" i="6"/>
  <c r="R57" i="6"/>
  <c r="M61" i="6"/>
  <c r="Q57" i="6"/>
  <c r="M60" i="6"/>
  <c r="P57" i="6"/>
  <c r="M59" i="6"/>
  <c r="O57" i="6"/>
  <c r="M58" i="6"/>
  <c r="N57" i="6"/>
  <c r="L62" i="6"/>
  <c r="K62" i="6"/>
  <c r="R56" i="6"/>
  <c r="L61" i="6"/>
  <c r="Q56" i="6"/>
  <c r="L60" i="6"/>
  <c r="P56" i="6"/>
  <c r="L59" i="6"/>
  <c r="O56" i="6"/>
  <c r="L58" i="6"/>
  <c r="N56" i="6"/>
  <c r="L57" i="6"/>
  <c r="M56" i="6"/>
  <c r="R55" i="6"/>
  <c r="K61" i="6"/>
  <c r="Q55" i="6"/>
  <c r="K60" i="6"/>
  <c r="P55" i="6"/>
  <c r="K59" i="6"/>
  <c r="O55" i="6"/>
  <c r="K58" i="6"/>
  <c r="N55" i="6"/>
  <c r="K57" i="6"/>
  <c r="M55" i="6"/>
  <c r="K56" i="6"/>
  <c r="L55" i="6"/>
  <c r="J62" i="6"/>
  <c r="R54" i="6"/>
  <c r="J61" i="6"/>
  <c r="Q54" i="6"/>
  <c r="J60" i="6"/>
  <c r="P54" i="6"/>
  <c r="J59" i="6"/>
  <c r="O54" i="6"/>
  <c r="J58" i="6"/>
  <c r="N54" i="6"/>
  <c r="J57" i="6"/>
  <c r="M54" i="6"/>
  <c r="J56" i="6"/>
  <c r="L54" i="6"/>
  <c r="J55" i="6"/>
  <c r="K54" i="6"/>
  <c r="I62" i="6"/>
  <c r="R53" i="6"/>
  <c r="I61" i="6"/>
  <c r="Q53" i="6"/>
  <c r="I60" i="6"/>
  <c r="P53" i="6"/>
  <c r="I59" i="6"/>
  <c r="O53" i="6"/>
  <c r="I58" i="6"/>
  <c r="N53" i="6"/>
  <c r="I57" i="6"/>
  <c r="M53" i="6"/>
  <c r="I56" i="6"/>
  <c r="L53" i="6"/>
  <c r="I55" i="6"/>
  <c r="K53" i="6"/>
  <c r="I54" i="6"/>
  <c r="J53" i="6"/>
  <c r="D21" i="6"/>
  <c r="E21" i="6"/>
  <c r="D20" i="6"/>
  <c r="E20" i="6"/>
  <c r="E38" i="6" s="1"/>
  <c r="C21" i="6"/>
  <c r="A18" i="6" s="1"/>
  <c r="C20" i="6"/>
  <c r="C31" i="6" s="1"/>
  <c r="P35" i="6"/>
  <c r="Q34" i="6"/>
  <c r="Q36" i="6"/>
  <c r="R35" i="6"/>
  <c r="P36" i="6"/>
  <c r="R34" i="6"/>
  <c r="O36" i="6"/>
  <c r="R33" i="6"/>
  <c r="O35" i="6"/>
  <c r="Q33" i="6"/>
  <c r="O34" i="6"/>
  <c r="P33" i="6"/>
  <c r="N36" i="6"/>
  <c r="R32" i="6"/>
  <c r="N35" i="6"/>
  <c r="Q32" i="6"/>
  <c r="N34" i="6"/>
  <c r="P32" i="6"/>
  <c r="N33" i="6"/>
  <c r="O32" i="6"/>
  <c r="M36" i="6"/>
  <c r="R31" i="6"/>
  <c r="M35" i="6"/>
  <c r="Q31" i="6"/>
  <c r="M34" i="6"/>
  <c r="P31" i="6"/>
  <c r="M33" i="6"/>
  <c r="O31" i="6"/>
  <c r="M32" i="6"/>
  <c r="N31" i="6"/>
  <c r="L36" i="6"/>
  <c r="R30" i="6"/>
  <c r="L35" i="6"/>
  <c r="Q30" i="6"/>
  <c r="L34" i="6"/>
  <c r="P30" i="6"/>
  <c r="L33" i="6"/>
  <c r="O30" i="6"/>
  <c r="L32" i="6"/>
  <c r="N30" i="6"/>
  <c r="L31" i="6"/>
  <c r="M30" i="6"/>
  <c r="K36" i="6"/>
  <c r="R29" i="6"/>
  <c r="K35" i="6"/>
  <c r="Q29" i="6"/>
  <c r="K34" i="6"/>
  <c r="P29" i="6"/>
  <c r="K33" i="6"/>
  <c r="O29" i="6"/>
  <c r="K32" i="6"/>
  <c r="N29" i="6"/>
  <c r="K31" i="6"/>
  <c r="M29" i="6"/>
  <c r="K30" i="6"/>
  <c r="L29" i="6"/>
  <c r="J36" i="6"/>
  <c r="R28" i="6"/>
  <c r="J35" i="6"/>
  <c r="Q28" i="6"/>
  <c r="J34" i="6"/>
  <c r="P28" i="6"/>
  <c r="J33" i="6"/>
  <c r="O28" i="6"/>
  <c r="J32" i="6"/>
  <c r="N28" i="6"/>
  <c r="J31" i="6"/>
  <c r="M28" i="6"/>
  <c r="J30" i="6"/>
  <c r="L28" i="6"/>
  <c r="J29" i="6"/>
  <c r="K28" i="6"/>
  <c r="I36" i="6"/>
  <c r="R27" i="6"/>
  <c r="I35" i="6"/>
  <c r="Q27" i="6"/>
  <c r="I34" i="6"/>
  <c r="P27" i="6"/>
  <c r="I33" i="6"/>
  <c r="O27" i="6"/>
  <c r="I32" i="6"/>
  <c r="N27" i="6"/>
  <c r="I31" i="6"/>
  <c r="M27" i="6"/>
  <c r="I30" i="6"/>
  <c r="L27" i="6"/>
  <c r="I29" i="6"/>
  <c r="K27" i="6"/>
  <c r="I28" i="6"/>
  <c r="J27" i="6"/>
  <c r="K10" i="6"/>
  <c r="J10" i="6"/>
  <c r="I10" i="6"/>
  <c r="K7" i="6"/>
  <c r="J7" i="6"/>
  <c r="I7" i="6"/>
  <c r="E36" i="6" l="1"/>
  <c r="D36" i="6"/>
  <c r="D33" i="6"/>
  <c r="D34" i="6"/>
  <c r="D32" i="6"/>
  <c r="E37" i="6"/>
  <c r="E29" i="6"/>
  <c r="A19" i="6"/>
  <c r="A7" i="6"/>
  <c r="D35" i="6"/>
  <c r="E32" i="6"/>
  <c r="D31" i="6"/>
  <c r="E31" i="6"/>
  <c r="D30" i="6"/>
  <c r="E28" i="6"/>
  <c r="D29" i="6"/>
  <c r="E27" i="6"/>
  <c r="C30" i="6"/>
  <c r="D27" i="6"/>
  <c r="E26" i="6"/>
  <c r="D24" i="6"/>
  <c r="D26" i="6"/>
  <c r="E25" i="6"/>
  <c r="D39" i="6"/>
  <c r="D25" i="6"/>
  <c r="D38" i="6"/>
  <c r="E40" i="6"/>
  <c r="D37" i="6"/>
  <c r="E39" i="6"/>
  <c r="C29" i="6"/>
  <c r="A10" i="6"/>
  <c r="C40" i="6"/>
  <c r="C28" i="6"/>
  <c r="A8" i="6"/>
  <c r="C39" i="6"/>
  <c r="C27" i="6"/>
  <c r="A9" i="6"/>
  <c r="C38" i="6"/>
  <c r="C26" i="6"/>
  <c r="A12" i="6"/>
  <c r="C37" i="6"/>
  <c r="C25" i="6"/>
  <c r="E35" i="6"/>
  <c r="C24" i="6"/>
  <c r="A4" i="6"/>
  <c r="C36" i="6"/>
  <c r="E34" i="6"/>
  <c r="A13" i="6"/>
  <c r="A5" i="6"/>
  <c r="C35" i="6"/>
  <c r="D40" i="6"/>
  <c r="D28" i="6"/>
  <c r="E33" i="6"/>
  <c r="A16" i="6"/>
  <c r="A3" i="6"/>
  <c r="A6" i="6"/>
  <c r="A17" i="6"/>
  <c r="C34" i="6"/>
  <c r="A15" i="6"/>
  <c r="C33" i="6"/>
  <c r="A14" i="6"/>
  <c r="A11" i="6"/>
  <c r="C32" i="6"/>
  <c r="E30" i="6"/>
  <c r="E24" i="6"/>
  <c r="K4" i="6"/>
  <c r="J4" i="6"/>
  <c r="I4" i="6"/>
  <c r="R46" i="6" l="1"/>
  <c r="P48" i="6"/>
  <c r="R47" i="6"/>
  <c r="Q47" i="6"/>
  <c r="O47" i="6"/>
  <c r="Q49" i="6"/>
  <c r="R48" i="6"/>
  <c r="O49" i="6"/>
  <c r="J48" i="6"/>
  <c r="J42" i="6"/>
  <c r="Q41" i="6"/>
  <c r="K41" i="6"/>
  <c r="J47" i="6"/>
  <c r="P41" i="6"/>
  <c r="J46" i="6"/>
  <c r="O41" i="6"/>
  <c r="J45" i="6"/>
  <c r="I41" i="6"/>
  <c r="N41" i="6"/>
  <c r="J40" i="6"/>
  <c r="J44" i="6"/>
  <c r="M41" i="6"/>
  <c r="J49" i="6"/>
  <c r="J43" i="6"/>
  <c r="R41" i="6"/>
  <c r="L41" i="6"/>
  <c r="P49" i="6"/>
  <c r="O48" i="6"/>
  <c r="M48" i="6"/>
  <c r="Q44" i="6"/>
  <c r="M47" i="6"/>
  <c r="P44" i="6"/>
  <c r="M46" i="6"/>
  <c r="O44" i="6"/>
  <c r="M45" i="6"/>
  <c r="N44" i="6"/>
  <c r="M49" i="6"/>
  <c r="R44" i="6"/>
  <c r="P46" i="6"/>
  <c r="N49" i="6"/>
  <c r="R45" i="6"/>
  <c r="N48" i="6"/>
  <c r="Q45" i="6"/>
  <c r="N47" i="6"/>
  <c r="P45" i="6"/>
  <c r="N46" i="6"/>
  <c r="O45" i="6"/>
  <c r="K47" i="6"/>
  <c r="P42" i="6"/>
  <c r="K46" i="6"/>
  <c r="O42" i="6"/>
  <c r="K45" i="6"/>
  <c r="N42" i="6"/>
  <c r="K44" i="6"/>
  <c r="M42" i="6"/>
  <c r="K49" i="6"/>
  <c r="K43" i="6"/>
  <c r="R42" i="6"/>
  <c r="L42" i="6"/>
  <c r="K48" i="6"/>
  <c r="Q42" i="6"/>
  <c r="Q46" i="6"/>
  <c r="L47" i="6"/>
  <c r="P43" i="6"/>
  <c r="L46" i="6"/>
  <c r="O43" i="6"/>
  <c r="L45" i="6"/>
  <c r="N43" i="6"/>
  <c r="L44" i="6"/>
  <c r="M43" i="6"/>
  <c r="L49" i="6"/>
  <c r="R43" i="6"/>
  <c r="L48" i="6"/>
  <c r="Q43" i="6"/>
  <c r="I44" i="6"/>
  <c r="M40" i="6"/>
  <c r="I49" i="6"/>
  <c r="I43" i="6"/>
  <c r="R40" i="6"/>
  <c r="L40" i="6"/>
  <c r="I48" i="6"/>
  <c r="I42" i="6"/>
  <c r="Q40" i="6"/>
  <c r="K40" i="6"/>
  <c r="I47" i="6"/>
  <c r="P40" i="6"/>
  <c r="I46" i="6"/>
  <c r="O40" i="6"/>
  <c r="I45" i="6"/>
  <c r="N40" i="6"/>
  <c r="T38" i="6" l="1" a="1"/>
  <c r="T3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8A32D-DF71-4787-A57F-0BAEEB4E4B28}" keepAlive="1" name="Запрос — movie_dataset" description="Соединение с запросом &quot;movie_dataset&quot; в книге." type="5" refreshedVersion="0" background="1">
    <dbPr connection="Provider=Microsoft.Mashup.OleDb.1;Data Source=$Workbook$;Location=movie_dataset;Extended Properties=&quot;&quot;" command="SELECT * FROM [movie_dataset]"/>
  </connection>
</connections>
</file>

<file path=xl/sharedStrings.xml><?xml version="1.0" encoding="utf-8"?>
<sst xmlns="http://schemas.openxmlformats.org/spreadsheetml/2006/main" count="170" uniqueCount="50">
  <si>
    <t>Название</t>
  </si>
  <si>
    <t>Признак 1</t>
  </si>
  <si>
    <t>Признак 2</t>
  </si>
  <si>
    <t>Фильм1</t>
  </si>
  <si>
    <t>Фильм2</t>
  </si>
  <si>
    <t>Название расстояния</t>
  </si>
  <si>
    <t>Фильм 1</t>
  </si>
  <si>
    <t>Фильм 2</t>
  </si>
  <si>
    <t>budget</t>
  </si>
  <si>
    <t>original_title</t>
  </si>
  <si>
    <t>popularity</t>
  </si>
  <si>
    <t>runtime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</si>
  <si>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</si>
  <si>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</si>
  <si>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</si>
  <si>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</si>
  <si>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</si>
  <si>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</si>
  <si>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</si>
  <si>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</si>
  <si>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</si>
  <si>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</si>
  <si>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</si>
  <si>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</si>
  <si>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</si>
  <si>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</si>
  <si>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</si>
  <si>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</si>
  <si>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</si>
  <si>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Avatar and The Dark Knight Rises</t>
  </si>
  <si>
    <t>John Carter and Tangled</t>
  </si>
  <si>
    <t>Евклидово расстояние</t>
  </si>
  <si>
    <t>Манхэттенское расстояние</t>
  </si>
  <si>
    <t>Расстояние Чебышёва</t>
  </si>
  <si>
    <t>Avengers: Age of Ultron and The Avengers</t>
  </si>
  <si>
    <t>Бюджет фильма (USD)</t>
  </si>
  <si>
    <t>Продолжительность фильма (мин)</t>
  </si>
  <si>
    <t>Популярность</t>
  </si>
  <si>
    <t>Сборы (USD)</t>
  </si>
  <si>
    <t>Min</t>
  </si>
  <si>
    <t>Max</t>
  </si>
  <si>
    <t>Normalized_budget</t>
  </si>
  <si>
    <t>Normalized_runtime</t>
  </si>
  <si>
    <t>Normalized_popularity</t>
  </si>
  <si>
    <t xml:space="preserve"> </t>
  </si>
  <si>
    <t>Like</t>
  </si>
  <si>
    <t>Thor</t>
  </si>
  <si>
    <t>Distance</t>
  </si>
  <si>
    <t>Rank</t>
  </si>
  <si>
    <t>На основе анализа при разных значениях k мы видим, что при k = 1 результат чувствителен к ближайшему фильму, и прогнозируется Like = 0. Однако, начиная с k = 3, новый фильм прогнозируется как Like = 1 (нравится), так как большинство ближайших фильмов имеют метку Like = 1. Значение k = 5 является оптимальным выбором, так как оно обеспечивает баланс между чувствительностью и стабильностью, отражая общую тенденцию, не зависящую от отдельных фильмов. Вывод: Новый фильм с высокой вероятностью понравится (Like =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</si>
</sst>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82550</xdr:rowOff>
    </xdr:from>
    <xdr:to>
      <xdr:col>11</xdr:col>
      <xdr:colOff>0</xdr:colOff>
      <xdr:row>17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44B0FC-B55C-9FA6-EA30-AFBCCA993D03}"/>
            </a:ext>
          </a:extLst>
        </xdr:cNvPr>
        <xdr:cNvSpPr txBox="1"/>
      </xdr:nvSpPr>
      <xdr:spPr>
        <a:xfrm>
          <a:off x="628650" y="266700"/>
          <a:ext cx="607695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Лабораторная работа 1</a:t>
          </a:r>
          <a:endParaRPr lang="ru-RU" sz="1200">
            <a:effectLst/>
          </a:endParaRPr>
        </a:p>
        <a:p>
          <a:pPr algn="ctr"/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Тема: Метрические методы классификации</a:t>
          </a:r>
          <a:endParaRPr lang="ru-RU" sz="1200">
            <a:effectLst/>
          </a:endParaRPr>
        </a:p>
        <a:p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 выполнять?</a:t>
          </a:r>
          <a:endParaRPr lang="ru-RU" sz="1200">
            <a:effectLst/>
          </a:endParaRPr>
        </a:p>
        <a:p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Копируете к себе данный файл. Каждый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лист данного файла является отдельным заданием. Задания включают в себя несколько подпунктов, написанных на соответствующем листе. Поля для выполнения так же представлены на листе с заданием. Алгоритм выполнения также представлен на листе с заданием. ВВодите только те данные, которые от вас требуются в рамках выполнения задания. Все вычисления выполнять на листе "Данные"</a:t>
          </a:r>
          <a:endParaRPr lang="ru-RU" sz="1200">
            <a:effectLst/>
          </a:endParaRPr>
        </a:p>
        <a:p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Как сдавать?</a:t>
          </a:r>
          <a:endParaRPr lang="ru-RU" sz="1200">
            <a:effectLst/>
          </a:endParaRPr>
        </a:p>
        <a:p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Результат выполнения сохраняете в копии этого файла. В названии файла ОБЯЗАТЕЛЬНО! указываете фамилию. Файл выкладываете в директорию, указанную преподавателем.</a:t>
          </a:r>
          <a:endParaRPr lang="ru-RU" sz="1200">
            <a:effectLst/>
          </a:endParaRPr>
        </a:p>
        <a:p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Как оценивается?</a:t>
          </a:r>
          <a:endParaRPr lang="ru-RU" sz="1200">
            <a:effectLst/>
          </a:endParaRPr>
        </a:p>
        <a:p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Результат данной работы оценивается максимально в 3 балла. Баллы засчитываются в текущий контроль.</a:t>
          </a:r>
          <a:endParaRPr lang="ru-RU" sz="1200">
            <a:effectLst/>
          </a:endParaRPr>
        </a:p>
        <a:p>
          <a:pPr algn="ctr"/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Удачи!</a:t>
          </a:r>
          <a:endParaRPr lang="ru-RU" sz="1200">
            <a:effectLst/>
          </a:endParaRPr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1</xdr:row>
      <xdr:rowOff>6350</xdr:rowOff>
    </xdr:from>
    <xdr:to>
      <xdr:col>10</xdr:col>
      <xdr:colOff>384175</xdr:colOff>
      <xdr:row>3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63BFEA-F67C-4D44-973E-2DF4290F9394}"/>
            </a:ext>
          </a:extLst>
        </xdr:cNvPr>
        <xdr:cNvSpPr txBox="1"/>
      </xdr:nvSpPr>
      <xdr:spPr>
        <a:xfrm>
          <a:off x="1212850" y="190500"/>
          <a:ext cx="5267325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Задание 1. Вспоминаем основы</a:t>
          </a:r>
        </a:p>
      </xdr:txBody>
    </xdr:sp>
    <xdr:clientData/>
  </xdr:twoCellAnchor>
  <xdr:twoCellAnchor>
    <xdr:from>
      <xdr:col>1</xdr:col>
      <xdr:colOff>603250</xdr:colOff>
      <xdr:row>4</xdr:row>
      <xdr:rowOff>88900</xdr:rowOff>
    </xdr:from>
    <xdr:to>
      <xdr:col>11</xdr:col>
      <xdr:colOff>57150</xdr:colOff>
      <xdr:row>12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AD2729-74C3-FE66-607F-52E7153C1B07}"/>
            </a:ext>
          </a:extLst>
        </xdr:cNvPr>
        <xdr:cNvSpPr txBox="1"/>
      </xdr:nvSpPr>
      <xdr:spPr>
        <a:xfrm>
          <a:off x="1212850" y="825500"/>
          <a:ext cx="55499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Итак, вы</a:t>
          </a:r>
          <a:r>
            <a:rPr lang="ru-RU" sz="1100" baseline="0"/>
            <a:t> теперь знаете, что такое машинное обучение и какие данные мы используем для реализации алгоритмов машинного обучения. Теперь начнем изучать алгоритмы классификации и регрессии более подробно. </a:t>
          </a:r>
        </a:p>
        <a:p>
          <a:r>
            <a:rPr lang="ru-RU" sz="1100" baseline="0"/>
            <a:t>Метрические методы классификации основываются на расчете расстояния между объектами (отсюда и их название "метричесике", от метрики). Для расчета расстояния необходимо для начала договориться о том, как именно мы будем рассчитывать меру расстояния, то есть выбрать метрику. Для начала вспомним, какие виды расстояний вы знаете</a:t>
          </a:r>
          <a:endParaRPr lang="ru-RU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11</xdr:col>
      <xdr:colOff>25400</xdr:colOff>
      <xdr:row>16</xdr:row>
      <xdr:rowOff>117475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D011D3-C9C1-4C0C-A33E-09C804FDE8EC}"/>
            </a:ext>
          </a:extLst>
        </xdr:cNvPr>
        <xdr:cNvSpPr txBox="1"/>
      </xdr:nvSpPr>
      <xdr:spPr>
        <a:xfrm>
          <a:off x="1219200" y="2578100"/>
          <a:ext cx="5511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Что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есть расстояние между объектами?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11</xdr:col>
      <xdr:colOff>50800</xdr:colOff>
      <xdr:row>27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3875F9-583D-4D9F-AA7B-5A7ABDDA842E}"/>
            </a:ext>
          </a:extLst>
        </xdr:cNvPr>
        <xdr:cNvSpPr txBox="1"/>
      </xdr:nvSpPr>
      <xdr:spPr>
        <a:xfrm>
          <a:off x="1219200" y="3314700"/>
          <a:ext cx="5537200" cy="183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Ответ на вопрос 1:</a:t>
          </a:r>
          <a:r>
            <a:rPr lang="vi-VN" sz="1400"/>
            <a:t> </a:t>
          </a:r>
          <a:r>
            <a:rPr lang="ru-RU" sz="1400"/>
            <a:t>Это мера, характеризующая степень близости или различия между двумя объектами в пространстве признаков. Расстояние — это численное значение, показывающее, насколько два объекта схожи (или различны) друг от друга.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11</xdr:col>
      <xdr:colOff>25400</xdr:colOff>
      <xdr:row>32</xdr:row>
      <xdr:rowOff>117475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E1449A-9F61-4EEA-AE47-C542E42442A4}"/>
            </a:ext>
          </a:extLst>
        </xdr:cNvPr>
        <xdr:cNvSpPr txBox="1"/>
      </xdr:nvSpPr>
      <xdr:spPr>
        <a:xfrm>
          <a:off x="1222375" y="5476875"/>
          <a:ext cx="5526088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Какие меры расстояния вы знаете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?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11</xdr:col>
      <xdr:colOff>50800</xdr:colOff>
      <xdr:row>43</xdr:row>
      <xdr:rowOff>177800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2D3E5E9-40BF-4B63-A0D1-40A58F88582F}"/>
            </a:ext>
          </a:extLst>
        </xdr:cNvPr>
        <xdr:cNvSpPr txBox="1"/>
      </xdr:nvSpPr>
      <xdr:spPr>
        <a:xfrm>
          <a:off x="1222375" y="6207125"/>
          <a:ext cx="5551488" cy="18208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Ответ на вопрос 2:</a:t>
          </a:r>
          <a:r>
            <a:rPr lang="vi-VN" sz="1400"/>
            <a:t> </a:t>
          </a:r>
          <a:r>
            <a:rPr lang="ru-RU" sz="1400"/>
            <a:t>метрик расстояния</a:t>
          </a:r>
          <a:endParaRPr lang="vi-VN" sz="1400"/>
        </a:p>
        <a:p>
          <a:r>
            <a:rPr lang="ru-RU" sz="1400"/>
            <a:t>Евклидово расстояние</a:t>
          </a:r>
          <a:endParaRPr lang="vi-VN" sz="1400"/>
        </a:p>
        <a:p>
          <a:r>
            <a:rPr lang="ru-RU" sz="1400"/>
            <a:t>Манхэттенское расстояние</a:t>
          </a:r>
          <a:endParaRPr lang="vi-VN" sz="1400"/>
        </a:p>
        <a:p>
          <a:r>
            <a:rPr lang="ru-RU" sz="1400"/>
            <a:t>Расстояние Чебышёва</a:t>
          </a:r>
          <a:endParaRPr lang="vi-VN" sz="1400"/>
        </a:p>
        <a:p>
          <a:r>
            <a:rPr lang="ru-RU" sz="1400"/>
            <a:t>Косинусное расстояние</a:t>
          </a:r>
          <a:endParaRPr lang="vi-VN" sz="1400"/>
        </a:p>
        <a:p>
          <a:r>
            <a:rPr lang="ru-RU" sz="1400"/>
            <a:t>Расстояние Минковского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11</xdr:col>
      <xdr:colOff>25400</xdr:colOff>
      <xdr:row>71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FBCDB79-3F8D-4DFE-9186-23C501F745D7}"/>
            </a:ext>
          </a:extLst>
        </xdr:cNvPr>
        <xdr:cNvSpPr txBox="1"/>
      </xdr:nvSpPr>
      <xdr:spPr>
        <a:xfrm>
          <a:off x="1219200" y="8412480"/>
          <a:ext cx="5511800" cy="461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3. Как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вы думаете, а какое расстояние из известных вам меньше? Почему вы так думаете?</a:t>
          </a:r>
          <a:endParaRPr lang="vi-VN" sz="14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vi-VN" sz="1400" b="1" baseline="0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Avatar and The Dark Knight Rises: </a:t>
          </a:r>
        </a:p>
        <a:p>
          <a:pPr marL="0" indent="0"/>
          <a:r>
            <a:rPr lang="ru-RU" sz="1400" b="1"/>
            <a:t>Евклидово расстояние</a:t>
          </a:r>
          <a:r>
            <a:rPr lang="ru-RU" sz="1400"/>
            <a:t> немного больше Манхэттенского, так как используется возведение разностей в квадрат, что увеличивает вклад больших разностей.</a:t>
          </a:r>
          <a:r>
            <a:rPr lang="ru-RU" sz="1400" b="1"/>
            <a:t>Манхэттенское расстояние</a:t>
          </a:r>
          <a:r>
            <a:rPr lang="ru-RU" sz="1400"/>
            <a:t> меньше, так как оно просто суммирует абсолютные разности, не учитывая их квадраты.</a:t>
          </a:r>
          <a:r>
            <a:rPr lang="ru-RU" sz="1400" b="1"/>
            <a:t>Расстояние Чебышёва</a:t>
          </a:r>
          <a:r>
            <a:rPr lang="ru-RU" sz="1400"/>
            <a:t> самое маленькое, так как оно учитывает только максимальную разницу (в данном случае — бюджет).</a:t>
          </a:r>
          <a:endParaRPr lang="vi-VN" sz="1400"/>
        </a:p>
        <a:p>
          <a:pPr marL="0" indent="0"/>
          <a:r>
            <a:rPr lang="en-US" sz="1400" b="1"/>
            <a:t>John Carter </a:t>
          </a:r>
          <a:r>
            <a:rPr lang="vi-VN" sz="1400" b="1"/>
            <a:t>and</a:t>
          </a:r>
          <a:r>
            <a:rPr lang="en-US" sz="1400" b="1"/>
            <a:t> </a:t>
          </a:r>
          <a:r>
            <a:rPr lang="vi-VN" sz="1400" b="1"/>
            <a:t>Tangled:</a:t>
          </a:r>
        </a:p>
        <a:p>
          <a:pPr marL="0" indent="0"/>
          <a:r>
            <a:rPr lang="ru-RU" sz="1400" b="1"/>
            <a:t>Евклидово расстояние</a:t>
          </a:r>
          <a:r>
            <a:rPr lang="ru-RU" sz="1400"/>
            <a:t> близко к Чебышёву, что указывает на то, что разница сосредоточена в одном параметре.</a:t>
          </a:r>
          <a:r>
            <a:rPr lang="ru-RU" sz="1400" b="1"/>
            <a:t>Манхэттенское расстояние</a:t>
          </a:r>
          <a:r>
            <a:rPr lang="ru-RU" sz="1400"/>
            <a:t> больше, так как оно включает сумму всех разностей, даже если они малы (например, разница во времени или популярности).</a:t>
          </a:r>
          <a:endParaRPr lang="vi-VN" sz="1400"/>
        </a:p>
        <a:p>
          <a:pPr marL="0" indent="0"/>
          <a:r>
            <a:rPr lang="en-US" sz="1400" b="1"/>
            <a:t>Avengers: Age of Ultron và The Avengers</a:t>
          </a:r>
          <a:endParaRPr lang="vi-VN" sz="1400" b="1"/>
        </a:p>
        <a:p>
          <a:pPr marL="0" indent="0"/>
          <a:r>
            <a:rPr lang="ru-RU" sz="1400" b="1"/>
            <a:t>Евклидово расстояние</a:t>
          </a:r>
          <a:r>
            <a:rPr lang="ru-RU" sz="1400"/>
            <a:t> и </a:t>
          </a:r>
          <a:r>
            <a:rPr lang="ru-RU" sz="1400" b="1"/>
            <a:t>Чебышёва</a:t>
          </a:r>
          <a:r>
            <a:rPr lang="ru-RU" sz="1400"/>
            <a:t> равны, так как максимальная разница (бюджет) полностью доминирует.</a:t>
          </a:r>
          <a:r>
            <a:rPr lang="ru-RU" sz="1400" b="1"/>
            <a:t>Манхэттенское расстояние</a:t>
          </a:r>
          <a:r>
            <a:rPr lang="ru-RU" sz="1400"/>
            <a:t> немного больше Евклидова из-за суммирования меньших разностей из других столбцов.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0</xdr:colOff>
      <xdr:row>47</xdr:row>
      <xdr:rowOff>45720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676B204-9FED-4862-CF42-A63E3F31D882}"/>
            </a:ext>
          </a:extLst>
        </xdr:cNvPr>
        <xdr:cNvSpPr txBox="1"/>
      </xdr:nvSpPr>
      <xdr:spPr>
        <a:xfrm>
          <a:off x="3048000" y="864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10</xdr:col>
      <xdr:colOff>404812</xdr:colOff>
      <xdr:row>3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53B92-DF5E-4935-8CFB-87C6FB7D38CA}"/>
            </a:ext>
          </a:extLst>
        </xdr:cNvPr>
        <xdr:cNvSpPr txBox="1"/>
      </xdr:nvSpPr>
      <xdr:spPr>
        <a:xfrm>
          <a:off x="1219200" y="184150"/>
          <a:ext cx="5281612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Задание 2. Считаем расстояния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11</xdr:col>
      <xdr:colOff>79375</xdr:colOff>
      <xdr:row>6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2A0080-FEEC-4372-883A-12110B2B3E0A}"/>
            </a:ext>
          </a:extLst>
        </xdr:cNvPr>
        <xdr:cNvSpPr txBox="1"/>
      </xdr:nvSpPr>
      <xdr:spPr>
        <a:xfrm>
          <a:off x="1219200" y="736600"/>
          <a:ext cx="5565775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Итак, перейдем от слов к практике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11</xdr:col>
      <xdr:colOff>39688</xdr:colOff>
      <xdr:row>12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1F9271-018D-4DE8-B2E0-96E1075FF626}"/>
            </a:ext>
          </a:extLst>
        </xdr:cNvPr>
        <xdr:cNvSpPr txBox="1"/>
      </xdr:nvSpPr>
      <xdr:spPr>
        <a:xfrm>
          <a:off x="1219200" y="1473200"/>
          <a:ext cx="5741988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Соберите данные по фильмам. Обязательно должно быть 4 признака (на ваше усмотрение) и обязательно числовые и не менее 10 фильмов. Создайте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таблицу вида: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11</xdr:col>
      <xdr:colOff>39688</xdr:colOff>
      <xdr:row>25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867857-1182-4BA3-9CBC-99651E6F7450}"/>
            </a:ext>
          </a:extLst>
        </xdr:cNvPr>
        <xdr:cNvSpPr txBox="1"/>
      </xdr:nvSpPr>
      <xdr:spPr>
        <a:xfrm>
          <a:off x="1219200" y="3867150"/>
          <a:ext cx="5741988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Создайте матрицы расстояний по следующему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образцу: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11</xdr:col>
      <xdr:colOff>39688</xdr:colOff>
      <xdr:row>39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8F08AF-718E-42E7-909E-F55FBCC2A6F2}"/>
            </a:ext>
          </a:extLst>
        </xdr:cNvPr>
        <xdr:cNvSpPr txBox="1"/>
      </xdr:nvSpPr>
      <xdr:spPr>
        <a:xfrm>
          <a:off x="1219200" y="5852160"/>
          <a:ext cx="5708968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Найдите во всех матрицах наиболее близкие фильмы с помощью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условного форматирования:</a:t>
          </a:r>
          <a:endParaRPr lang="vi-VN" sz="14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ru-RU" sz="1400"/>
            <a:t>"Ближайшей парой фильмов в матрице являются </a:t>
          </a:r>
          <a:r>
            <a:rPr lang="en-US" sz="1400" b="1"/>
            <a:t>Spectre</a:t>
          </a:r>
          <a:r>
            <a:rPr lang="en-US" sz="1400"/>
            <a:t> </a:t>
          </a:r>
          <a:r>
            <a:rPr lang="ru-RU" sz="1400"/>
            <a:t>и </a:t>
          </a:r>
          <a:r>
            <a:rPr lang="en-US" sz="1400" b="1"/>
            <a:t>Batman v Superman: Dawn of Justice</a:t>
          </a:r>
          <a:r>
            <a:rPr lang="en-US" sz="1400"/>
            <a:t>.""</a:t>
          </a:r>
          <a:r>
            <a:rPr lang="ru-RU" sz="1400"/>
            <a:t>Расстояние между этими фильмами составляет </a:t>
          </a:r>
          <a:r>
            <a:rPr lang="ru-RU" sz="1400" b="1"/>
            <a:t>8,634,653.166</a:t>
          </a:r>
          <a:r>
            <a:rPr lang="ru-RU" sz="1400"/>
            <a:t>, что является минимальным значением среди всех пар (кроме диагонали матрицы)."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11112</xdr:colOff>
      <xdr:row>4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AADF0F-024A-4E54-B8F9-8155D96CE068}"/>
            </a:ext>
          </a:extLst>
        </xdr:cNvPr>
        <xdr:cNvSpPr txBox="1"/>
      </xdr:nvSpPr>
      <xdr:spPr>
        <a:xfrm>
          <a:off x="609600" y="368300"/>
          <a:ext cx="5497512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Задание 3. Нормализация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10</xdr:col>
      <xdr:colOff>295275</xdr:colOff>
      <xdr:row>10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497EBA-78F6-420D-84D4-A3C23129DB52}"/>
            </a:ext>
          </a:extLst>
        </xdr:cNvPr>
        <xdr:cNvSpPr txBox="1"/>
      </xdr:nvSpPr>
      <xdr:spPr>
        <a:xfrm>
          <a:off x="609600" y="920750"/>
          <a:ext cx="5781675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Теперь</a:t>
          </a:r>
          <a:r>
            <a:rPr lang="ru-RU" sz="1100" baseline="0"/>
            <a:t> вспомним, что признаки измеряются в разных шкалах. Какие-то признаки измеряются в тясячах, а какие-то в дробях. Чтобы вклад каждого признака был учтен, необходимо проводить нормализацию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10</xdr:col>
      <xdr:colOff>255588</xdr:colOff>
      <xdr:row>16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90227B-4EFE-46EC-A816-5FA975CAB38B}"/>
            </a:ext>
          </a:extLst>
        </xdr:cNvPr>
        <xdr:cNvSpPr txBox="1"/>
      </xdr:nvSpPr>
      <xdr:spPr>
        <a:xfrm>
          <a:off x="609600" y="2209800"/>
          <a:ext cx="5741988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Проведите нормализацию признаков по максминной композиции и снова рассчитайте все расстояния. Изменились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ли результаты?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10</xdr:col>
      <xdr:colOff>295275</xdr:colOff>
      <xdr:row>23</xdr:row>
      <xdr:rowOff>6350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AD60B3-47C0-4714-A8F1-02CDE464702C}"/>
            </a:ext>
          </a:extLst>
        </xdr:cNvPr>
        <xdr:cNvSpPr txBox="1"/>
      </xdr:nvSpPr>
      <xdr:spPr>
        <a:xfrm>
          <a:off x="609600" y="3314700"/>
          <a:ext cx="5781675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Ответ на вопрос 1:</a:t>
          </a:r>
          <a:r>
            <a:rPr lang="vi-VN" sz="1400"/>
            <a:t> </a:t>
          </a:r>
          <a:r>
            <a:rPr lang="ru-RU" sz="1400"/>
            <a:t>После нормализации методом </a:t>
          </a:r>
          <a:r>
            <a:rPr lang="vi-VN" sz="1400"/>
            <a:t>max-min </a:t>
          </a:r>
          <a:r>
            <a:rPr lang="ru-RU" sz="1400"/>
            <a:t>данные были приведены к единой шкале, что позволило устранить доминирование признака "бюджет". До нормализации расстояния между фильмами определялись в основном бюджетом, и фильмы с большим бюджетом, такие как "</a:t>
          </a:r>
          <a:r>
            <a:rPr lang="vi-VN" sz="1400"/>
            <a:t>Tangled" </a:t>
          </a:r>
          <a:r>
            <a:rPr lang="ru-RU" sz="1400"/>
            <a:t>или "</a:t>
          </a:r>
          <a:r>
            <a:rPr lang="vi-VN" sz="1400"/>
            <a:t>John Carter", </a:t>
          </a:r>
          <a:r>
            <a:rPr lang="ru-RU" sz="1400"/>
            <a:t>имели значительные отличия от остальных. После нормализации расстояния стали учитывать все признаки (бюджет, длительность, популярность) равномерно. Например, расстояние между "</a:t>
          </a:r>
          <a:r>
            <a:rPr lang="vi-VN" sz="1400"/>
            <a:t>Avatar" </a:t>
          </a:r>
          <a:r>
            <a:rPr lang="ru-RU" sz="1400"/>
            <a:t>и "</a:t>
          </a:r>
          <a:r>
            <a:rPr lang="vi-VN" sz="1400"/>
            <a:t>Batman v Superman: Dawn of Justice" </a:t>
          </a:r>
          <a:r>
            <a:rPr lang="ru-RU" sz="1400"/>
            <a:t>сократилось до 0.</a:t>
          </a:r>
          <a:r>
            <a:rPr lang="vi-VN" sz="1400"/>
            <a:t>116</a:t>
          </a:r>
          <a:r>
            <a:rPr lang="ru-RU" sz="1400"/>
            <a:t>, что отражает их схожесть по длительности и популярности. Таким образом, нормализация изменила результаты, сделав их более сбалансированными.</a:t>
          </a:r>
        </a:p>
      </xdr:txBody>
    </xdr:sp>
    <xdr:clientData/>
  </xdr:twoCellAnchor>
  <xdr:twoCellAnchor>
    <xdr:from>
      <xdr:col>11</xdr:col>
      <xdr:colOff>487680</xdr:colOff>
      <xdr:row>31</xdr:row>
      <xdr:rowOff>91440</xdr:rowOff>
    </xdr:from>
    <xdr:to>
      <xdr:col>21</xdr:col>
      <xdr:colOff>213360</xdr:colOff>
      <xdr:row>36</xdr:row>
      <xdr:rowOff>22860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BB2062-7FE3-4653-A2D9-51DF4872AA6E}"/>
            </a:ext>
          </a:extLst>
        </xdr:cNvPr>
        <xdr:cNvSpPr txBox="1"/>
      </xdr:nvSpPr>
      <xdr:spPr>
        <a:xfrm>
          <a:off x="7193280" y="5760720"/>
          <a:ext cx="582168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Проведите нормализацию признаков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с помощью функции 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excel 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нормализация и рассчитайте все расстояния. Сравните результаты.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518160</xdr:colOff>
      <xdr:row>37</xdr:row>
      <xdr:rowOff>15240</xdr:rowOff>
    </xdr:from>
    <xdr:to>
      <xdr:col>21</xdr:col>
      <xdr:colOff>203835</xdr:colOff>
      <xdr:row>44</xdr:row>
      <xdr:rowOff>83820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985133B-6086-4BBF-BBC6-BA0F20F29F61}"/>
            </a:ext>
          </a:extLst>
        </xdr:cNvPr>
        <xdr:cNvSpPr txBox="1"/>
      </xdr:nvSpPr>
      <xdr:spPr>
        <a:xfrm>
          <a:off x="7223760" y="6781800"/>
          <a:ext cx="5781675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Ответ на вопрос 2:</a:t>
          </a:r>
          <a:r>
            <a:rPr lang="vi-VN" sz="1400"/>
            <a:t> </a:t>
          </a:r>
          <a:r>
            <a:rPr lang="ru-RU" sz="1400"/>
            <a:t>После нормализации данные были приведены к единому масштабу, что уравновесило влияние признаков. До нормализации бюджет оказывал доминирующее влияние на расчёт расстояний, из-за чего фильмы с большими бюджетами значительно отличались от остальных. После нормализации все признаки (бюджет, длительность, популярность) стали равнозначными, и расстояния стали лучше отражать реальную схожесть фильмов. Например, фильмы "</a:t>
          </a:r>
          <a:r>
            <a:rPr lang="vi-VN" sz="1400"/>
            <a:t>Avatar" </a:t>
          </a:r>
          <a:r>
            <a:rPr lang="ru-RU" sz="1400"/>
            <a:t>и "</a:t>
          </a:r>
          <a:r>
            <a:rPr lang="vi-VN" sz="1400"/>
            <a:t>Batman v Superman: Dawn of Justice" </a:t>
          </a:r>
          <a:r>
            <a:rPr lang="ru-RU" sz="1400"/>
            <a:t>оказались ближе друг к другу благодаря схожим значениям всех нормализованных признаков.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11112</xdr:colOff>
      <xdr:row>3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BD70D7-8C82-4302-A18C-D2A3C808BCA5}"/>
            </a:ext>
          </a:extLst>
        </xdr:cNvPr>
        <xdr:cNvSpPr txBox="1"/>
      </xdr:nvSpPr>
      <xdr:spPr>
        <a:xfrm>
          <a:off x="609600" y="184150"/>
          <a:ext cx="5497512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Задание 4. Метод ближайшего соседа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10</xdr:col>
      <xdr:colOff>295275</xdr:colOff>
      <xdr:row>7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0299B9-4664-4D9C-AFDF-85E301647B67}"/>
            </a:ext>
          </a:extLst>
        </xdr:cNvPr>
        <xdr:cNvSpPr txBox="1"/>
      </xdr:nvSpPr>
      <xdr:spPr>
        <a:xfrm>
          <a:off x="609600" y="920750"/>
          <a:ext cx="5781675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А теперь</a:t>
          </a:r>
          <a:r>
            <a:rPr lang="ru-RU" sz="1100" baseline="0"/>
            <a:t> метод ближайшего соседа и классификация</a:t>
          </a:r>
          <a:endParaRPr lang="ru-RU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10</xdr:col>
      <xdr:colOff>255588</xdr:colOff>
      <xdr:row>13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279830-2236-4671-97AF-0A9A9D129603}"/>
            </a:ext>
          </a:extLst>
        </xdr:cNvPr>
        <xdr:cNvSpPr txBox="1"/>
      </xdr:nvSpPr>
      <xdr:spPr>
        <a:xfrm>
          <a:off x="609600" y="1657350"/>
          <a:ext cx="5741988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Добавьте в таблицу с фильмами столбец с меткой</a:t>
          </a:r>
          <a:r>
            <a:rPr lang="ru-RU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нравится вам фильм или нет. Найдите еще один фильм, который вам нравится и выведите результаты при различном количестве соседей.</a:t>
          </a:r>
          <a:endParaRPr lang="ru-RU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workbookViewId="0">
      <selection activeCell="P10" sqref="P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5EF-9BEA-4BD8-93FF-FFEDC512ED62}">
  <dimension ref="A2:T62"/>
  <sheetViews>
    <sheetView tabSelected="1" topLeftCell="C1" zoomScale="70" zoomScaleNormal="70" workbookViewId="0">
      <selection activeCell="A2" sqref="A2:G19"/>
    </sheetView>
  </sheetViews>
  <sheetFormatPr defaultRowHeight="14.4" x14ac:dyDescent="0.3"/>
  <cols>
    <col min="1" max="1" width="19.44140625" customWidth="1"/>
    <col min="2" max="2" width="37.44140625" bestFit="1" customWidth="1"/>
    <col min="3" max="3" width="12.88671875" bestFit="1" customWidth="1"/>
    <col min="4" max="5" width="12" bestFit="1" customWidth="1"/>
    <col min="6" max="7" width="16.6640625" customWidth="1"/>
    <col min="8" max="8" width="31.33203125" customWidth="1"/>
    <col min="9" max="9" width="21.6640625" customWidth="1"/>
    <col min="10" max="10" width="20.6640625" customWidth="1"/>
    <col min="11" max="11" width="20" customWidth="1"/>
    <col min="12" max="12" width="20.33203125" customWidth="1"/>
    <col min="13" max="15" width="11.6640625" bestFit="1" customWidth="1"/>
    <col min="16" max="16" width="16.88671875" customWidth="1"/>
    <col min="17" max="17" width="11.6640625" bestFit="1" customWidth="1"/>
    <col min="18" max="18" width="16.44140625" customWidth="1"/>
  </cols>
  <sheetData>
    <row r="2" spans="1:12" x14ac:dyDescent="0.3">
      <c r="A2" s="1" t="s">
        <v>47</v>
      </c>
      <c r="B2" s="1" t="s">
        <v>9</v>
      </c>
      <c r="C2" s="1" t="s">
        <v>8</v>
      </c>
      <c r="D2" s="1" t="s">
        <v>11</v>
      </c>
      <c r="E2" s="1" t="s">
        <v>10</v>
      </c>
      <c r="F2" s="10" t="s">
        <v>45</v>
      </c>
      <c r="G2" s="1" t="s">
        <v>48</v>
      </c>
    </row>
    <row r="3" spans="1:12" ht="28.8" x14ac:dyDescent="0.3">
      <c r="A3" s="1">
        <f t="shared" ref="A3:A19" si="0">SQRT((C3-$C$22)^2+(D3-$D$22)^2+(E3-$E$22)^2)</f>
        <v>87.934988427417352</v>
      </c>
      <c r="B3" s="1" t="s">
        <v>16</v>
      </c>
      <c r="C3" s="1">
        <v>260000000</v>
      </c>
      <c r="D3" s="1">
        <v>132</v>
      </c>
      <c r="E3" s="1">
        <v>43.926994999999998</v>
      </c>
      <c r="F3" s="10">
        <v>0</v>
      </c>
      <c r="G3" s="1">
        <v>1</v>
      </c>
      <c r="H3" s="5"/>
      <c r="I3" s="6" t="s">
        <v>31</v>
      </c>
      <c r="J3" s="6" t="s">
        <v>32</v>
      </c>
      <c r="K3" s="6" t="s">
        <v>33</v>
      </c>
      <c r="L3" s="7"/>
    </row>
    <row r="4" spans="1:12" x14ac:dyDescent="0.3">
      <c r="A4" s="1">
        <f t="shared" si="0"/>
        <v>95.460055341053305</v>
      </c>
      <c r="B4" s="1" t="s">
        <v>18</v>
      </c>
      <c r="C4" s="1">
        <v>260000000</v>
      </c>
      <c r="D4" s="1">
        <v>100</v>
      </c>
      <c r="E4" s="1">
        <v>48.681969000000002</v>
      </c>
      <c r="F4" s="10">
        <v>1</v>
      </c>
      <c r="G4" s="1">
        <v>2</v>
      </c>
      <c r="H4" s="5" t="s">
        <v>29</v>
      </c>
      <c r="I4" s="5">
        <f>SQRT((C3-C6)^2)+(D3-D6)^2+(E3-E6)^2</f>
        <v>5000315.2140006414</v>
      </c>
      <c r="J4" s="5">
        <f>SUM(ABS(C3-C6), ABS(D3-D6), ABS(E3-E6))</f>
        <v>5000022.119961</v>
      </c>
      <c r="K4" s="5">
        <f>MAX(ABS(C3-C6), ABS(D3-D6), ABS(E3-E6))</f>
        <v>5000000</v>
      </c>
      <c r="L4" s="7"/>
    </row>
    <row r="5" spans="1:12" x14ac:dyDescent="0.3">
      <c r="A5" s="1">
        <f t="shared" si="0"/>
        <v>2000000.0000813738</v>
      </c>
      <c r="B5" s="1" t="s">
        <v>17</v>
      </c>
      <c r="C5" s="1">
        <v>258000000</v>
      </c>
      <c r="D5" s="1">
        <v>139</v>
      </c>
      <c r="E5" s="1">
        <v>115.69981399999899</v>
      </c>
      <c r="F5" s="10">
        <v>1</v>
      </c>
      <c r="G5" s="1">
        <v>3</v>
      </c>
      <c r="H5" s="7"/>
      <c r="I5" s="7"/>
      <c r="J5" s="7"/>
      <c r="K5" s="7"/>
      <c r="L5" s="7"/>
    </row>
    <row r="6" spans="1:12" ht="28.8" x14ac:dyDescent="0.3">
      <c r="A6" s="1">
        <f t="shared" si="0"/>
        <v>5000000.0006554397</v>
      </c>
      <c r="B6" s="1" t="s">
        <v>25</v>
      </c>
      <c r="C6" s="1">
        <v>255000000</v>
      </c>
      <c r="D6" s="1">
        <v>149</v>
      </c>
      <c r="E6" s="1">
        <v>49.046956000000002</v>
      </c>
      <c r="F6" s="10">
        <v>1</v>
      </c>
      <c r="G6" s="1">
        <v>4</v>
      </c>
      <c r="H6" s="5"/>
      <c r="I6" s="6" t="s">
        <v>31</v>
      </c>
      <c r="J6" s="6" t="s">
        <v>32</v>
      </c>
      <c r="K6" s="6" t="s">
        <v>33</v>
      </c>
      <c r="L6" s="7"/>
    </row>
    <row r="7" spans="1:12" x14ac:dyDescent="0.3">
      <c r="A7" s="1">
        <f t="shared" si="0"/>
        <v>10000000.000026891</v>
      </c>
      <c r="B7" s="1" t="s">
        <v>15</v>
      </c>
      <c r="C7" s="1">
        <v>250000000</v>
      </c>
      <c r="D7" s="1">
        <v>165</v>
      </c>
      <c r="E7" s="1">
        <v>112.31295</v>
      </c>
      <c r="F7" s="10">
        <v>1</v>
      </c>
      <c r="G7" s="1">
        <v>5</v>
      </c>
      <c r="H7" s="5" t="s">
        <v>30</v>
      </c>
      <c r="I7" s="5">
        <f>SQRT((C7-C9)^2+(D7-D9)^2+(E7-E9)^2)</f>
        <v>18.008129675231931</v>
      </c>
      <c r="J7" s="5">
        <f>SUM(ABS(C7-C9), ABS(D7-D9), ABS(E7-E9))</f>
        <v>25.427312999999998</v>
      </c>
      <c r="K7" s="5">
        <f>MAX(ABS(C7-C9), ABS(D7-D9), ABS(E7-E9))</f>
        <v>13.427312999999998</v>
      </c>
      <c r="L7" s="7"/>
    </row>
    <row r="8" spans="1:12" x14ac:dyDescent="0.3">
      <c r="A8" s="1">
        <f t="shared" si="0"/>
        <v>10000000.000033308</v>
      </c>
      <c r="B8" s="1" t="s">
        <v>21</v>
      </c>
      <c r="C8" s="1">
        <v>250000000</v>
      </c>
      <c r="D8" s="1">
        <v>151</v>
      </c>
      <c r="E8" s="1">
        <v>155.79045199999999</v>
      </c>
      <c r="F8" s="10">
        <v>1</v>
      </c>
      <c r="G8" s="1">
        <v>6</v>
      </c>
      <c r="H8" s="7"/>
      <c r="I8" s="7"/>
      <c r="J8" s="7"/>
      <c r="K8" s="7"/>
      <c r="L8" s="7"/>
    </row>
    <row r="9" spans="1:12" ht="28.8" x14ac:dyDescent="0.3">
      <c r="A9" s="1">
        <f t="shared" si="0"/>
        <v>10000000.000048855</v>
      </c>
      <c r="B9" s="1" t="s">
        <v>20</v>
      </c>
      <c r="C9" s="1">
        <v>250000000</v>
      </c>
      <c r="D9" s="1">
        <v>153</v>
      </c>
      <c r="E9" s="1">
        <v>98.885637000000003</v>
      </c>
      <c r="F9" s="10">
        <v>1</v>
      </c>
      <c r="G9" s="1">
        <v>7</v>
      </c>
      <c r="H9" s="5"/>
      <c r="I9" s="6" t="s">
        <v>31</v>
      </c>
      <c r="J9" s="6" t="s">
        <v>32</v>
      </c>
      <c r="K9" s="6" t="s">
        <v>33</v>
      </c>
      <c r="L9" s="7"/>
    </row>
    <row r="10" spans="1:12" ht="28.8" x14ac:dyDescent="0.3">
      <c r="A10" s="1">
        <f t="shared" si="0"/>
        <v>10000000.000260536</v>
      </c>
      <c r="B10" s="1" t="s">
        <v>22</v>
      </c>
      <c r="C10" s="1">
        <v>270000000</v>
      </c>
      <c r="D10" s="1">
        <v>154</v>
      </c>
      <c r="E10" s="1">
        <v>57.925623000000002</v>
      </c>
      <c r="F10" s="10">
        <v>1</v>
      </c>
      <c r="G10" s="1">
        <v>8</v>
      </c>
      <c r="H10" s="5" t="s">
        <v>34</v>
      </c>
      <c r="I10" s="5">
        <f>SQRT((C10-C19)^2+(D10-D19)^2+(E10-E19)^2)</f>
        <v>70000000.000034317</v>
      </c>
      <c r="J10" s="5">
        <f>SUM(ABS(C10-C19), ABS(D10-D19), ABS(E10-E19))</f>
        <v>70000098.003187999</v>
      </c>
      <c r="K10" s="5">
        <f>MAX(ABS(C10-C19), ABS(D10-D19), ABS(E10-E19))</f>
        <v>70000000</v>
      </c>
      <c r="L10" s="7"/>
    </row>
    <row r="11" spans="1:12" x14ac:dyDescent="0.3">
      <c r="A11" s="1">
        <f t="shared" si="0"/>
        <v>15000000.000017194</v>
      </c>
      <c r="B11" s="1" t="s">
        <v>14</v>
      </c>
      <c r="C11" s="1">
        <v>245000000</v>
      </c>
      <c r="D11" s="1">
        <v>148</v>
      </c>
      <c r="E11" s="1">
        <v>107.376787999999</v>
      </c>
      <c r="F11" s="10">
        <v>0</v>
      </c>
      <c r="G11" s="1">
        <v>9</v>
      </c>
      <c r="H11" s="7"/>
      <c r="I11" s="7"/>
      <c r="J11" s="7"/>
      <c r="K11" s="7"/>
      <c r="L11" s="7"/>
    </row>
    <row r="12" spans="1:12" x14ac:dyDescent="0.3">
      <c r="A12" s="1">
        <f t="shared" si="0"/>
        <v>20000000.000002481</v>
      </c>
      <c r="B12" s="1" t="s">
        <v>19</v>
      </c>
      <c r="C12" s="1">
        <v>280000000</v>
      </c>
      <c r="D12" s="1">
        <v>141</v>
      </c>
      <c r="E12" s="1">
        <v>134.27922899999999</v>
      </c>
      <c r="F12" s="10">
        <v>1</v>
      </c>
      <c r="G12" s="1">
        <v>10</v>
      </c>
      <c r="H12" s="7"/>
      <c r="I12" s="7"/>
      <c r="J12" s="7"/>
      <c r="K12" s="7"/>
      <c r="L12" s="7"/>
    </row>
    <row r="13" spans="1:12" ht="28.8" x14ac:dyDescent="0.3">
      <c r="A13" s="1">
        <f t="shared" si="0"/>
        <v>23000000.000012212</v>
      </c>
      <c r="B13" s="1" t="s">
        <v>12</v>
      </c>
      <c r="C13" s="1">
        <v>237000000</v>
      </c>
      <c r="D13" s="1">
        <v>162</v>
      </c>
      <c r="E13" s="1">
        <v>150.437577</v>
      </c>
      <c r="F13" s="10">
        <v>1</v>
      </c>
      <c r="G13" s="1">
        <v>11</v>
      </c>
      <c r="H13" s="4" t="s">
        <v>0</v>
      </c>
      <c r="I13" s="4" t="s">
        <v>35</v>
      </c>
      <c r="J13" s="4" t="s">
        <v>36</v>
      </c>
      <c r="K13" s="4" t="s">
        <v>37</v>
      </c>
      <c r="L13" s="4" t="s">
        <v>38</v>
      </c>
    </row>
    <row r="14" spans="1:12" x14ac:dyDescent="0.3">
      <c r="A14" s="1">
        <f t="shared" si="0"/>
        <v>35000000.000014082</v>
      </c>
      <c r="B14" s="1" t="s">
        <v>26</v>
      </c>
      <c r="C14" s="1">
        <v>225000000</v>
      </c>
      <c r="D14" s="1">
        <v>143</v>
      </c>
      <c r="E14" s="1">
        <v>99.398009000000002</v>
      </c>
      <c r="F14" s="10">
        <v>1</v>
      </c>
      <c r="G14" s="1">
        <v>12</v>
      </c>
      <c r="H14" s="2" t="s">
        <v>12</v>
      </c>
      <c r="I14" s="3">
        <v>237000000</v>
      </c>
      <c r="J14" s="2">
        <v>162</v>
      </c>
      <c r="K14" s="2">
        <v>150.437577</v>
      </c>
      <c r="L14" s="3">
        <v>2922917914</v>
      </c>
    </row>
    <row r="15" spans="1:12" ht="28.8" x14ac:dyDescent="0.3">
      <c r="A15" s="1">
        <f t="shared" si="0"/>
        <v>35000000.00008256</v>
      </c>
      <c r="B15" s="1" t="s">
        <v>27</v>
      </c>
      <c r="C15" s="1">
        <v>225000000</v>
      </c>
      <c r="D15" s="1">
        <v>150</v>
      </c>
      <c r="E15" s="1">
        <v>53.978602000000002</v>
      </c>
      <c r="F15" s="10">
        <v>1</v>
      </c>
      <c r="G15" s="1">
        <v>13</v>
      </c>
      <c r="H15" s="2" t="s">
        <v>13</v>
      </c>
      <c r="I15" s="3">
        <v>300000000</v>
      </c>
      <c r="J15" s="2">
        <v>169</v>
      </c>
      <c r="K15" s="2">
        <v>139.082615</v>
      </c>
      <c r="L15" s="3">
        <v>963420425</v>
      </c>
    </row>
    <row r="16" spans="1:12" x14ac:dyDescent="0.3">
      <c r="A16" s="1">
        <f t="shared" si="0"/>
        <v>40000000.000003219</v>
      </c>
      <c r="B16" s="1" t="s">
        <v>28</v>
      </c>
      <c r="C16" s="1">
        <v>220000000</v>
      </c>
      <c r="D16" s="1">
        <v>143</v>
      </c>
      <c r="E16" s="1">
        <v>144.448633</v>
      </c>
      <c r="F16" s="10">
        <v>1</v>
      </c>
      <c r="G16" s="1">
        <v>14</v>
      </c>
      <c r="H16" s="2" t="s">
        <v>14</v>
      </c>
      <c r="I16" s="3">
        <v>245000000</v>
      </c>
      <c r="J16" s="2">
        <v>148</v>
      </c>
      <c r="K16" s="1">
        <v>107.376787999999</v>
      </c>
      <c r="L16" s="3">
        <v>880674609</v>
      </c>
    </row>
    <row r="17" spans="1:18" x14ac:dyDescent="0.3">
      <c r="A17" s="1">
        <f t="shared" si="0"/>
        <v>40000000.000005543</v>
      </c>
      <c r="B17" s="1" t="s">
        <v>13</v>
      </c>
      <c r="C17" s="1">
        <v>300000000</v>
      </c>
      <c r="D17" s="1">
        <v>169</v>
      </c>
      <c r="E17" s="1">
        <v>139.082615</v>
      </c>
      <c r="F17" s="10">
        <v>1</v>
      </c>
      <c r="G17" s="1">
        <v>15</v>
      </c>
      <c r="H17" s="2" t="s">
        <v>15</v>
      </c>
      <c r="I17" s="3">
        <v>250000000</v>
      </c>
      <c r="J17" s="2">
        <v>165</v>
      </c>
      <c r="K17" s="1">
        <v>112.31295</v>
      </c>
      <c r="L17" s="3">
        <v>1081041287</v>
      </c>
    </row>
    <row r="18" spans="1:18" x14ac:dyDescent="0.3">
      <c r="A18" s="1">
        <f t="shared" si="0"/>
        <v>60000000.000002101</v>
      </c>
      <c r="B18" s="1" t="s">
        <v>24</v>
      </c>
      <c r="C18" s="1">
        <v>200000000</v>
      </c>
      <c r="D18" s="1">
        <v>151</v>
      </c>
      <c r="E18" s="1">
        <v>145.84737899999999</v>
      </c>
      <c r="F18" s="10">
        <v>1</v>
      </c>
      <c r="G18" s="1">
        <v>16</v>
      </c>
      <c r="H18" s="2" t="s">
        <v>16</v>
      </c>
      <c r="I18" s="3">
        <v>260000000</v>
      </c>
      <c r="J18" s="2">
        <v>132</v>
      </c>
      <c r="K18" s="1">
        <v>43.926994999999998</v>
      </c>
      <c r="L18" s="3">
        <v>284139100</v>
      </c>
    </row>
    <row r="19" spans="1:18" x14ac:dyDescent="0.3">
      <c r="A19" s="1">
        <f t="shared" si="0"/>
        <v>60000000.000020191</v>
      </c>
      <c r="B19" s="1" t="s">
        <v>23</v>
      </c>
      <c r="C19" s="1">
        <v>200000000</v>
      </c>
      <c r="D19" s="1">
        <v>106</v>
      </c>
      <c r="E19" s="1">
        <v>107.928811</v>
      </c>
      <c r="F19" s="10">
        <v>0</v>
      </c>
      <c r="G19" s="1">
        <v>17</v>
      </c>
      <c r="H19" s="2" t="s">
        <v>17</v>
      </c>
      <c r="I19" s="3">
        <v>258000000</v>
      </c>
      <c r="J19" s="2">
        <v>139</v>
      </c>
      <c r="K19" s="1">
        <v>115.69981399999899</v>
      </c>
      <c r="L19" s="3">
        <v>894860230</v>
      </c>
    </row>
    <row r="20" spans="1:18" x14ac:dyDescent="0.3">
      <c r="A20" s="1"/>
      <c r="B20" s="1" t="s">
        <v>39</v>
      </c>
      <c r="C20" s="1">
        <f>MIN(C3:C19)</f>
        <v>200000000</v>
      </c>
      <c r="D20" s="1">
        <f>MIN(D3:D19)</f>
        <v>100</v>
      </c>
      <c r="E20" s="1">
        <f>MIN(E3:E19)</f>
        <v>43.926994999999998</v>
      </c>
      <c r="H20" s="2" t="s">
        <v>18</v>
      </c>
      <c r="I20" s="3">
        <v>260000000</v>
      </c>
      <c r="J20" s="2">
        <v>100</v>
      </c>
      <c r="K20" s="1">
        <v>48.681969000000002</v>
      </c>
      <c r="L20" s="3">
        <v>591794936</v>
      </c>
    </row>
    <row r="21" spans="1:18" x14ac:dyDescent="0.3">
      <c r="A21" s="1"/>
      <c r="B21" s="1" t="s">
        <v>40</v>
      </c>
      <c r="C21" s="1">
        <f>MAX(C3:C18)</f>
        <v>300000000</v>
      </c>
      <c r="D21" s="1">
        <f>MAX(D3:D18)</f>
        <v>169</v>
      </c>
      <c r="E21" s="1">
        <f>MAX(E3:E18)</f>
        <v>155.79045199999999</v>
      </c>
      <c r="H21" s="2" t="s">
        <v>19</v>
      </c>
      <c r="I21" s="3">
        <v>280000000</v>
      </c>
      <c r="J21" s="2">
        <v>141</v>
      </c>
      <c r="K21" s="1">
        <v>134.27922899999999</v>
      </c>
      <c r="L21" s="3">
        <v>1405403694</v>
      </c>
    </row>
    <row r="22" spans="1:18" ht="28.8" x14ac:dyDescent="0.3">
      <c r="A22" s="1">
        <f>SQRT((C19-C22)^2+(D19-D22)^2+(E19-E22)^2)</f>
        <v>60000000.000020191</v>
      </c>
      <c r="B22" s="1" t="s">
        <v>46</v>
      </c>
      <c r="C22" s="1">
        <v>260000000</v>
      </c>
      <c r="D22" s="1">
        <v>150</v>
      </c>
      <c r="E22" s="1">
        <v>130</v>
      </c>
      <c r="F22" s="1"/>
      <c r="H22" s="2" t="s">
        <v>20</v>
      </c>
      <c r="I22" s="3">
        <v>250000000</v>
      </c>
      <c r="J22" s="2">
        <v>153</v>
      </c>
      <c r="K22" s="2">
        <v>98.885637000000003</v>
      </c>
      <c r="L22" s="3">
        <v>934483305</v>
      </c>
    </row>
    <row r="23" spans="1:18" ht="43.2" customHeight="1" x14ac:dyDescent="0.3">
      <c r="B23" s="10" t="s">
        <v>44</v>
      </c>
      <c r="C23" s="8" t="s">
        <v>41</v>
      </c>
      <c r="D23" s="8" t="s">
        <v>42</v>
      </c>
      <c r="E23" s="8" t="s">
        <v>43</v>
      </c>
      <c r="H23" s="2" t="s">
        <v>21</v>
      </c>
      <c r="I23" s="3">
        <v>250000000</v>
      </c>
      <c r="J23" s="2">
        <v>151</v>
      </c>
      <c r="K23" s="2">
        <v>155.79045199999999</v>
      </c>
      <c r="L23" s="3">
        <v>873634919</v>
      </c>
    </row>
    <row r="24" spans="1:18" x14ac:dyDescent="0.3">
      <c r="B24" s="10" t="s">
        <v>12</v>
      </c>
      <c r="C24" s="10">
        <f>(C3-$C$20)/($C$21-$C$20)</f>
        <v>0.6</v>
      </c>
      <c r="D24" s="10">
        <f>(D3-$D$20)/($D$21-$D$20)</f>
        <v>0.46376811594202899</v>
      </c>
      <c r="E24" s="10">
        <f>(E3-$E$20)/($E$21-$E$20)</f>
        <v>0</v>
      </c>
    </row>
    <row r="25" spans="1:18" x14ac:dyDescent="0.3">
      <c r="B25" s="10" t="s">
        <v>13</v>
      </c>
      <c r="C25" s="10">
        <f t="shared" ref="C25:C40" si="1">(C4-$C$20)/($C$21-$C$20)</f>
        <v>0.6</v>
      </c>
      <c r="D25" s="10">
        <f t="shared" ref="D25:D40" si="2">(D4-$D$20)/($D$21-$D$20)</f>
        <v>0</v>
      </c>
      <c r="E25" s="10">
        <f t="shared" ref="E25:E40" si="3">(E4-$E$20)/($E$21-$E$20)</f>
        <v>4.250694666087429E-2</v>
      </c>
      <c r="H25" s="18" t="s">
        <v>0</v>
      </c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1:18" ht="43.2" x14ac:dyDescent="0.3">
      <c r="B26" s="10" t="s">
        <v>14</v>
      </c>
      <c r="C26" s="10">
        <f t="shared" si="1"/>
        <v>0.57999999999999996</v>
      </c>
      <c r="D26" s="10">
        <f t="shared" si="2"/>
        <v>0.56521739130434778</v>
      </c>
      <c r="E26" s="10">
        <f t="shared" si="3"/>
        <v>0.64161095075042263</v>
      </c>
      <c r="H26" s="8"/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</row>
    <row r="27" spans="1:18" x14ac:dyDescent="0.3">
      <c r="B27" s="10" t="s">
        <v>15</v>
      </c>
      <c r="C27" s="10">
        <f t="shared" si="1"/>
        <v>0.55000000000000004</v>
      </c>
      <c r="D27" s="10">
        <f t="shared" si="2"/>
        <v>0.71014492753623193</v>
      </c>
      <c r="E27" s="10">
        <f t="shared" si="3"/>
        <v>4.5769736939204414E-2</v>
      </c>
      <c r="H27" s="14" t="s">
        <v>12</v>
      </c>
      <c r="I27" s="11">
        <v>0</v>
      </c>
      <c r="J27" s="8">
        <f>SQRT((I14-I15)^2+(J14-J15)^2+(K14-K15)^2+(L14-L15)^2)</f>
        <v>1960509987.0690038</v>
      </c>
      <c r="K27" s="8">
        <f>SQRT((I14-I16)^2+(J14-J16)^2+(K14-K16)^2+(L14-L16)^2)</f>
        <v>2042258973.9837906</v>
      </c>
      <c r="L27" s="8">
        <f>SQRT((I14-I17)^2+(J14-J17)^2+(K14-K17)^2+(L14-L17)^2)</f>
        <v>1841922503.551357</v>
      </c>
      <c r="M27" s="8">
        <f>SQRT((I14-I18)^2+(J14-J18)^2+(K14-K18)^2+(L14-L18)^2)</f>
        <v>2638879047.8563542</v>
      </c>
      <c r="N27" s="8">
        <f>SQRT((I14-I19)^2+(J14-J19)^2+(K14-K19)^2+(L14-L19)^2)</f>
        <v>2028166405.803884</v>
      </c>
      <c r="O27" s="8">
        <f>SQRT((I14-I20)^2+(J14-J20)^2+(K14-K20)^2+(L14-L20)^2)</f>
        <v>2331236439.8661075</v>
      </c>
      <c r="P27" s="8">
        <f>SQRT((I14-I21)^2+(J14-J21)^2+(K14-K21)^2+(L14-L21)^2)</f>
        <v>1518123317.7519569</v>
      </c>
      <c r="Q27" s="8">
        <f>SQRT((I14-I22)^2+(J14-J22)^2+(K14-K22)^2+(L14-L22)^2)</f>
        <v>1988477104.2858365</v>
      </c>
      <c r="R27" s="8">
        <f>SQRT((I14-I23)^2+(J14-J23)^2+(K14-K23)^2+(L14-L23)^2)</f>
        <v>2049324228.5192869</v>
      </c>
    </row>
    <row r="28" spans="1:18" ht="28.8" x14ac:dyDescent="0.3">
      <c r="B28" s="10" t="s">
        <v>16</v>
      </c>
      <c r="C28" s="10">
        <f t="shared" si="1"/>
        <v>0.5</v>
      </c>
      <c r="D28" s="10">
        <f t="shared" si="2"/>
        <v>0.94202898550724634</v>
      </c>
      <c r="E28" s="10">
        <f t="shared" si="3"/>
        <v>0.6113341821717525</v>
      </c>
      <c r="H28" s="14" t="s">
        <v>13</v>
      </c>
      <c r="I28" s="8">
        <f>SQRT((I14-I15)^2+(J14-J15)^2+(K14-K15)^2+(L14-L15)^2)</f>
        <v>1960509987.0690038</v>
      </c>
      <c r="J28" s="11">
        <v>0</v>
      </c>
      <c r="K28" s="8">
        <f>SQRT((I16-I15)^2+(J15-J16)^2+(K15-K16)^2+(L15-L16)^2)</f>
        <v>99357284.914128482</v>
      </c>
      <c r="L28" s="8">
        <f xml:space="preserve"> SQRT((I15-I17)^2+(J15-J17)^2+(K15-K17)^2+(L15-L17)^2)</f>
        <v>127807148.38233335</v>
      </c>
      <c r="M28" s="8">
        <f>SQRT((I15-I18)^2+(J15-J18)^2+(K15-K18)^2+(L15-L18)^2)</f>
        <v>680458021.11060905</v>
      </c>
      <c r="N28" s="8">
        <f>SQRT((I15-I19)^2+(J15-J19)^2+(K15-K19)^2+(L15-L19)^2)</f>
        <v>80402116.50472562</v>
      </c>
      <c r="O28" s="8">
        <f>SQRT((I15-I20)^2+(J15-J20)^2+(K15-K20)^2+(L15-L20)^2)</f>
        <v>373771994.77021021</v>
      </c>
      <c r="P28" s="8">
        <f>SQRT((I15-I21)^2+(J15-J21)^2+(K15-K21)^2+(L15-L21)^2)</f>
        <v>442435543.41387081</v>
      </c>
      <c r="Q28" s="8">
        <f>SQRT((I15-I22)^2+(J15-J22)^2+(K15-K22)^2+(L15-L22)^2)</f>
        <v>57769861.639926679</v>
      </c>
      <c r="R28" s="8">
        <f>SQRT((I15-I23)^2+(J15-J23)^2+(K15-K23)^2+(L15-L23)^2)</f>
        <v>102768852.71168809</v>
      </c>
    </row>
    <row r="29" spans="1:18" x14ac:dyDescent="0.3">
      <c r="B29" s="10" t="s">
        <v>17</v>
      </c>
      <c r="C29" s="10">
        <f t="shared" si="1"/>
        <v>0.5</v>
      </c>
      <c r="D29" s="10">
        <f t="shared" si="2"/>
        <v>0.73913043478260865</v>
      </c>
      <c r="E29" s="10">
        <f t="shared" si="3"/>
        <v>1</v>
      </c>
      <c r="H29" s="14" t="s">
        <v>14</v>
      </c>
      <c r="I29" s="8">
        <f>SQRT((I14-I16)^2+(J14-J16)^2+(K14-K16)^2+(L14-L16)^2)</f>
        <v>2042258973.9837906</v>
      </c>
      <c r="J29" s="8">
        <f>SQRT((I16-I15)^2+(J15-J16)^2+(K15-K16)^2+(L15-L16)^2)</f>
        <v>99357284.914128482</v>
      </c>
      <c r="K29" s="11">
        <v>0</v>
      </c>
      <c r="L29" s="8">
        <f>SQRT((I16-I17)^2+(J16-J17)^2+(K16-K17)^2+(L16-L17)^2)</f>
        <v>200429053.91373774</v>
      </c>
      <c r="M29" s="8">
        <f>SQRT((I16-I18)^2+(J16-J18)^2+(K16-K18)^2+(L16-L18)^2)</f>
        <v>596724068.14028656</v>
      </c>
      <c r="N29" s="8">
        <f>SQRT((I16-I19)^2+(J16-J19)^2+(K16-K19)^2+(L16-L19)^2)</f>
        <v>19241409.593784735</v>
      </c>
      <c r="O29" s="8">
        <f>SQRT((I16-I20)^2+(J16-J20)^2+(K16-K20)^2+(L16-L20)^2)</f>
        <v>289268846.35679775</v>
      </c>
      <c r="P29" s="8">
        <f>SQRT((I16-I21)^2+(J16-J21)^2+(K16-K21)^2+(L16-L21)^2)</f>
        <v>525895058.58577716</v>
      </c>
      <c r="Q29" s="8">
        <f>SQRT((I16-I22)^2+(J16-J22)^2+(K16-K22)^2+(L16-L22)^2)</f>
        <v>54040501.156267166</v>
      </c>
      <c r="R29" s="9">
        <f>SQRT((I16-I23)^2+(J16-J23)^2+(K16-K23)^2+(L16-L23)^2)</f>
        <v>8634653.1660775393</v>
      </c>
    </row>
    <row r="30" spans="1:18" x14ac:dyDescent="0.3">
      <c r="B30" s="10" t="s">
        <v>18</v>
      </c>
      <c r="C30" s="10">
        <f t="shared" si="1"/>
        <v>0.5</v>
      </c>
      <c r="D30" s="10">
        <f t="shared" si="2"/>
        <v>0.76811594202898548</v>
      </c>
      <c r="E30" s="10">
        <f t="shared" si="3"/>
        <v>0.49130112258197073</v>
      </c>
      <c r="H30" s="14" t="s">
        <v>15</v>
      </c>
      <c r="I30" s="8">
        <f>SQRT((I14-I17)^2+(J14-J17)^2+(K14-K17)^2+(L14-L17)^2)</f>
        <v>1841922503.551357</v>
      </c>
      <c r="J30" s="8">
        <f xml:space="preserve"> SQRT((I15-I17)^2+(J15-J17)^2+(K15-K17)^2+(L15-L17)^2)</f>
        <v>127807148.38233335</v>
      </c>
      <c r="K30" s="8">
        <f>SQRT((I16-I17)^2+(J16-J17)^2+(K16-K17)^2+(L16-L17)^2)</f>
        <v>200429053.91373774</v>
      </c>
      <c r="L30" s="11">
        <v>0</v>
      </c>
      <c r="M30" s="8">
        <f>SQRT((I17-I18)^2+(J17-J18)^2+(K17-K18)^2+(L17-L18)^2)</f>
        <v>796964927.48764586</v>
      </c>
      <c r="N30" s="8">
        <f>SQRT((I17-I19)^2+(J17-J19)^2+(K17-K19)^2+(L17-L19)^2)</f>
        <v>186352853.44109419</v>
      </c>
      <c r="O30" s="8">
        <f>SQRT((I17-I20)^2+(J17-J20)^2+(K17-K20)^2+(L17-L20)^2)</f>
        <v>489348538.33114028</v>
      </c>
      <c r="P30" s="8">
        <f>SQRT((I17-I21)^2+(J17-J21)^2+(K17-K21)^2+(L17-L21)^2)</f>
        <v>325746789.81508738</v>
      </c>
      <c r="Q30" s="8">
        <f>SQRT((I17-I22)^2+(J17-J22)^2+(K17-K22)^2+(L17-L22)^2)</f>
        <v>146557982.0000011</v>
      </c>
      <c r="R30" s="8">
        <f>SQRT((I17-I23)^2+(J17-J23)^2+(K17-K23)^2+(L17-L23)^2)</f>
        <v>207406368.00000504</v>
      </c>
    </row>
    <row r="31" spans="1:18" x14ac:dyDescent="0.3">
      <c r="B31" s="10" t="s">
        <v>19</v>
      </c>
      <c r="C31" s="10">
        <f t="shared" si="1"/>
        <v>0.7</v>
      </c>
      <c r="D31" s="10">
        <f t="shared" si="2"/>
        <v>0.78260869565217395</v>
      </c>
      <c r="E31" s="10">
        <f t="shared" si="3"/>
        <v>0.125140312801168</v>
      </c>
      <c r="H31" s="14" t="s">
        <v>16</v>
      </c>
      <c r="I31" s="8">
        <f>SQRT((I14-I18)^2+(J14-J18)^2+(K14-K18)^2+(L14-L18)^2)</f>
        <v>2638879047.8563542</v>
      </c>
      <c r="J31" s="8">
        <f>SQRT((I15-I18)^2+(J15-J18)^2+(K15-K18)^2+(L15-L18)^2)</f>
        <v>680458021.11060905</v>
      </c>
      <c r="K31" s="8">
        <f>SQRT((I16-I18)^2+(J16-J18)^2+(K16-K18)^2+(L16-L18)^2)</f>
        <v>596724068.14028656</v>
      </c>
      <c r="L31" s="8">
        <f>SQRT((I17-I18)^2+(J17-J18)^2+(K17-K18)^2+(L17-L18)^2)</f>
        <v>796964927.48764586</v>
      </c>
      <c r="M31" s="11">
        <v>0</v>
      </c>
      <c r="N31" s="8">
        <f>SQRT((I18-I19)^2+(J18-J19)^2+(K18-K19)^2+(L18-L19)^2)</f>
        <v>610724404.80832446</v>
      </c>
      <c r="O31" s="8">
        <f>SQRT((I18-I20)^2+(J18-J20)^2+(K18-K20)^2+(L18-L20)^2)</f>
        <v>307655836.00000167</v>
      </c>
      <c r="P31" s="8">
        <f>SQRT((I18-I21)^2+(J18-J21)^2+(K18-K21)^2+(L18-L21)^2)</f>
        <v>1121442949.8454182</v>
      </c>
      <c r="Q31" s="8">
        <f>SQRT((I18-I22)^2+(J18-J22)^2+(K18-K22)^2+(L18-L22)^2)</f>
        <v>650421082.82026458</v>
      </c>
      <c r="R31" s="8">
        <f>SQRT((I18-I23)^2+(J18-J23)^2+(K18-K23)^2+(L18-L23)^2)</f>
        <v>589580631.14258909</v>
      </c>
    </row>
    <row r="32" spans="1:18" x14ac:dyDescent="0.3">
      <c r="B32" s="10" t="s">
        <v>20</v>
      </c>
      <c r="C32" s="10">
        <f t="shared" si="1"/>
        <v>0.45</v>
      </c>
      <c r="D32" s="10">
        <f t="shared" si="2"/>
        <v>0.69565217391304346</v>
      </c>
      <c r="E32" s="10">
        <f t="shared" si="3"/>
        <v>0.56720751084957988</v>
      </c>
      <c r="H32" s="14" t="s">
        <v>17</v>
      </c>
      <c r="I32" s="8">
        <f>SQRT((I14-I19)^2+(J14-J19)^2+(K14-K19)^2+(L14-L19)^2)</f>
        <v>2028166405.803884</v>
      </c>
      <c r="J32" s="8">
        <f>SQRT((I15-I19)^2+(J15-J19)^2+(K15-K19)^2+(L15-L19)^2)</f>
        <v>80402116.50472562</v>
      </c>
      <c r="K32" s="8">
        <f>SQRT((I16-I19)^2+(J16-J19)^2+(K16-K19)^2+(L16-L19)^2)</f>
        <v>19241409.593784735</v>
      </c>
      <c r="L32" s="8">
        <f>SQRT((I17-I19)^2+(J17-J19)^2+(K17-K19)^2+(L17-L19)^2)</f>
        <v>186352853.44109419</v>
      </c>
      <c r="M32" s="8">
        <f>SQRT((I18-I19)^2+(J18-J19)^2+(K18-K19)^2+(L18-L19)^2)</f>
        <v>610724404.80832446</v>
      </c>
      <c r="N32" s="11">
        <v>0</v>
      </c>
      <c r="O32" s="8">
        <f>SQRT((I19-I20)^2+(J19-J20)^2+(K19-K20)^2+(L19-L20)^2)</f>
        <v>303071893.16614705</v>
      </c>
      <c r="P32" s="8">
        <f>SQRT((I19-I21)^2+(J19-J21)^2+(K19-K21)^2+(L19-L21)^2)</f>
        <v>511017248.86066186</v>
      </c>
      <c r="Q32" s="8">
        <f>SQRT((I19-I22)^2+(J19-J22)^2+(K19-K22)^2+(L19-L22)^2)</f>
        <v>40422618.327566363</v>
      </c>
      <c r="R32" s="8">
        <f>SQRT((I19-I23)^2+(J19-J23)^2+(K19-K23)^2+(L19-L23)^2)</f>
        <v>22682897.236651059</v>
      </c>
    </row>
    <row r="33" spans="2:20" x14ac:dyDescent="0.3">
      <c r="B33" s="10" t="s">
        <v>21</v>
      </c>
      <c r="C33" s="10">
        <f t="shared" si="1"/>
        <v>0.8</v>
      </c>
      <c r="D33" s="10">
        <f t="shared" si="2"/>
        <v>0.59420289855072461</v>
      </c>
      <c r="E33" s="10">
        <f t="shared" si="3"/>
        <v>0.80770107077953079</v>
      </c>
      <c r="H33" s="14" t="s">
        <v>18</v>
      </c>
      <c r="I33" s="8">
        <f>SQRT((I14-I20)^2+(J14-J20)^2+(K14-K20)^2+(L14-L20)^2)</f>
        <v>2331236439.8661075</v>
      </c>
      <c r="J33" s="8">
        <f>SQRT((I15-I20)^2+(J15-J20)^2+(K15-K20)^2+(L15-L20)^2)</f>
        <v>373771994.77021021</v>
      </c>
      <c r="K33" s="8">
        <f>SQRT((I16-I20)^2+(J16-J20)^2+(K16-K20)^2+(L16-L20)^2)</f>
        <v>289268846.35679775</v>
      </c>
      <c r="L33" s="8">
        <f>SQRT((I17-I20)^2+(J17-J20)^2+(K17-K20)^2+(L17-L20)^2)</f>
        <v>489348538.33114028</v>
      </c>
      <c r="M33" s="8">
        <f>SQRT((I18-I20)^2+(J18-J20)^2+(K18-K20)^2+(L18-L20)^2)</f>
        <v>307655836.00000167</v>
      </c>
      <c r="N33" s="8">
        <f>SQRT((I19-I20)^2+(J19-J20)^2+(K19-K20)^2+(L19-L20)^2)</f>
        <v>303071893.16614705</v>
      </c>
      <c r="O33" s="11">
        <v>0</v>
      </c>
      <c r="P33" s="8">
        <f>SQRT((I20-I21)^2+(J20-J21)^2+(K20-K21)^2+(L20-L21)^2)</f>
        <v>813854539.2724129</v>
      </c>
      <c r="Q33" s="8">
        <f>SQRT((I20-I22)^2+(J20-J22)^2+(K20-K22)^2+(L20-L22)^2)</f>
        <v>342834243.10865664</v>
      </c>
      <c r="R33" s="8">
        <f>SQRT((I20-I23)^2+(J20-J23)^2+(K20-K23)^2+(L20-L23)^2)</f>
        <v>282017332.83160871</v>
      </c>
    </row>
    <row r="34" spans="2:20" x14ac:dyDescent="0.3">
      <c r="B34" s="10" t="s">
        <v>22</v>
      </c>
      <c r="C34" s="10">
        <f t="shared" si="1"/>
        <v>0.37</v>
      </c>
      <c r="D34" s="10">
        <f t="shared" si="2"/>
        <v>0.89855072463768115</v>
      </c>
      <c r="E34" s="10">
        <f t="shared" si="3"/>
        <v>0.95214813538258536</v>
      </c>
      <c r="H34" s="14" t="s">
        <v>19</v>
      </c>
      <c r="I34" s="8">
        <f>SQRT((I14-I21)^2+(J14-J21)^2+(K14-K21)^2+(L14-L21)^2)</f>
        <v>1518123317.7519569</v>
      </c>
      <c r="J34" s="8">
        <f>SQRT((I15-I21)^2+(J15-J21)^2+(K15-K21)^2+(L15-L21)^2)</f>
        <v>442435543.41387081</v>
      </c>
      <c r="K34" s="8">
        <f>SQRT((I16-I21)^2+(J16-J21)^2+(K16-K21)^2+(L16-L21)^2)</f>
        <v>525895058.58577716</v>
      </c>
      <c r="L34" s="8">
        <f>SQRT((I17-I21)^2+(J17-J21)^2+(K17-K21)^2+(L17-L21)^2)</f>
        <v>325746789.81508738</v>
      </c>
      <c r="M34" s="8">
        <f>SQRT((I18-I21)^2+(J18-J21)^2+(K18-K21)^2+(L18-L21)^2)</f>
        <v>1121442949.8454182</v>
      </c>
      <c r="N34" s="8">
        <f>SQRT((I19-I21)^2+(J19-J21)^2+(K19-K21)^2+(L19-L21)^2)</f>
        <v>511017248.86066186</v>
      </c>
      <c r="O34" s="8">
        <f>SQRT((I20-I21)^2+(J20-J21)^2+(K20-K21)^2+(L20-L21)^2)</f>
        <v>813854539.2724129</v>
      </c>
      <c r="P34" s="11">
        <v>0</v>
      </c>
      <c r="Q34" s="8">
        <f>SQRT((I21-I22)^2+(J21-J22)^2+(K21-K22)^2+(L21-L22)^2)</f>
        <v>471874996.98109961</v>
      </c>
      <c r="R34" s="8">
        <f>SQRT((I21-I23)^2+(J21-J23)^2+(K21-K23)^2+(L21-L23)^2)</f>
        <v>532614335.20418996</v>
      </c>
    </row>
    <row r="35" spans="2:20" ht="28.8" x14ac:dyDescent="0.3">
      <c r="B35" s="10" t="s">
        <v>23</v>
      </c>
      <c r="C35" s="10">
        <f t="shared" si="1"/>
        <v>0.25</v>
      </c>
      <c r="D35" s="10">
        <f t="shared" si="2"/>
        <v>0.62318840579710144</v>
      </c>
      <c r="E35" s="10">
        <f t="shared" si="3"/>
        <v>0.49588145662260386</v>
      </c>
      <c r="H35" s="14" t="s">
        <v>20</v>
      </c>
      <c r="I35" s="8">
        <f>SQRT((I14-I22)^2+(J14-J22)^2+(K14-K22)^2+(L14-L22)^2)</f>
        <v>1988477104.2858365</v>
      </c>
      <c r="J35" s="8">
        <f>SQRT((I15-I22)^2+(J15-J22)^2+(K15-K22)^2+(L15-L22)^2)</f>
        <v>57769861.639926679</v>
      </c>
      <c r="K35" s="8">
        <f>SQRT((I16-I22)^2+(J16-J22)^2+(K16-K22)^2+(L16-L22)^2)</f>
        <v>54040501.156267166</v>
      </c>
      <c r="L35" s="8">
        <f>SQRT((I17-I22)^2+(J17-J22)^2+(K17-K22)^2+(L17-L22)^2)</f>
        <v>146557982.0000011</v>
      </c>
      <c r="M35" s="8">
        <f>SQRT((I18-I22)^2+(J18-J22)^2+(K18-K22)^2+(L18-L22)^2)</f>
        <v>650421082.82026458</v>
      </c>
      <c r="N35" s="8">
        <f>SQRT((I19-I22)^2+(J19-J22)^2+(K19-K22)^2+(L19-L22)^2)</f>
        <v>40422618.327566363</v>
      </c>
      <c r="O35" s="8">
        <f>SQRT((I20-I22)^2+(J20-J22)^2+(K20-K22)^2+(L20-L22)^2)</f>
        <v>342834243.10865664</v>
      </c>
      <c r="P35" s="8">
        <f>SQRT((I21-I22)^2+(J21-J22)^2+(K21-K22)^2+(L21-L22)^2)</f>
        <v>471874996.98109961</v>
      </c>
      <c r="Q35" s="11">
        <v>0</v>
      </c>
      <c r="R35" s="8">
        <f>SQRT((I22-I23)^2+(J22-J23)^2+(K22-K23)^2+(L22-L23)^2)</f>
        <v>60848386.000026643</v>
      </c>
    </row>
    <row r="36" spans="2:20" ht="28.8" x14ac:dyDescent="0.3">
      <c r="B36" s="10" t="s">
        <v>24</v>
      </c>
      <c r="C36" s="10">
        <f t="shared" si="1"/>
        <v>0.25</v>
      </c>
      <c r="D36" s="10">
        <f t="shared" si="2"/>
        <v>0.72463768115942029</v>
      </c>
      <c r="E36" s="10">
        <f t="shared" si="3"/>
        <v>8.9856037615572759E-2</v>
      </c>
      <c r="H36" s="14" t="s">
        <v>21</v>
      </c>
      <c r="I36" s="8">
        <f>SQRT((I14-I23)^2+(J14-J23)^2+(K14-K23)^2+(L14-L23)^2)</f>
        <v>2049324228.5192869</v>
      </c>
      <c r="J36" s="8">
        <f>SQRT((I15-I23)^2+(J15-J23)^2+(K15-K23)^2+(L15-L23)^2)</f>
        <v>102768852.71168809</v>
      </c>
      <c r="K36" s="9">
        <f>SQRT((I16-I23)^2+(J16-J23)^2+(K16-K23)^2+(L16-L23)^2)</f>
        <v>8634653.1660775393</v>
      </c>
      <c r="L36" s="8">
        <f>SQRT((I17-I23)^2+(J17-J23)^2+(K17-K23)^2+(L17-L23)^2)</f>
        <v>207406368.00000504</v>
      </c>
      <c r="M36" s="8">
        <f>SQRT((I18-I23)^2+(J18-J23)^2+(K18-K23)^2+(L18-L23)^2)</f>
        <v>589580631.14258909</v>
      </c>
      <c r="N36" s="8">
        <f>SQRT((I19-I23)^2+(J19-J23)^2+(K19-K23)^2+(L19-L23)^2)</f>
        <v>22682897.236651059</v>
      </c>
      <c r="O36" s="8">
        <f>SQRT((I20-I23)^2+(J20-J23)^2+(K20-K23)^2+(L20-L23)^2)</f>
        <v>282017332.83160871</v>
      </c>
      <c r="P36" s="8">
        <f>SQRT((I21-I23)^2+(J21-J23)^2+(K21-K23)^2+(L21-L23)^2)</f>
        <v>532614335.20418996</v>
      </c>
      <c r="Q36" s="8">
        <f>SQRT((I22-I23)^2+(J22-J23)^2+(K22-K23)^2+(L22-L23)^2)</f>
        <v>60848386.000026643</v>
      </c>
      <c r="R36" s="11">
        <v>0</v>
      </c>
    </row>
    <row r="37" spans="2:20" x14ac:dyDescent="0.3">
      <c r="B37" s="10" t="s">
        <v>25</v>
      </c>
      <c r="C37" s="10">
        <f t="shared" si="1"/>
        <v>0.2</v>
      </c>
      <c r="D37" s="10">
        <f t="shared" si="2"/>
        <v>0.62318840579710144</v>
      </c>
      <c r="E37" s="10">
        <f t="shared" si="3"/>
        <v>0.89861015112379383</v>
      </c>
    </row>
    <row r="38" spans="2:20" x14ac:dyDescent="0.3">
      <c r="B38" s="10" t="s">
        <v>26</v>
      </c>
      <c r="C38" s="10">
        <f t="shared" si="1"/>
        <v>1</v>
      </c>
      <c r="D38" s="10">
        <f t="shared" si="2"/>
        <v>1</v>
      </c>
      <c r="E38" s="10">
        <f t="shared" si="3"/>
        <v>0.85064079505427781</v>
      </c>
      <c r="H38" s="21" t="s">
        <v>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T38">
        <f t="array" ref="T38">MIN(IF(I40:R49&gt;0, I40:R49))</f>
        <v>0.11624447285524608</v>
      </c>
    </row>
    <row r="39" spans="2:20" ht="43.2" x14ac:dyDescent="0.3">
      <c r="B39" s="10" t="s">
        <v>27</v>
      </c>
      <c r="C39" s="10">
        <f t="shared" si="1"/>
        <v>0</v>
      </c>
      <c r="D39" s="10">
        <f t="shared" si="2"/>
        <v>0.73913043478260865</v>
      </c>
      <c r="E39" s="10">
        <f t="shared" si="3"/>
        <v>0.91111419880399369</v>
      </c>
      <c r="H39" s="10"/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4" t="s">
        <v>17</v>
      </c>
      <c r="O39" s="14" t="s">
        <v>18</v>
      </c>
      <c r="P39" s="14" t="s">
        <v>19</v>
      </c>
      <c r="Q39" s="14" t="s">
        <v>20</v>
      </c>
      <c r="R39" s="14" t="s">
        <v>21</v>
      </c>
    </row>
    <row r="40" spans="2:20" x14ac:dyDescent="0.3">
      <c r="B40" s="10" t="s">
        <v>28</v>
      </c>
      <c r="C40" s="10">
        <f t="shared" si="1"/>
        <v>0</v>
      </c>
      <c r="D40" s="10">
        <f t="shared" si="2"/>
        <v>8.6956521739130432E-2</v>
      </c>
      <c r="E40" s="10">
        <f t="shared" si="3"/>
        <v>0.57214230380883013</v>
      </c>
      <c r="H40" s="14" t="s">
        <v>12</v>
      </c>
      <c r="I40" s="12">
        <v>0</v>
      </c>
      <c r="J40" s="10">
        <f>SQRT((C25-C24)^2+(D24-D25)^2+(E24-E25)^2)</f>
        <v>0.46571204180142228</v>
      </c>
      <c r="K40" s="10">
        <f>SQRT((C24-C26)^2+(D24-D26)^2+(E24-E26)^2)</f>
        <v>0.64988965801465159</v>
      </c>
      <c r="L40" s="10">
        <f>SQRT((C24-C27)^2+(D24-D27)^2+(E24-E27)^2)</f>
        <v>0.25553160687243626</v>
      </c>
      <c r="M40" s="10">
        <f>SQRT((C24-C28)^2+(D24-D28)^2+(E24-E28)^2)</f>
        <v>0.78260011605473412</v>
      </c>
      <c r="N40" s="10">
        <f>SQRT((C24-C29)^2+(D24-D29)^2+(E24-E29)^2)</f>
        <v>1.0420289855072464</v>
      </c>
      <c r="O40" s="10">
        <f>SQRT((C24-C30)^2+(D24-D30)^2+(E24-E30)^2)</f>
        <v>0.58651887633234867</v>
      </c>
      <c r="P40" s="10">
        <f>SQRT((C24-C31)^2+(D24-D31)^2+(E24-E31)^2)</f>
        <v>0.35681845966524134</v>
      </c>
      <c r="Q40" s="10">
        <f>SQRT((C24-C32)^2+(D24-D32)^2+(E24-E32)^2)</f>
        <v>0.63086811355883332</v>
      </c>
      <c r="R40" s="10">
        <f>SQRT((C24-C33)^2+(D24-D33)^2+(E24-E33)^2)</f>
        <v>0.84225545546026492</v>
      </c>
    </row>
    <row r="41" spans="2:20" ht="28.8" x14ac:dyDescent="0.3">
      <c r="H41" s="14" t="s">
        <v>13</v>
      </c>
      <c r="I41" s="10">
        <f>SQRT((C25-C24)^2+(D24-D25)^2+(E24-E25)^2)</f>
        <v>0.46571204180142228</v>
      </c>
      <c r="J41" s="12">
        <v>0</v>
      </c>
      <c r="K41" s="10">
        <f>SQRT((C25-C26)^2+(D25-D26)^2+(E25-E26)^2)</f>
        <v>0.82389095586067806</v>
      </c>
      <c r="L41" s="10">
        <f>SQRT((C25-C27)^2+(D25-D27)^2+(E25-E27)^2)</f>
        <v>0.71191043250246044</v>
      </c>
      <c r="M41" s="10">
        <f>SQRT((C25-C28)^2+(D25-D28)^2+(E25-E28)^2)</f>
        <v>1.1049810104226949</v>
      </c>
      <c r="N41" s="10">
        <f>SQRT((C25-C29)^2+(D25-D29)^2+(E25-E29)^2)</f>
        <v>1.2137160898721784</v>
      </c>
      <c r="O41" s="10">
        <f>SQRT((C25-C30)^2+(D25-D30)^2+(E25-E30)^2)</f>
        <v>0.89521970082196689</v>
      </c>
      <c r="P41" s="10">
        <f>SQRT((C25-C31)^2+(D25-D31)^2+(E25-E31)^2)</f>
        <v>0.79328723909443599</v>
      </c>
      <c r="Q41" s="10">
        <f>SQRT((C25-C32)^2+(D25-D32)^2+(E25-E32)^2)</f>
        <v>0.8841621056853145</v>
      </c>
      <c r="R41" s="10">
        <f>SQRT((C25-C33)^2+(D25-D33)^2+(E25-E33)^2)</f>
        <v>0.98924169555867414</v>
      </c>
    </row>
    <row r="42" spans="2:20" ht="43.2" customHeight="1" x14ac:dyDescent="0.3">
      <c r="B42" s="8" t="s">
        <v>9</v>
      </c>
      <c r="C42" s="8" t="s">
        <v>41</v>
      </c>
      <c r="D42" s="8" t="s">
        <v>42</v>
      </c>
      <c r="E42" s="8" t="s">
        <v>43</v>
      </c>
      <c r="F42" s="8"/>
      <c r="H42" s="14" t="s">
        <v>14</v>
      </c>
      <c r="I42" s="10">
        <f>SQRT((C24-C26)^2+(D24-D26)^2+(E24-E26)^2)</f>
        <v>0.64988965801465159</v>
      </c>
      <c r="J42" s="10">
        <f>SQRT((C25-C26)^2+(D25-D26)^2+(E25-E26)^2)</f>
        <v>0.82389095586067806</v>
      </c>
      <c r="K42" s="12">
        <v>0</v>
      </c>
      <c r="L42" s="10">
        <f>SQRT((C26-C27)^2+(D26-D27)^2+(E26-E27)^2)</f>
        <v>0.61394685668571503</v>
      </c>
      <c r="M42" s="10">
        <f>SQRT((C26-C28)^2+(D26-D28)^2+(E26-E28)^2)</f>
        <v>0.38639831811395897</v>
      </c>
      <c r="N42" s="10">
        <f>SQRT((C26-C29)^2+(D26-D29)^2+(E26-E29)^2)</f>
        <v>0.4063107890690173</v>
      </c>
      <c r="O42" s="10">
        <f>SQRT((C26-C30)^2+(D26-D30)^2+(E26-E30)^2)</f>
        <v>0.26487896543551342</v>
      </c>
      <c r="P42" s="10">
        <f>SQRT((C26-C31)^2+(D26-D31)^2+(E26-E31)^2)</f>
        <v>0.57306273571901289</v>
      </c>
      <c r="Q42" s="16">
        <f>SQRT((C26-C32)^2+(D26-D32)^2+(E26-E32)^2)</f>
        <v>0.19861798605175718</v>
      </c>
      <c r="R42" s="10">
        <f>SQRT((C26-C33)^2+(D26-D33)^2+(E26-E33)^2)</f>
        <v>0.27717519297659621</v>
      </c>
    </row>
    <row r="43" spans="2:20" x14ac:dyDescent="0.3">
      <c r="B43" s="8" t="s">
        <v>12</v>
      </c>
      <c r="C43" s="1">
        <v>-0.34707869224582849</v>
      </c>
      <c r="D43" s="1">
        <v>0.96293691462285602</v>
      </c>
      <c r="E43" s="1">
        <v>1.179961366441185</v>
      </c>
      <c r="F43" s="1"/>
      <c r="H43" s="14" t="s">
        <v>15</v>
      </c>
      <c r="I43" s="10">
        <f>SQRT((C24-C27)^2+(D24-D27)^2+(E24-E27)^2)</f>
        <v>0.25553160687243626</v>
      </c>
      <c r="J43" s="10">
        <f>SQRT((C25-C27)^2+(D25-D27)^2+(E25-E27)^2)</f>
        <v>0.71191043250246044</v>
      </c>
      <c r="K43" s="10">
        <f>SQRT((C26-C27)^2+(D26-D27)^2+(E26-E27)^2)</f>
        <v>0.61394685668571503</v>
      </c>
      <c r="L43" s="12">
        <v>0</v>
      </c>
      <c r="M43" s="10">
        <f>SQRT((C27-C28)^2+(D27-D28)^2+(E27-E28)^2)</f>
        <v>0.61329712053156149</v>
      </c>
      <c r="N43" s="10">
        <f>SQRT((C27-C29)^2+(D27-D29)^2+(E27-E29)^2)</f>
        <v>0.95597884629912444</v>
      </c>
      <c r="O43" s="10">
        <f>SQRT((C27-C30)^2+(D27-D30)^2+(E27-E30)^2)</f>
        <v>0.45206067525729593</v>
      </c>
      <c r="P43" s="10">
        <f>SQRT((C27-C31)^2+(D27-D31)^2+(E27-E31)^2)</f>
        <v>0.18452827968151847</v>
      </c>
      <c r="Q43" s="10">
        <f>SQRT((C27-C32)^2+(D27-D32)^2+(E27-E32)^2)</f>
        <v>0.53113782765699369</v>
      </c>
      <c r="R43" s="10">
        <f>SQRT((C27-C33)^2+(D27-D33)^2+(E27-E33)^2)</f>
        <v>0.81023571358770352</v>
      </c>
    </row>
    <row r="44" spans="2:20" x14ac:dyDescent="0.3">
      <c r="B44" s="8" t="s">
        <v>13</v>
      </c>
      <c r="C44" s="1">
        <v>2.035750021826495</v>
      </c>
      <c r="D44" s="1">
        <v>1.347465414086346</v>
      </c>
      <c r="E44" s="1">
        <v>0.89251092060127257</v>
      </c>
      <c r="F44" s="1"/>
      <c r="H44" s="14" t="s">
        <v>16</v>
      </c>
      <c r="I44" s="10">
        <f>SQRT((C24-C28)^2+(D24-D28)^2+(E24-E28)^2)</f>
        <v>0.78260011605473412</v>
      </c>
      <c r="J44" s="10">
        <f>SQRT((C25-C28)^2+(D25-D28)^2+(E25-E28)^2)</f>
        <v>1.1049810104226949</v>
      </c>
      <c r="K44" s="10">
        <f>SQRT((C26-C28)^2+(D26-D28)^2+(E26-E28)^2)</f>
        <v>0.38639831811395897</v>
      </c>
      <c r="L44" s="10">
        <f>SQRT((C27-C28)^2+(D27-D28)^2+(E27-E28)^2)</f>
        <v>0.61329712053156149</v>
      </c>
      <c r="M44" s="12">
        <v>0</v>
      </c>
      <c r="N44" s="10">
        <f>SQRT((C28-C29)^2+(D28-D29)^2+(E28-E29)^2)</f>
        <v>0.43843920882404996</v>
      </c>
      <c r="O44" s="10">
        <f>SQRT((C28-C30)^2+(D28-D30)^2+(E28-E30)^2)</f>
        <v>0.21131417862120741</v>
      </c>
      <c r="P44" s="10">
        <f>SQRT((C28-C31)^2+(D28-D31)^2+(E28-E31)^2)</f>
        <v>0.54936263745454728</v>
      </c>
      <c r="Q44" s="10">
        <f>SQRT((C28-C32)^2+(D28-D32)^2+(E28-E32)^2)</f>
        <v>0.25524242675013964</v>
      </c>
      <c r="R44" s="10">
        <f>SQRT((C28-C33)^2+(D28-D33)^2+(E28-E33)^2)</f>
        <v>0.49954273261552457</v>
      </c>
    </row>
    <row r="45" spans="2:20" x14ac:dyDescent="0.3">
      <c r="B45" s="8" t="s">
        <v>14</v>
      </c>
      <c r="C45" s="1">
        <v>-4.4497268236644502E-2</v>
      </c>
      <c r="D45" s="1">
        <v>0.19387991569587709</v>
      </c>
      <c r="E45" s="1">
        <v>8.9879074992883612E-2</v>
      </c>
      <c r="F45" s="1"/>
      <c r="H45" s="14" t="s">
        <v>17</v>
      </c>
      <c r="I45" s="10">
        <f>SQRT((C24-C29)^2+(D24-D29)^2+(E24-E29)^2)</f>
        <v>1.0420289855072464</v>
      </c>
      <c r="J45" s="10">
        <f>SQRT((C25-C29)^2+(D25-D29)^2+(E25-E29)^2)</f>
        <v>1.2137160898721784</v>
      </c>
      <c r="K45" s="10">
        <f>SQRT((C26-C29)^2+(D26-D29)^2+(E26-E29)^2)</f>
        <v>0.4063107890690173</v>
      </c>
      <c r="L45" s="10">
        <f>SQRT((C27-C29)^2+(D27-D29)^2+(E27-E29)^2)</f>
        <v>0.95597884629912444</v>
      </c>
      <c r="M45" s="10">
        <f>SQRT((C28-C29)^2+(D28-D29)^2+(E28-E29)^2)</f>
        <v>0.43843920882404996</v>
      </c>
      <c r="N45" s="12">
        <v>0</v>
      </c>
      <c r="O45" s="10">
        <f>SQRT((C29-C30)^2+(D29-D30)^2+(E29-E30)^2)</f>
        <v>0.50952400092310945</v>
      </c>
      <c r="P45" s="10">
        <f>SQRT((C29-C31)^2+(D29-D31)^2+(E29-E31)^2)</f>
        <v>0.89848195944820175</v>
      </c>
      <c r="Q45" s="10">
        <f>SQRT((C29-C32)^2+(D29-D32)^2+(E29-E32)^2)</f>
        <v>0.43783524051092382</v>
      </c>
      <c r="R45" s="10">
        <f>SQRT((C29-C33)^2+(D29-D33)^2+(E29-E33)^2)</f>
        <v>0.38468541555091884</v>
      </c>
    </row>
    <row r="46" spans="2:20" x14ac:dyDescent="0.3">
      <c r="B46" s="8" t="s">
        <v>15</v>
      </c>
      <c r="C46" s="1">
        <v>0.1446161217690955</v>
      </c>
      <c r="D46" s="1">
        <v>1.127734842964351</v>
      </c>
      <c r="E46" s="1">
        <v>0.21483783466447309</v>
      </c>
      <c r="F46" s="1"/>
      <c r="H46" s="14" t="s">
        <v>18</v>
      </c>
      <c r="I46" s="10">
        <f>SQRT((C24-C30)^2+(D24-D30)^2+(E24-E30)^2)</f>
        <v>0.58651887633234867</v>
      </c>
      <c r="J46" s="10">
        <f>SQRT((C25-C30)^2+(D25-D30)^2+(E25-E30)^2)</f>
        <v>0.89521970082196689</v>
      </c>
      <c r="K46" s="10">
        <f>SQRT((C26-C30)^2+(D26-D30)^2+(E26-E30)^2)</f>
        <v>0.26487896543551342</v>
      </c>
      <c r="L46" s="10">
        <f>SQRT((C27-C30)^2+(D27-D30)^2+(E27-E30)^2)</f>
        <v>0.45206067525729593</v>
      </c>
      <c r="M46" s="10">
        <f>SQRT((C28-C30)^2+(D28-D30)^2+(E28-E30)^2)</f>
        <v>0.21131417862120741</v>
      </c>
      <c r="N46" s="10">
        <f>SQRT((C29-C30)^2+(D29-D30)^2+(E29-E30)^2)</f>
        <v>0.50952400092310945</v>
      </c>
      <c r="O46" s="12">
        <v>0</v>
      </c>
      <c r="P46" s="10">
        <f>SQRT((C30-C31)^2+(D30-D31)^2+(E30-E31)^2)</f>
        <v>0.41747308718876192</v>
      </c>
      <c r="Q46" s="10">
        <f>SQRT((C30-C32)^2+(D30-D32)^2+(E30-E32)^2)</f>
        <v>0.11624447285524608</v>
      </c>
      <c r="R46" s="10">
        <f>SQRT((C30-C33)^2+(D30-D33)^2+(E30-E33)^2)</f>
        <v>0.46941950738256516</v>
      </c>
    </row>
    <row r="47" spans="2:20" x14ac:dyDescent="0.3">
      <c r="B47" s="8" t="s">
        <v>16</v>
      </c>
      <c r="C47" s="1">
        <v>0.52284290178057546</v>
      </c>
      <c r="D47" s="1">
        <v>-0.68504236879209879</v>
      </c>
      <c r="E47" s="1">
        <v>-1.5163501036076379</v>
      </c>
      <c r="F47" s="1"/>
      <c r="H47" s="14" t="s">
        <v>19</v>
      </c>
      <c r="I47" s="10">
        <f>SQRT((C24-C31)^2+(D24-D31)^2+(E24-E31)^2)</f>
        <v>0.35681845966524134</v>
      </c>
      <c r="J47" s="10">
        <f>SQRT((C25-C31)^2+(D25-D31)^2+(E25-E31)^2)</f>
        <v>0.79328723909443599</v>
      </c>
      <c r="K47" s="10">
        <f>SQRT((C26-C31)^2+(D26-D31)^2+(E26-E31)^2)</f>
        <v>0.57306273571901289</v>
      </c>
      <c r="L47" s="10">
        <f>SQRT((C27-C31)^2+(D27-D31)^2+(E27-E31)^2)</f>
        <v>0.18452827968151847</v>
      </c>
      <c r="M47" s="10">
        <f>SQRT((C28-C31)^2+(D28-D31)^2+(E28-E31)^2)</f>
        <v>0.54936263745454728</v>
      </c>
      <c r="N47" s="10">
        <f>SQRT((C29-C31)^2+(D29-D31)^2+(E29-E31)^2)</f>
        <v>0.89848195944820175</v>
      </c>
      <c r="O47" s="10">
        <f>SQRT((C30-C31)^2+(D30-D31)^2+(E30-E31)^2)</f>
        <v>0.41747308718876192</v>
      </c>
      <c r="P47" s="12">
        <v>0</v>
      </c>
      <c r="Q47" s="10">
        <f>SQRT((C31-C32)^2+(D31-D32)^2+(E31-E32)^2)</f>
        <v>0.51525221422458889</v>
      </c>
      <c r="R47" s="10">
        <f>SQRT((C31-C33)^2+(D31-D33)^2+(E31-E33)^2)</f>
        <v>0.71511253150355969</v>
      </c>
    </row>
    <row r="48" spans="2:20" ht="28.8" x14ac:dyDescent="0.3">
      <c r="B48" s="8" t="s">
        <v>17</v>
      </c>
      <c r="C48" s="1">
        <v>0.44719754577827953</v>
      </c>
      <c r="D48" s="1">
        <v>-0.3005138693286093</v>
      </c>
      <c r="E48" s="1">
        <v>0.30057617238846979</v>
      </c>
      <c r="F48" s="1"/>
      <c r="H48" s="14" t="s">
        <v>20</v>
      </c>
      <c r="I48" s="10">
        <f>SQRT((C24-C32)^2+(D24-D32)^2+(E24-E32)^2)</f>
        <v>0.63086811355883332</v>
      </c>
      <c r="J48" s="10">
        <f>SQRT((C25-C32)^2+(D25-D32)^2+(E25-E32)^2)</f>
        <v>0.8841621056853145</v>
      </c>
      <c r="K48" s="16">
        <f>SQRT((C26-C32)^2+(D26-D32)^2+(E26-E32)^2)</f>
        <v>0.19861798605175718</v>
      </c>
      <c r="L48" s="10">
        <f>SQRT((C27-C32)^2+(D27-D32)^2+(E27-E32)^2)</f>
        <v>0.53113782765699369</v>
      </c>
      <c r="M48" s="10">
        <f>SQRT((C28-C32)^2+(D28-D32)^2+(E28-E32)^2)</f>
        <v>0.25524242675013964</v>
      </c>
      <c r="N48" s="10">
        <f>SQRT((C29-C32)^2+(D29-D32)^2+(E29-E32)^2)</f>
        <v>0.43783524051092382</v>
      </c>
      <c r="O48" s="10">
        <f>SQRT((C30-C32)^2+(D30-D32)^2+(E30-E32)^2)</f>
        <v>0.11624447285524608</v>
      </c>
      <c r="P48" s="10">
        <f>SQRT((C31-C32)^2+(D31-D32)^2+(E31-E32)^2)</f>
        <v>0.51525221422458889</v>
      </c>
      <c r="Q48" s="12">
        <v>0</v>
      </c>
      <c r="R48" s="10">
        <f>SQRT((C32-C33)^2+(D32-D33)^2+(E32-E33)^2)</f>
        <v>0.43661093417288638</v>
      </c>
    </row>
    <row r="49" spans="2:18" ht="28.8" x14ac:dyDescent="0.3">
      <c r="B49" s="8" t="s">
        <v>18</v>
      </c>
      <c r="C49" s="1">
        <v>0.52284290178057546</v>
      </c>
      <c r="D49" s="1">
        <v>-2.44288693776805</v>
      </c>
      <c r="E49" s="1">
        <v>-1.395978111499061</v>
      </c>
      <c r="F49" s="1"/>
      <c r="H49" s="14" t="s">
        <v>21</v>
      </c>
      <c r="I49" s="10">
        <f>SQRT((C24-C33)^2+(D24-D33)^2+(E24-E33)^2)</f>
        <v>0.84225545546026492</v>
      </c>
      <c r="J49" s="10">
        <f>SQRT((C25-C33)^2+(D25-D33)^2+(E25-E33)^2)</f>
        <v>0.98924169555867414</v>
      </c>
      <c r="K49" s="10">
        <f>SQRT((C26-C33)^2+(D26-D33)^2+(E26-E33)^2)</f>
        <v>0.27717519297659621</v>
      </c>
      <c r="L49" s="10">
        <f>SQRT((C27-C33)^2+(D27-D33)^2+(E27-E33)^2)</f>
        <v>0.81023571358770352</v>
      </c>
      <c r="M49" s="10">
        <f>SQRT((C28-C33)^2+(D28-D33)^2+(E28-E33)^2)</f>
        <v>0.49954273261552457</v>
      </c>
      <c r="N49" s="10">
        <f>SQRT((C29-C33)^2+(D29-D33)^2+(E29-E33)^2)</f>
        <v>0.38468541555091884</v>
      </c>
      <c r="O49" s="10">
        <f>SQRT((C30-C33)^2+(D30-D33)^2+(E30-E33)^2)</f>
        <v>0.46941950738256516</v>
      </c>
      <c r="P49" s="10">
        <f>SQRT((C31-C33)^2+(D31-D33)^2+(E31-E33)^2)</f>
        <v>0.71511253150355969</v>
      </c>
      <c r="Q49" s="10">
        <f>SQRT((C32-C33)^2+(D32-D33)^2+(E32-E33)^2)</f>
        <v>0.43661093417288638</v>
      </c>
      <c r="R49" s="12">
        <v>0</v>
      </c>
    </row>
    <row r="50" spans="2:18" x14ac:dyDescent="0.3">
      <c r="B50" s="8" t="s">
        <v>19</v>
      </c>
      <c r="C50" s="1">
        <v>1.279296461803535</v>
      </c>
      <c r="D50" s="1">
        <v>-0.19064858376761229</v>
      </c>
      <c r="E50" s="1">
        <v>0.77091338049138958</v>
      </c>
      <c r="F50" s="1"/>
    </row>
    <row r="51" spans="2:18" x14ac:dyDescent="0.3">
      <c r="B51" s="8" t="s">
        <v>20</v>
      </c>
      <c r="C51" s="1">
        <v>0.1446161217690955</v>
      </c>
      <c r="D51" s="1">
        <v>0.46854312959836958</v>
      </c>
      <c r="E51" s="1">
        <v>-0.1250741006006601</v>
      </c>
      <c r="F51" s="1"/>
      <c r="H51" s="22" t="s"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4"/>
    </row>
    <row r="52" spans="2:18" ht="43.2" x14ac:dyDescent="0.3">
      <c r="B52" s="8" t="s">
        <v>21</v>
      </c>
      <c r="C52" s="1">
        <v>0.1446161217690955</v>
      </c>
      <c r="D52" s="1">
        <v>0.35867784403737257</v>
      </c>
      <c r="E52" s="1">
        <v>1.315469200397416</v>
      </c>
      <c r="F52" s="1"/>
      <c r="H52" s="1"/>
      <c r="I52" s="14" t="s">
        <v>12</v>
      </c>
      <c r="J52" s="14" t="s">
        <v>13</v>
      </c>
      <c r="K52" s="14" t="s">
        <v>14</v>
      </c>
      <c r="L52" s="14" t="s">
        <v>15</v>
      </c>
      <c r="M52" s="14" t="s">
        <v>16</v>
      </c>
      <c r="N52" s="14" t="s">
        <v>17</v>
      </c>
      <c r="O52" s="14" t="s">
        <v>18</v>
      </c>
      <c r="P52" s="14" t="s">
        <v>19</v>
      </c>
      <c r="Q52" s="14" t="s">
        <v>20</v>
      </c>
      <c r="R52" s="14" t="s">
        <v>21</v>
      </c>
    </row>
    <row r="53" spans="2:18" x14ac:dyDescent="0.3">
      <c r="B53" s="8" t="s">
        <v>22</v>
      </c>
      <c r="C53" s="1">
        <v>0.90106968179205538</v>
      </c>
      <c r="D53" s="1">
        <v>0.52347577237886811</v>
      </c>
      <c r="E53" s="1">
        <v>-1.1619753501080601</v>
      </c>
      <c r="F53" s="1"/>
      <c r="H53" s="14" t="s">
        <v>12</v>
      </c>
      <c r="I53" s="13">
        <v>0</v>
      </c>
      <c r="J53" s="1">
        <f>SQRT((C43-C44)^2+(D43-D44)^2+(E43-E44)^2)</f>
        <v>2.4307123660196344</v>
      </c>
      <c r="K53" s="1">
        <f>SQRT((C43-C45)^2+(D43-D45)^2+(E43-E45)^2)</f>
        <v>1.367948678819193</v>
      </c>
      <c r="L53" s="1">
        <f>SQRT((C43-C46)^2+(D43-D46)^2+(E43-E46)^2)</f>
        <v>1.0956210927615317</v>
      </c>
      <c r="M53" s="1">
        <f>SQRT((C43-C47)^2+(D43-D47)^2+(E43-E47)^2)</f>
        <v>3.2776050466514648</v>
      </c>
      <c r="N53" s="1">
        <f>SQRT((C43-C48)^2+(D43-D48)^2+(E43-E48)^2)</f>
        <v>1.7321954119776535</v>
      </c>
      <c r="O53" s="1">
        <f>SQRT((C43-C49)^2+(D43-D49)^2+(E43-E49)^2)</f>
        <v>4.3579655674728937</v>
      </c>
      <c r="P53" s="1">
        <f>SQRT((C43-C50)^2+(D43-D50)^2+(E43-E50)^2)</f>
        <v>2.0354792798295587</v>
      </c>
      <c r="Q53" s="1">
        <f>SQRT((C43-C51)^2+(D43-D51)^2+(E43-E51)^2)</f>
        <v>1.4796305535629952</v>
      </c>
      <c r="R53" s="15">
        <f>SQRT((C43-C52)^2+(D43-D52)^2+(E43-E52)^2)</f>
        <v>0.79073079336618246</v>
      </c>
    </row>
    <row r="54" spans="2:18" ht="28.8" x14ac:dyDescent="0.3">
      <c r="B54" s="8" t="s">
        <v>23</v>
      </c>
      <c r="C54" s="1">
        <v>-1.7465177782883039</v>
      </c>
      <c r="D54" s="1">
        <v>-2.1132910810850589</v>
      </c>
      <c r="E54" s="1">
        <v>0.10385351695613131</v>
      </c>
      <c r="F54" s="1"/>
      <c r="H54" s="14" t="s">
        <v>13</v>
      </c>
      <c r="I54" s="1">
        <f>SQRT((C43-C44)^2+(D43-D44)^2+(E43-E44)^2)</f>
        <v>2.4307123660196344</v>
      </c>
      <c r="J54" s="13">
        <v>0</v>
      </c>
      <c r="K54" s="1">
        <f>SQRT((C44-C45)^2+(D44-D45)^2+(E44-E45)^2)</f>
        <v>2.5104593542809157</v>
      </c>
      <c r="L54" s="1">
        <f>SQRT((C44-C46)^2+(D44-D46)^2+(E44-E46)^2)</f>
        <v>2.0208685665413801</v>
      </c>
      <c r="M54" s="1">
        <f>SQRT((C44-C47)^2+(D44-D47)^2+(E44-E47)^2)</f>
        <v>3.4960817031785583</v>
      </c>
      <c r="N54" s="1">
        <f>SQRT((C44-C48)^2+(D44-D48)^2+(E44-E48)^2)</f>
        <v>2.3642591723128707</v>
      </c>
      <c r="O54" s="1">
        <f>SQRT((C44-C49)^2+(D44-D49)^2+(E44-E49)^2)</f>
        <v>4.6789786230690682</v>
      </c>
      <c r="P54" s="1">
        <f>SQRT((C44-C50)^2+(D44-D50)^2+(E44-E50)^2)</f>
        <v>1.7183720844527446</v>
      </c>
      <c r="Q54" s="1">
        <f>SQRT((C44-C51)^2+(D44-D51)^2+(E44-E51)^2)</f>
        <v>2.3204247640228308</v>
      </c>
      <c r="R54" s="1">
        <f>SQRT((C44-C52)^2+(D44-D52)^2+(E44-E52)^2)</f>
        <v>2.175541770014489</v>
      </c>
    </row>
    <row r="55" spans="2:18" x14ac:dyDescent="0.3">
      <c r="B55" s="8" t="s">
        <v>24</v>
      </c>
      <c r="C55" s="1">
        <v>-1.7465177782883039</v>
      </c>
      <c r="D55" s="1">
        <v>0.35867784403737257</v>
      </c>
      <c r="E55" s="1">
        <v>1.06376067271861</v>
      </c>
      <c r="F55" s="1"/>
      <c r="H55" s="14" t="s">
        <v>14</v>
      </c>
      <c r="I55" s="1">
        <f>SQRT((C43-C45)^2+(D43-D45)^2+(E43-E45)^2)</f>
        <v>1.367948678819193</v>
      </c>
      <c r="J55" s="1">
        <f>SQRT((C44-C45)^2+(D44-D45)^2+(E44-E45)^2)</f>
        <v>2.5104593542809157</v>
      </c>
      <c r="K55" s="13">
        <v>0</v>
      </c>
      <c r="L55" s="1">
        <f>SQRT((C45-C46)^2+(D45-D46)^2+(E45-E46)^2)</f>
        <v>0.96097013017144917</v>
      </c>
      <c r="M55" s="1">
        <f>SQRT((C45-C47)^2+(D45-D47)^2+(E45-E47)^2)</f>
        <v>1.9168597822669335</v>
      </c>
      <c r="N55" s="1">
        <f>SQRT((C45-C48)^2+(D45-D48)^2+(E45-E48)^2)</f>
        <v>0.72841078496335698</v>
      </c>
      <c r="O55" s="1">
        <f>SQRT((C45-C49)^2+(D45-D49)^2+(E45-E49)^2)</f>
        <v>3.0793158147047839</v>
      </c>
      <c r="P55" s="1">
        <f>SQRT((C45-C50)^2+(D45-D50)^2+(E45-E50)^2)</f>
        <v>1.5375629196423692</v>
      </c>
      <c r="Q55" s="1">
        <f>SQRT((C45-C51)^2+(D45-D51)^2+(E45-E51)^2)</f>
        <v>0.39674755581913584</v>
      </c>
      <c r="R55" s="1">
        <f>SQRT((C45-C52)^2+(D45-D52)^2+(E45-E52)^2)</f>
        <v>1.2509969572122106</v>
      </c>
    </row>
    <row r="56" spans="2:18" x14ac:dyDescent="0.3">
      <c r="B56" s="8" t="s">
        <v>25</v>
      </c>
      <c r="C56" s="1">
        <v>0.33372951177483551</v>
      </c>
      <c r="D56" s="1">
        <v>0.24881255847637559</v>
      </c>
      <c r="E56" s="1">
        <v>-1.3867384790039661</v>
      </c>
      <c r="F56" s="1"/>
      <c r="H56" s="14" t="s">
        <v>15</v>
      </c>
      <c r="I56" s="1">
        <f>SQRT((C43-C46)^2+(D43-D46)^2+(E43-E46)^2)</f>
        <v>1.0956210927615317</v>
      </c>
      <c r="J56" s="1">
        <f>SQRT((C44-C46)^2+(D44-D46)^2+(E44-E46)^2)</f>
        <v>2.0208685665413801</v>
      </c>
      <c r="K56" s="1">
        <f>SQRT((C45-C46)^2+(D45-D46)^2+(E45-E46)^2)</f>
        <v>0.96097013017144917</v>
      </c>
      <c r="L56" s="13">
        <v>0</v>
      </c>
      <c r="M56" s="1">
        <f>SQRT((C46-C47)^2+(D46-D47)^2+(E46-E47)^2)</f>
        <v>2.5350006694674034</v>
      </c>
      <c r="N56" s="1">
        <f>SQRT((C46-C48)^2+(D46-D48)^2+(E46-E48)^2)</f>
        <v>1.4624640046433961</v>
      </c>
      <c r="O56" s="1">
        <f>SQRT((C46-C49)^2+(D46-D49)^2+(E46-E49)^2)</f>
        <v>3.9353682687358749</v>
      </c>
      <c r="P56" s="1">
        <f>SQRT((C46-C50)^2+(D46-D50)^2+(E46-E50)^2)</f>
        <v>1.8261583574840623</v>
      </c>
      <c r="Q56" s="1">
        <f>SQRT((C46-C51)^2+(D46-D51)^2+(E46-E51)^2)</f>
        <v>0.74166962908431566</v>
      </c>
      <c r="R56" s="1">
        <f>SQRT((C46-C52)^2+(D46-D52)^2+(E46-E52)^2)</f>
        <v>1.3426980564645701</v>
      </c>
    </row>
    <row r="57" spans="2:18" x14ac:dyDescent="0.3">
      <c r="B57" s="8" t="s">
        <v>26</v>
      </c>
      <c r="C57" s="1">
        <v>-0.8009508282596044</v>
      </c>
      <c r="D57" s="1">
        <v>-8.0783298206615339E-2</v>
      </c>
      <c r="E57" s="1">
        <v>-0.1121034222456038</v>
      </c>
      <c r="F57" s="1"/>
      <c r="H57" s="14" t="s">
        <v>16</v>
      </c>
      <c r="I57" s="1">
        <f>SQRT((C43-C47)^2+(D43-D47)^2+(E43-E47)^2)</f>
        <v>3.2776050466514648</v>
      </c>
      <c r="J57" s="1">
        <f>SQRT((C44-C47)^2+(D44-D47)^2+(E44-E47)^2)</f>
        <v>3.4960817031785583</v>
      </c>
      <c r="K57" s="1">
        <f>SQRT((C45-C47)^2+(D45-D47)^2+(E45-E47)^2)</f>
        <v>1.9168597822669335</v>
      </c>
      <c r="L57" s="1">
        <f>SQRT((C46-C47)^2+(D46-D47)^2+(E46-E47)^2)</f>
        <v>2.5350006694674034</v>
      </c>
      <c r="M57" s="13">
        <v>0</v>
      </c>
      <c r="N57" s="1">
        <f>SQRT((C47-C48)^2+(D47-D48)^2+(E47-E48)^2)</f>
        <v>1.8587107034687893</v>
      </c>
      <c r="O57" s="1">
        <f>SQRT((C47-C49)^2+(D47-D49)^2+(E47-E49)^2)</f>
        <v>1.7619611077326409</v>
      </c>
      <c r="P57" s="1">
        <f>SQRT((C47-C50)^2+(D47-D50)^2+(E47-E50)^2)</f>
        <v>2.4593132067378218</v>
      </c>
      <c r="Q57" s="1">
        <f>SQRT((C47-C51)^2+(D47-D51)^2+(E47-E51)^2)</f>
        <v>1.8464733726099896</v>
      </c>
      <c r="R57" s="1">
        <f>SQRT((C47-C52)^2+(D47-D52)^2+(E47-E52)^2)</f>
        <v>3.041645599066781</v>
      </c>
    </row>
    <row r="58" spans="2:18" x14ac:dyDescent="0.3">
      <c r="B58" s="8" t="s">
        <v>27</v>
      </c>
      <c r="C58" s="1">
        <v>-0.8009508282596044</v>
      </c>
      <c r="D58" s="1">
        <v>0.3037452012568741</v>
      </c>
      <c r="E58" s="1">
        <v>-1.261894041706455</v>
      </c>
      <c r="F58" s="1"/>
      <c r="H58" s="14" t="s">
        <v>17</v>
      </c>
      <c r="I58" s="1">
        <f>SQRT((C43-C48)^2+(D43-D48)^2+(E43-E48)^2)</f>
        <v>1.7321954119776535</v>
      </c>
      <c r="J58" s="1">
        <f>SQRT((C44-C48)^2+(D44-D48)^2+(E44-E48)^2)</f>
        <v>2.3642591723128707</v>
      </c>
      <c r="K58" s="1">
        <f>SQRT((C45-C48)^2+(D45-D48)^2+(E45-E48)^2)</f>
        <v>0.72841078496335698</v>
      </c>
      <c r="L58" s="1">
        <f>SQRT((C46-C48)^2+(D46-D48)^2+(E46-E48)^2)</f>
        <v>1.4624640046433961</v>
      </c>
      <c r="M58" s="1">
        <f>SQRT((C47-C48)^2+(D47-D48)^2+(E47-E48)^2)</f>
        <v>1.8587107034687893</v>
      </c>
      <c r="N58" s="13">
        <v>0</v>
      </c>
      <c r="O58" s="17">
        <f>SQRT((C48-C49)^2+(D48-D49)^2+(E48-49)^2)</f>
        <v>48.746583118466852</v>
      </c>
      <c r="P58" s="1">
        <f>SQRT((C48-C50)^2+(D48-D50)^2+(E48-E50)^2)</f>
        <v>0.96212061424119466</v>
      </c>
      <c r="Q58" s="1">
        <f>SQRT((C48-C51)^2+(D48-D51)^2+(E48-E51)^2)</f>
        <v>0.92961408156810832</v>
      </c>
      <c r="R58" s="1">
        <f>SQRT((C48-C52)^2+(D48-D52)^2+(E48-E52)^2)</f>
        <v>1.2474362073577037</v>
      </c>
    </row>
    <row r="59" spans="2:18" x14ac:dyDescent="0.3">
      <c r="B59" s="10" t="s">
        <v>28</v>
      </c>
      <c r="C59" s="1">
        <v>-0.99006421826534441</v>
      </c>
      <c r="D59" s="1">
        <v>-8.0783298206615339E-2</v>
      </c>
      <c r="E59" s="1">
        <v>1.0283514691196201</v>
      </c>
      <c r="F59" s="1"/>
      <c r="H59" s="14" t="s">
        <v>18</v>
      </c>
      <c r="I59" s="1">
        <f>SQRT((C43-C49)^2+(D43-D49)^2+(E43-E49)^2)</f>
        <v>4.3579655674728937</v>
      </c>
      <c r="J59" s="1">
        <f>SQRT((C44-C49)^2+(D44-D49)^2+(E44-E49)^2)</f>
        <v>4.6789786230690682</v>
      </c>
      <c r="K59" s="1">
        <f>SQRT((C45-C49)^2+(D45-D49)^2+(E45-E49)^2)</f>
        <v>3.0793158147047839</v>
      </c>
      <c r="L59" s="1">
        <f>SQRT((C46-C49)^2+(D46-D49)^2+(E46-E49)^2)</f>
        <v>3.9353682687358749</v>
      </c>
      <c r="M59" s="1">
        <f>SQRT((C47-C49)^2+(D47-D49)^2+(E47-E49)^2)</f>
        <v>1.7619611077326409</v>
      </c>
      <c r="N59" s="17">
        <f>SQRT((C48-C49)^2+(D48-D49)^2+(E48-49)^2)</f>
        <v>48.746583118466852</v>
      </c>
      <c r="O59" s="13">
        <v>0</v>
      </c>
      <c r="P59" s="1">
        <f>SQRT((C49-C50)^2+(D49-D50)^2+(E49-E50)^2)</f>
        <v>3.2156209866466865</v>
      </c>
      <c r="Q59" s="1">
        <f>SQRT((C49-C51)^2+(D49-D51)^2+(E49-E51)^2)</f>
        <v>3.1991682574070297</v>
      </c>
      <c r="R59" s="1">
        <f>SQRT((C49-C52)^2+(D49-D52)^2+(E49-E52)^2)</f>
        <v>3.9171121057433305</v>
      </c>
    </row>
    <row r="60" spans="2:18" x14ac:dyDescent="0.3">
      <c r="H60" s="14" t="s">
        <v>19</v>
      </c>
      <c r="I60" s="1">
        <f>SQRT((C43-C50)^2+(D43-D50)^2+(E43-E50)^2)</f>
        <v>2.0354792798295587</v>
      </c>
      <c r="J60" s="1">
        <f>SQRT((C44-C50)^2+(D44-D50)^2+(E44-E50)^2)</f>
        <v>1.7183720844527446</v>
      </c>
      <c r="K60" s="1">
        <f>SQRT((C45-C50)^2+(D45-D50)^2+(E45-E50)^2)</f>
        <v>1.5375629196423692</v>
      </c>
      <c r="L60" s="1">
        <f>SQRT((C46-C50)^2+(D46-D50)^2+(E46-E50)^2)</f>
        <v>1.8261583574840623</v>
      </c>
      <c r="M60" s="1">
        <f>SQRT((C47-C50)^2+(D47-D50)^2+(E47-E50)^2)</f>
        <v>2.4593132067378218</v>
      </c>
      <c r="N60" s="1">
        <f>SQRT((C48-C50)^2+(D48-D50)^2+(E48-E50)^2)</f>
        <v>0.96212061424119466</v>
      </c>
      <c r="O60" s="1">
        <f>SQRT((C49-C50)^2+(D49-D50)^2+(E49-E50)^2)</f>
        <v>3.2156209866466865</v>
      </c>
      <c r="P60" s="13">
        <v>0</v>
      </c>
      <c r="Q60" s="1">
        <f>SQRT((C50-C51)^2+(D50-D51)^2+(E50-E51)^2)</f>
        <v>1.5889703443754781</v>
      </c>
      <c r="R60" s="1">
        <f>SQRT((C50-C52)^2+(D50-D52)^2+(E50-E52)^2)</f>
        <v>1.3732443480091885</v>
      </c>
    </row>
    <row r="61" spans="2:18" ht="28.8" x14ac:dyDescent="0.3">
      <c r="H61" s="14" t="s">
        <v>20</v>
      </c>
      <c r="I61" s="1">
        <f>SQRT((C43-C51)^2+(D43-D51)^2+(E43-E51)^2)</f>
        <v>1.4796305535629952</v>
      </c>
      <c r="J61" s="1">
        <f>SQRT((C44-C51)^2+(D44-D51)^2+(E44-E51)^2)</f>
        <v>2.3204247640228308</v>
      </c>
      <c r="K61" s="1">
        <f>SQRT((C45-C51)^2+(D45-D51)^2+(E45-E51)^2)</f>
        <v>0.39674755581913584</v>
      </c>
      <c r="L61" s="1">
        <f>SQRT((C46-C51)^2+(D46-D51)^2+(E46-E51)^2)</f>
        <v>0.74166962908431566</v>
      </c>
      <c r="M61" s="1">
        <f>SQRT((C47-C51)^2+(D47-D51)^2+(E47-E51)^2)</f>
        <v>1.8464733726099896</v>
      </c>
      <c r="N61" s="1">
        <f>SQRT((C48-C51)^2+(D48-D51)^2+(E48-E51)^2)</f>
        <v>0.92961408156810832</v>
      </c>
      <c r="O61" s="1">
        <f>SQRT((C49-C51)^2+(D49-D51)^2+(E49-E51)^2)</f>
        <v>3.1991682574070297</v>
      </c>
      <c r="P61" s="1">
        <f>SQRT((C50-C51)^2+(D50-D51)^2+(E50-E51)^2)</f>
        <v>1.5889703443754781</v>
      </c>
      <c r="Q61" s="13">
        <v>0</v>
      </c>
      <c r="R61" s="1">
        <f>SQRT((C51-C52)^2+(D51-D52)^2+(E51-E52)^2)</f>
        <v>1.4447267502963435</v>
      </c>
    </row>
    <row r="62" spans="2:18" ht="28.8" x14ac:dyDescent="0.3">
      <c r="H62" s="14" t="s">
        <v>21</v>
      </c>
      <c r="I62" s="15">
        <f>SQRT((C43-C52)^2+(D43-D52)^2+(E43-E52)^2)</f>
        <v>0.79073079336618246</v>
      </c>
      <c r="J62" s="1">
        <f>SQRT((C44-C52)^2+(D44-D52)^2+(E44-E52)^2)</f>
        <v>2.175541770014489</v>
      </c>
      <c r="K62" s="1">
        <f>SQRT((C45-C52)^2+(D45-D52)^2+(E45-E52)^2)</f>
        <v>1.2509969572122106</v>
      </c>
      <c r="L62" s="1">
        <f>SQRT((C46-C52)^2+(D46-D52)^2+(E46-E52)^2)</f>
        <v>1.3426980564645701</v>
      </c>
      <c r="M62" s="1">
        <f>SQRT((C47-C52)^2+(D47-D52)^2+(E47-E52)^2)</f>
        <v>3.041645599066781</v>
      </c>
      <c r="N62" s="1">
        <f>SQRT((C48-C52)^2+(D48-D52)^2+(E48-E52)^2)</f>
        <v>1.2474362073577037</v>
      </c>
      <c r="O62" s="1">
        <f>SQRT((C49-C52)^2+(D49-D52)^2+(E49-E52)^2)</f>
        <v>3.9171121057433305</v>
      </c>
      <c r="P62" s="1">
        <f>SQRT((C50-C52)^2+(D50-D52)^2+(E50-E52)^2)</f>
        <v>1.3732443480091885</v>
      </c>
      <c r="Q62" s="1">
        <f>SQRT((C51-C52)^2+(D51-D52)^2+(E51-E52)^2)</f>
        <v>1.4447267502963435</v>
      </c>
      <c r="R62" s="13">
        <v>0</v>
      </c>
    </row>
  </sheetData>
  <sortState xmlns:xlrd2="http://schemas.microsoft.com/office/spreadsheetml/2017/richdata2" ref="A3:F19">
    <sortCondition ref="A3:A19"/>
  </sortState>
  <mergeCells count="3">
    <mergeCell ref="H25:R25"/>
    <mergeCell ref="H38:R38"/>
    <mergeCell ref="H51:R51"/>
  </mergeCells>
  <conditionalFormatting sqref="H40:H49">
    <cfRule type="cellIs" dxfId="8" priority="4" operator="equal">
      <formula>минимум(I42:R51)</formula>
    </cfRule>
  </conditionalFormatting>
  <conditionalFormatting sqref="H53:H62">
    <cfRule type="cellIs" dxfId="7" priority="1" operator="equal">
      <formula>минимум(I55:R64)</formula>
    </cfRule>
  </conditionalFormatting>
  <conditionalFormatting sqref="H25:R36">
    <cfRule type="cellIs" dxfId="6" priority="11" operator="equal">
      <formula>минимум(I27:R36)</formula>
    </cfRule>
  </conditionalFormatting>
  <conditionalFormatting sqref="I27:R36">
    <cfRule type="expression" dxfId="5" priority="5">
      <formula>AND(I27=минимум($I$27:$R$36), I27&lt;&gt;0)</formula>
    </cfRule>
    <cfRule type="expression" dxfId="4" priority="7">
      <formula>AND(I27=минимум($I$27:$R$36), I27&lt;&gt;0)</formula>
    </cfRule>
    <cfRule type="cellIs" dxfId="3" priority="9" operator="equal">
      <formula>минимум($I$27:$R$36)</formula>
    </cfRule>
    <cfRule type="cellIs" dxfId="2" priority="10" operator="equal">
      <formula>минимум(I27:R36)</formula>
    </cfRule>
  </conditionalFormatting>
  <conditionalFormatting sqref="I39:R39">
    <cfRule type="cellIs" dxfId="1" priority="3" operator="equal">
      <formula>минимум(J41:S50)</formula>
    </cfRule>
  </conditionalFormatting>
  <conditionalFormatting sqref="I52:R52">
    <cfRule type="cellIs" dxfId="0" priority="2" operator="equal">
      <formula>минимум(J54:S63)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9F56-7E68-4EA1-8C42-BA2A33873FDF}">
  <dimension ref="A1"/>
  <sheetViews>
    <sheetView topLeftCell="A36" zoomScaleNormal="80" workbookViewId="0">
      <selection activeCell="L51" sqref="L5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82BA-997A-47D3-938C-BAC65C3E7BEF}">
  <dimension ref="D16:H31"/>
  <sheetViews>
    <sheetView topLeftCell="A13" workbookViewId="0">
      <selection activeCell="O33" sqref="O33"/>
    </sheetView>
  </sheetViews>
  <sheetFormatPr defaultRowHeight="14.4" x14ac:dyDescent="0.3"/>
  <cols>
    <col min="4" max="5" width="10.21875" customWidth="1"/>
  </cols>
  <sheetData>
    <row r="16" spans="4:8" x14ac:dyDescent="0.3">
      <c r="D16" s="1" t="s">
        <v>0</v>
      </c>
      <c r="E16" s="1" t="s">
        <v>1</v>
      </c>
      <c r="F16" s="1" t="s">
        <v>2</v>
      </c>
      <c r="G16" s="1"/>
      <c r="H16" s="1"/>
    </row>
    <row r="17" spans="4:8" x14ac:dyDescent="0.3">
      <c r="D17" s="1" t="s">
        <v>3</v>
      </c>
      <c r="E17" s="1"/>
      <c r="F17" s="1"/>
      <c r="G17" s="1"/>
      <c r="H17" s="1"/>
    </row>
    <row r="18" spans="4:8" x14ac:dyDescent="0.3">
      <c r="D18" s="1" t="s">
        <v>4</v>
      </c>
      <c r="E18" s="1"/>
      <c r="F18" s="1"/>
      <c r="G18" s="1"/>
      <c r="H18" s="1"/>
    </row>
    <row r="19" spans="4:8" x14ac:dyDescent="0.3">
      <c r="D19" s="1"/>
      <c r="E19" s="1"/>
      <c r="F19" s="1"/>
      <c r="G19" s="1"/>
      <c r="H19" s="1"/>
    </row>
    <row r="28" spans="4:8" x14ac:dyDescent="0.3">
      <c r="D28" t="s">
        <v>5</v>
      </c>
    </row>
    <row r="29" spans="4:8" x14ac:dyDescent="0.3">
      <c r="E29" t="s">
        <v>6</v>
      </c>
      <c r="F29" t="s">
        <v>7</v>
      </c>
    </row>
    <row r="30" spans="4:8" x14ac:dyDescent="0.3">
      <c r="D30" t="s">
        <v>6</v>
      </c>
    </row>
    <row r="31" spans="4:8" x14ac:dyDescent="0.3">
      <c r="D31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B70-E632-4881-B028-6AE4FD16628F}">
  <dimension ref="A1"/>
  <sheetViews>
    <sheetView workbookViewId="0">
      <selection activeCell="N40" sqref="N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7D8-1E48-4DB5-B9AB-C62BDCE1DB03}">
  <dimension ref="B17:J25"/>
  <sheetViews>
    <sheetView topLeftCell="A4" workbookViewId="0">
      <selection activeCell="K26" sqref="K26"/>
    </sheetView>
  </sheetViews>
  <sheetFormatPr defaultRowHeight="14.4" x14ac:dyDescent="0.3"/>
  <sheetData>
    <row r="17" spans="2:10" x14ac:dyDescent="0.3">
      <c r="B17" s="25" t="s">
        <v>49</v>
      </c>
      <c r="C17" s="26"/>
      <c r="D17" s="26"/>
      <c r="E17" s="26"/>
      <c r="F17" s="26"/>
      <c r="G17" s="26"/>
      <c r="H17" s="26"/>
      <c r="I17" s="26"/>
      <c r="J17" s="26"/>
    </row>
    <row r="18" spans="2:10" x14ac:dyDescent="0.3">
      <c r="B18" s="26"/>
      <c r="C18" s="26"/>
      <c r="D18" s="26"/>
      <c r="E18" s="26"/>
      <c r="F18" s="26"/>
      <c r="G18" s="26"/>
      <c r="H18" s="26"/>
      <c r="I18" s="26"/>
      <c r="J18" s="26"/>
    </row>
    <row r="19" spans="2:10" x14ac:dyDescent="0.3">
      <c r="B19" s="26"/>
      <c r="C19" s="26"/>
      <c r="D19" s="26"/>
      <c r="E19" s="26"/>
      <c r="F19" s="26"/>
      <c r="G19" s="26"/>
      <c r="H19" s="26"/>
      <c r="I19" s="26"/>
      <c r="J19" s="26"/>
    </row>
    <row r="20" spans="2:10" x14ac:dyDescent="0.3">
      <c r="B20" s="26"/>
      <c r="C20" s="26"/>
      <c r="D20" s="26"/>
      <c r="E20" s="26"/>
      <c r="F20" s="26"/>
      <c r="G20" s="26"/>
      <c r="H20" s="26"/>
      <c r="I20" s="26"/>
      <c r="J20" s="26"/>
    </row>
    <row r="21" spans="2:10" x14ac:dyDescent="0.3">
      <c r="B21" s="26"/>
      <c r="C21" s="26"/>
      <c r="D21" s="26"/>
      <c r="E21" s="26"/>
      <c r="F21" s="26"/>
      <c r="G21" s="26"/>
      <c r="H21" s="26"/>
      <c r="I21" s="26"/>
      <c r="J21" s="26"/>
    </row>
    <row r="22" spans="2:10" x14ac:dyDescent="0.3">
      <c r="B22" s="26"/>
      <c r="C22" s="26"/>
      <c r="D22" s="26"/>
      <c r="E22" s="26"/>
      <c r="F22" s="26"/>
      <c r="G22" s="26"/>
      <c r="H22" s="26"/>
      <c r="I22" s="26"/>
      <c r="J22" s="26"/>
    </row>
    <row r="23" spans="2:10" x14ac:dyDescent="0.3">
      <c r="B23" s="26"/>
      <c r="C23" s="26"/>
      <c r="D23" s="26"/>
      <c r="E23" s="26"/>
      <c r="F23" s="26"/>
      <c r="G23" s="26"/>
      <c r="H23" s="26"/>
      <c r="I23" s="26"/>
      <c r="J23" s="26"/>
    </row>
    <row r="24" spans="2:10" x14ac:dyDescent="0.3">
      <c r="B24" s="26"/>
      <c r="C24" s="26"/>
      <c r="D24" s="26"/>
      <c r="E24" s="26"/>
      <c r="F24" s="26"/>
      <c r="G24" s="26"/>
      <c r="H24" s="26"/>
      <c r="I24" s="26"/>
      <c r="J24" s="26"/>
    </row>
    <row r="25" spans="2:10" x14ac:dyDescent="0.3">
      <c r="B25" s="26"/>
      <c r="C25" s="26"/>
      <c r="D25" s="26"/>
      <c r="E25" s="26"/>
      <c r="F25" s="26"/>
      <c r="G25" s="26"/>
      <c r="H25" s="26"/>
      <c r="I25" s="26"/>
      <c r="J25" s="26"/>
    </row>
  </sheetData>
  <mergeCells count="1">
    <mergeCell ref="B17:J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D2B5E-18CB-4519-A018-0CD5E2BF2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Введение</vt:lpstr>
      <vt:lpstr>Данные</vt:lpstr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Бесхмельницкая</dc:creator>
  <cp:lastModifiedBy>Nguyễn Cao Bách</cp:lastModifiedBy>
  <dcterms:created xsi:type="dcterms:W3CDTF">2015-06-05T18:17:20Z</dcterms:created>
  <dcterms:modified xsi:type="dcterms:W3CDTF">2024-11-23T07:01:27Z</dcterms:modified>
</cp:coreProperties>
</file>