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Tin\Nam 3\Ki 1\Машинное обучение\ROC\"/>
    </mc:Choice>
  </mc:AlternateContent>
  <xr:revisionPtr revIDLastSave="0" documentId="13_ncr:1_{EF1030B6-4B63-4D9D-8AC2-9A12AEE3E847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Введение" sheetId="1" r:id="rId1"/>
    <sheet name="Данные" sheetId="2" r:id="rId2"/>
    <sheet name="Задание 1" sheetId="3" r:id="rId3"/>
    <sheet name="Задание 2" sheetId="4" r:id="rId4"/>
    <sheet name="Задание 3" sheetId="5" r:id="rId5"/>
    <sheet name="Пример построения ROC-кривой" sheetId="7" r:id="rId6"/>
    <sheet name="Задание 4" sheetId="6" r:id="rId7"/>
  </sheets>
  <calcPr calcId="191029"/>
</workbook>
</file>

<file path=xl/calcChain.xml><?xml version="1.0" encoding="utf-8"?>
<calcChain xmlns="http://schemas.openxmlformats.org/spreadsheetml/2006/main">
  <c r="I4" i="2" l="1"/>
  <c r="G5" i="2" l="1"/>
  <c r="G6" i="2"/>
  <c r="K6" i="2" s="1"/>
  <c r="G7" i="2"/>
  <c r="G8" i="2"/>
  <c r="G9" i="2"/>
  <c r="G10" i="2"/>
  <c r="I10" i="2" s="1"/>
  <c r="G11" i="2"/>
  <c r="I11" i="2" s="1"/>
  <c r="G12" i="2"/>
  <c r="K12" i="2" s="1"/>
  <c r="G13" i="2"/>
  <c r="K13" i="2" s="1"/>
  <c r="G14" i="2"/>
  <c r="K14" i="2" s="1"/>
  <c r="G15" i="2"/>
  <c r="K15" i="2" s="1"/>
  <c r="G16" i="2"/>
  <c r="L16" i="2" s="1"/>
  <c r="G17" i="2"/>
  <c r="G18" i="2"/>
  <c r="G19" i="2"/>
  <c r="K19" i="2" s="1"/>
  <c r="G20" i="2"/>
  <c r="G21" i="2"/>
  <c r="G22" i="2"/>
  <c r="K22" i="2" s="1"/>
  <c r="G23" i="2"/>
  <c r="K23" i="2" s="1"/>
  <c r="G24" i="2"/>
  <c r="L24" i="2" s="1"/>
  <c r="G25" i="2"/>
  <c r="J25" i="2" s="1"/>
  <c r="G26" i="2"/>
  <c r="J26" i="2" s="1"/>
  <c r="G27" i="2"/>
  <c r="I27" i="2" s="1"/>
  <c r="G28" i="2"/>
  <c r="L28" i="2" s="1"/>
  <c r="G4" i="2"/>
  <c r="L4" i="2" s="1"/>
  <c r="L5" i="2"/>
  <c r="L17" i="2"/>
  <c r="L18" i="2"/>
  <c r="L8" i="2"/>
  <c r="L9" i="2"/>
  <c r="J10" i="2"/>
  <c r="L21" i="2"/>
  <c r="L22" i="2"/>
  <c r="L23" i="2"/>
  <c r="L20" i="2"/>
  <c r="L6" i="2"/>
  <c r="L7" i="2"/>
  <c r="L19" i="2"/>
  <c r="K7" i="2"/>
  <c r="K9" i="2"/>
  <c r="K10" i="2"/>
  <c r="K11" i="2"/>
  <c r="K21" i="2"/>
  <c r="J7" i="2"/>
  <c r="J19" i="2"/>
  <c r="I7" i="2"/>
  <c r="I8" i="2"/>
  <c r="I9" i="2"/>
  <c r="I19" i="2"/>
  <c r="I20" i="2"/>
  <c r="I21" i="2"/>
  <c r="I22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4" i="2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12" i="4"/>
  <c r="F13" i="7"/>
  <c r="G13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G54" i="7"/>
  <c r="D34" i="7"/>
  <c r="F14" i="7"/>
  <c r="F15" i="7"/>
  <c r="F16" i="7"/>
  <c r="F17" i="7"/>
  <c r="F18" i="7"/>
  <c r="G18" i="7" s="1"/>
  <c r="F19" i="7"/>
  <c r="F20" i="7"/>
  <c r="F21" i="7"/>
  <c r="F22" i="7"/>
  <c r="G14" i="7"/>
  <c r="G15" i="7"/>
  <c r="G16" i="7"/>
  <c r="G17" i="7"/>
  <c r="E34" i="7" s="1"/>
  <c r="G19" i="7"/>
  <c r="G20" i="7"/>
  <c r="G21" i="7"/>
  <c r="G22" i="7"/>
  <c r="K27" i="2" l="1"/>
  <c r="M7" i="2"/>
  <c r="I26" i="2"/>
  <c r="I25" i="2"/>
  <c r="I24" i="2"/>
  <c r="K24" i="2"/>
  <c r="I23" i="2"/>
  <c r="I6" i="2"/>
  <c r="M6" i="2" s="1"/>
  <c r="N19" i="2"/>
  <c r="J18" i="2"/>
  <c r="J6" i="2"/>
  <c r="N6" i="2" s="1"/>
  <c r="K26" i="2"/>
  <c r="N26" i="2" s="1"/>
  <c r="K25" i="2"/>
  <c r="N25" i="2" s="1"/>
  <c r="K18" i="2"/>
  <c r="I18" i="2"/>
  <c r="N10" i="2"/>
  <c r="M8" i="2"/>
  <c r="L15" i="2"/>
  <c r="J13" i="2"/>
  <c r="N13" i="2" s="1"/>
  <c r="L27" i="2"/>
  <c r="M27" i="2" s="1"/>
  <c r="L25" i="2"/>
  <c r="L10" i="2"/>
  <c r="M10" i="2" s="1"/>
  <c r="I14" i="2"/>
  <c r="J15" i="2"/>
  <c r="N15" i="2" s="1"/>
  <c r="L14" i="2"/>
  <c r="J27" i="2"/>
  <c r="N27" i="2" s="1"/>
  <c r="J11" i="2"/>
  <c r="N11" i="2" s="1"/>
  <c r="L26" i="2"/>
  <c r="I15" i="2"/>
  <c r="M19" i="2"/>
  <c r="J24" i="2"/>
  <c r="N24" i="2" s="1"/>
  <c r="J9" i="2"/>
  <c r="N9" i="2" s="1"/>
  <c r="I13" i="2"/>
  <c r="J14" i="2"/>
  <c r="N14" i="2" s="1"/>
  <c r="L13" i="2"/>
  <c r="M22" i="2"/>
  <c r="L12" i="2"/>
  <c r="M21" i="2"/>
  <c r="L11" i="2"/>
  <c r="M11" i="2" s="1"/>
  <c r="M20" i="2"/>
  <c r="M18" i="2"/>
  <c r="J23" i="2"/>
  <c r="N23" i="2" s="1"/>
  <c r="N7" i="2"/>
  <c r="M9" i="2"/>
  <c r="M24" i="2"/>
  <c r="M23" i="2"/>
  <c r="J12" i="2"/>
  <c r="N12" i="2" s="1"/>
  <c r="I12" i="2"/>
  <c r="M12" i="2" s="1"/>
  <c r="J22" i="2"/>
  <c r="N22" i="2" s="1"/>
  <c r="J21" i="2"/>
  <c r="N21" i="2" s="1"/>
  <c r="M4" i="2"/>
  <c r="J4" i="2"/>
  <c r="N4" i="2" s="1"/>
  <c r="K4" i="2"/>
  <c r="I5" i="2"/>
  <c r="M5" i="2" s="1"/>
  <c r="I28" i="2"/>
  <c r="M28" i="2" s="1"/>
  <c r="I16" i="2"/>
  <c r="M16" i="2" s="1"/>
  <c r="J20" i="2"/>
  <c r="J8" i="2"/>
  <c r="K20" i="2"/>
  <c r="K8" i="2"/>
  <c r="I17" i="2"/>
  <c r="M17" i="2" s="1"/>
  <c r="J17" i="2"/>
  <c r="J5" i="2"/>
  <c r="K17" i="2"/>
  <c r="K5" i="2"/>
  <c r="J28" i="2"/>
  <c r="J16" i="2"/>
  <c r="K28" i="2"/>
  <c r="K16" i="2"/>
  <c r="F41" i="7"/>
  <c r="G50" i="7"/>
  <c r="G48" i="7"/>
  <c r="G37" i="7"/>
  <c r="F48" i="7"/>
  <c r="F49" i="7"/>
  <c r="F53" i="7"/>
  <c r="G49" i="7"/>
  <c r="F36" i="7"/>
  <c r="F47" i="7"/>
  <c r="G42" i="7"/>
  <c r="G35" i="7"/>
  <c r="F54" i="7"/>
  <c r="H47" i="7"/>
  <c r="F42" i="7"/>
  <c r="H42" i="7" s="1"/>
  <c r="F35" i="7"/>
  <c r="H54" i="7"/>
  <c r="G41" i="7"/>
  <c r="I41" i="7" s="1"/>
  <c r="H35" i="7"/>
  <c r="G53" i="7"/>
  <c r="F46" i="7"/>
  <c r="G39" i="7"/>
  <c r="G46" i="7"/>
  <c r="F39" i="7"/>
  <c r="F51" i="7"/>
  <c r="F45" i="7"/>
  <c r="G38" i="7"/>
  <c r="F38" i="7"/>
  <c r="F50" i="7"/>
  <c r="G43" i="7"/>
  <c r="F43" i="7"/>
  <c r="F37" i="7"/>
  <c r="G45" i="7"/>
  <c r="I42" i="7"/>
  <c r="G52" i="7"/>
  <c r="F34" i="7"/>
  <c r="H34" i="7" s="1"/>
  <c r="F52" i="7"/>
  <c r="I48" i="7"/>
  <c r="G44" i="7"/>
  <c r="F44" i="7"/>
  <c r="G40" i="7"/>
  <c r="G36" i="7"/>
  <c r="G34" i="7"/>
  <c r="G51" i="7"/>
  <c r="G47" i="7"/>
  <c r="F40" i="7"/>
  <c r="M25" i="2" l="1"/>
  <c r="M26" i="2"/>
  <c r="L29" i="2"/>
  <c r="N18" i="2"/>
  <c r="M14" i="2"/>
  <c r="N28" i="2"/>
  <c r="M13" i="2"/>
  <c r="N17" i="2"/>
  <c r="M15" i="2"/>
  <c r="K29" i="2"/>
  <c r="J29" i="2"/>
  <c r="N8" i="2"/>
  <c r="N16" i="2"/>
  <c r="N20" i="2"/>
  <c r="I29" i="2"/>
  <c r="N5" i="2"/>
  <c r="H43" i="7"/>
  <c r="I44" i="7"/>
  <c r="H50" i="7"/>
  <c r="H38" i="7"/>
  <c r="H41" i="7"/>
  <c r="H44" i="7"/>
  <c r="H36" i="7"/>
  <c r="I47" i="7"/>
  <c r="I40" i="7"/>
  <c r="I54" i="7"/>
  <c r="H52" i="7"/>
  <c r="I39" i="7"/>
  <c r="I38" i="7"/>
  <c r="I46" i="7"/>
  <c r="I37" i="7"/>
  <c r="H48" i="7"/>
  <c r="H39" i="7"/>
  <c r="H46" i="7"/>
  <c r="H37" i="7"/>
  <c r="H51" i="7"/>
  <c r="I35" i="7"/>
  <c r="I53" i="7"/>
  <c r="H45" i="7"/>
  <c r="H40" i="7"/>
  <c r="I36" i="7"/>
  <c r="I43" i="7"/>
  <c r="I50" i="7"/>
  <c r="I45" i="7"/>
  <c r="I51" i="7"/>
  <c r="I49" i="7"/>
  <c r="H53" i="7"/>
  <c r="I52" i="7"/>
  <c r="H49" i="7"/>
  <c r="I34" i="7"/>
</calcChain>
</file>

<file path=xl/sharedStrings.xml><?xml version="1.0" encoding="utf-8"?>
<sst xmlns="http://schemas.openxmlformats.org/spreadsheetml/2006/main" count="41" uniqueCount="37">
  <si>
    <t>Обучающая выборка</t>
  </si>
  <si>
    <t>Возраст</t>
  </si>
  <si>
    <t>Уровень холестерина</t>
  </si>
  <si>
    <t>Давление (систолическое)</t>
  </si>
  <si>
    <t>Класс (0 - без заболевания, 1 - заболевание)</t>
  </si>
  <si>
    <t>Описание признаков</t>
  </si>
  <si>
    <r>
      <t>1. Возраст</t>
    </r>
    <r>
      <rPr>
        <sz val="7"/>
        <color rgb="FF222222"/>
        <rFont val="Var(--sds-font-family-01)"/>
      </rPr>
      <t>: Возраст пациента (в годах).</t>
    </r>
  </si>
  <si>
    <r>
      <t>2. Уровень холестерина</t>
    </r>
    <r>
      <rPr>
        <sz val="7"/>
        <color rgb="FF222222"/>
        <rFont val="Var(--sds-font-family-01)"/>
      </rPr>
      <t>: Уровень холестерина в крови (в мг/дл).</t>
    </r>
  </si>
  <si>
    <r>
      <t>3. Давление (систолическое)</t>
    </r>
    <r>
      <rPr>
        <sz val="7"/>
        <color rgb="FF222222"/>
        <rFont val="Var(--sds-font-family-01)"/>
      </rPr>
      <t>: Систолическое артериальное давление (в мм рт. ст.).</t>
    </r>
  </si>
  <si>
    <r>
      <t>4. Индекс массы тела (ИМТ)</t>
    </r>
    <r>
      <rPr>
        <sz val="7"/>
        <color rgb="FF222222"/>
        <rFont val="Var(--sds-font-family-01)"/>
      </rPr>
      <t>: Индекс массы тела (в кг/м²).</t>
    </r>
  </si>
  <si>
    <r>
      <t>5. Класс</t>
    </r>
    <r>
      <rPr>
        <sz val="7"/>
        <color rgb="FF222222"/>
        <rFont val="Var(--sds-font-family-01)"/>
      </rPr>
      <t>: Целевая переменная (0 - без заболевания, 1 - заболевание).</t>
    </r>
  </si>
  <si>
    <t>№ строки</t>
  </si>
  <si>
    <t>Отступ</t>
  </si>
  <si>
    <t>y-эталон</t>
  </si>
  <si>
    <t>y-расчет</t>
  </si>
  <si>
    <t>Совершил покупку (целевая переменная)</t>
  </si>
  <si>
    <t>Значение разделяющей прямой</t>
  </si>
  <si>
    <t>Возраст
w1</t>
  </si>
  <si>
    <t>Уровень дохода
w2</t>
  </si>
  <si>
    <t>Поведение на сайте
w3</t>
  </si>
  <si>
    <t>Таблица коэффициентов</t>
  </si>
  <si>
    <t>w1</t>
  </si>
  <si>
    <t>w2</t>
  </si>
  <si>
    <t>w3</t>
  </si>
  <si>
    <t>b</t>
  </si>
  <si>
    <t>Соотнесение по классам</t>
  </si>
  <si>
    <t>Порог</t>
  </si>
  <si>
    <t>FP</t>
  </si>
  <si>
    <t>TP</t>
  </si>
  <si>
    <t>TN</t>
  </si>
  <si>
    <t>FN</t>
  </si>
  <si>
    <t>FRP</t>
  </si>
  <si>
    <t>TRP</t>
  </si>
  <si>
    <t>z</t>
  </si>
  <si>
    <t>Классификация</t>
  </si>
  <si>
    <t>TPR</t>
  </si>
  <si>
    <t>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</si>
</sst>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7"/>
      <color rgb="FF222222"/>
      <name val="Var(--sds-font-family-01)"/>
    </font>
    <font>
      <sz val="7"/>
      <color rgb="FF222222"/>
      <name val="Var(--sds-font-family-01)"/>
    </font>
    <font>
      <b/>
      <sz val="13.5"/>
      <color rgb="FF222222"/>
      <name val="Segoe UI"/>
    </font>
    <font>
      <b/>
      <sz val="11"/>
      <color theme="1"/>
      <name val="Calibri"/>
      <scheme val="minor"/>
    </font>
    <font>
      <b/>
      <sz val="13.5"/>
      <color theme="1"/>
      <name val="Calibri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0" fillId="0" borderId="1" xfId="0" applyBorder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2" fontId="8" fillId="0" borderId="0" xfId="0" applyNumberFormat="1" applyFont="1"/>
    <xf numFmtId="164" fontId="7" fillId="0" borderId="0" xfId="0" applyNumberFormat="1" applyFont="1"/>
    <xf numFmtId="1" fontId="0" fillId="0" borderId="0" xfId="0" applyNumberFormat="1" applyAlignment="1">
      <alignment vertical="center" wrapText="1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'Пример построения ROC-кривой'!$I$33</c:f>
              <c:strCache>
                <c:ptCount val="1"/>
                <c:pt idx="0">
                  <c:v>TRP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'Пример построения ROC-кривой'!$H$34:$H$54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</c:v>
                </c:pt>
              </c:numCache>
            </c:numRef>
          </c:xVal>
          <c:yVal>
            <c:numRef>
              <c:f>'Пример построения ROC-кривой'!$I$34:$I$54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7-4C16-9130-EFDD23ACD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980239"/>
        <c:axId val="94055344"/>
      </c:scatterChart>
      <c:valAx>
        <c:axId val="180998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5344"/>
        <c:crosses val="autoZero"/>
        <c:crossBetween val="midCat"/>
      </c:valAx>
      <c:valAx>
        <c:axId val="94055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8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590549</xdr:colOff>
      <xdr:row>18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 bwMode="auto">
        <a:xfrm>
          <a:off x="609600" y="184150"/>
          <a:ext cx="6076950" cy="3143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Лабораторная работа 2</a:t>
          </a:r>
          <a:endParaRPr lang="ru-RU" sz="1200"/>
        </a:p>
        <a:p>
          <a:pPr algn="ctr"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Тема: Бинарная классификация</a:t>
          </a:r>
          <a:endParaRPr lang="ru-RU" sz="1200"/>
        </a:p>
        <a:p>
          <a:pPr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1. Как выполнять?</a:t>
          </a:r>
          <a:endParaRPr lang="ru-RU" sz="1200"/>
        </a:p>
        <a:p>
          <a:pPr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Копируете к себе данный файл. Каждый лист данного файла является отдельным заданием. Задания включают в себя несколько подпунктов, написанных на соответствующем листе. Поля для выполнения так же представлены на листе с заданием. Алгоритм выполнения также представлен на листе с заданием. Вводите только те данные, которые от вас требуются в рамках выполнения задания. Все вычисления выполнять на листе "Данные"</a:t>
          </a:r>
          <a:endParaRPr lang="ru-RU" sz="1200"/>
        </a:p>
        <a:p>
          <a:pPr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2. Как сдавать?</a:t>
          </a:r>
          <a:endParaRPr lang="ru-RU" sz="1200"/>
        </a:p>
        <a:p>
          <a:pPr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Результат выполнения сохраняете в копии этого файла. В названии файла ОБЯЗАТЕЛЬНО! указываете фамилию. Файл выкладываете в директорию, указанную преподавателем.</a:t>
          </a:r>
          <a:endParaRPr lang="ru-RU" sz="1200"/>
        </a:p>
        <a:p>
          <a:pPr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3. Как оценивается?</a:t>
          </a:r>
          <a:endParaRPr lang="ru-RU" sz="1200"/>
        </a:p>
        <a:p>
          <a:pPr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Результат данной работы оценивается максимально в 3 балла. Баллы засчитываются в текущий контроль.</a:t>
          </a:r>
          <a:endParaRPr lang="ru-RU" sz="1200"/>
        </a:p>
        <a:p>
          <a:pPr algn="ctr"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Удачи!</a:t>
          </a:r>
          <a:endParaRPr lang="ru-RU" sz="1200"/>
        </a:p>
        <a:p>
          <a:pPr>
            <a:defRPr/>
          </a:pP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0</xdr:colOff>
      <xdr:row>3</xdr:row>
      <xdr:rowOff>79375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 bwMode="auto">
        <a:xfrm>
          <a:off x="609600" y="368300"/>
          <a:ext cx="6096000" cy="26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600" b="1"/>
            <a:t>Задание 1. Вспоминаем основы</a:t>
          </a:r>
          <a:endParaRPr/>
        </a:p>
      </xdr:txBody>
    </xdr:sp>
    <xdr:clientData/>
  </xdr:twoCellAnchor>
  <xdr:twoCellAnchor>
    <xdr:from>
      <xdr:col>1</xdr:col>
      <xdr:colOff>0</xdr:colOff>
      <xdr:row>5</xdr:row>
      <xdr:rowOff>0</xdr:rowOff>
    </xdr:from>
    <xdr:to>
      <xdr:col>11</xdr:col>
      <xdr:colOff>69850</xdr:colOff>
      <xdr:row>13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 bwMode="auto">
        <a:xfrm>
          <a:off x="609600" y="920750"/>
          <a:ext cx="6165850" cy="147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100"/>
            <a:t>Итак, вы теперь знаете, что такое машинное обучение и какие данные мы используем для реализации алгоритмов машинного обучения. Теперь начнем изучать алгоритмы классификации и регрессии более подробно. </a:t>
          </a:r>
          <a:endParaRPr/>
        </a:p>
        <a:p>
          <a:pPr>
            <a:defRPr/>
          </a:pPr>
          <a:r>
            <a:rPr lang="ru-RU" sz="1100"/>
            <a:t>Бинарная классификация - один из базовых типов задач машинного обучения, позволяющий разделять исходные изучаемые объекты на 2 класса. </a:t>
          </a:r>
          <a:endParaRPr/>
        </a:p>
        <a:p>
          <a:pPr>
            <a:defRPr/>
          </a:pPr>
          <a:r>
            <a:rPr lang="ru-RU" sz="1100"/>
            <a:t>Прежде чем начать решать задачи, ответьте на след вопросы:</a:t>
          </a:r>
        </a:p>
      </xdr:txBody>
    </xdr:sp>
    <xdr:clientData/>
  </xdr:twoCellAnchor>
  <xdr:twoCellAnchor>
    <xdr:from>
      <xdr:col>1</xdr:col>
      <xdr:colOff>12700</xdr:colOff>
      <xdr:row>14</xdr:row>
      <xdr:rowOff>38100</xdr:rowOff>
    </xdr:from>
    <xdr:to>
      <xdr:col>11</xdr:col>
      <xdr:colOff>12700</xdr:colOff>
      <xdr:row>16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 bwMode="auto">
        <a:xfrm>
          <a:off x="622300" y="2616200"/>
          <a:ext cx="6096000" cy="35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1. Что есть бинарная классификация?</a:t>
          </a:r>
        </a:p>
      </xdr:txBody>
    </xdr:sp>
    <xdr:clientData/>
  </xdr:twoCellAnchor>
  <xdr:twoCellAnchor>
    <xdr:from>
      <xdr:col>0</xdr:col>
      <xdr:colOff>596900</xdr:colOff>
      <xdr:row>18</xdr:row>
      <xdr:rowOff>25400</xdr:rowOff>
    </xdr:from>
    <xdr:to>
      <xdr:col>11</xdr:col>
      <xdr:colOff>19050</xdr:colOff>
      <xdr:row>24</xdr:row>
      <xdr:rowOff>173037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 bwMode="auto">
        <a:xfrm>
          <a:off x="596900" y="3340100"/>
          <a:ext cx="612775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1:</a:t>
          </a:r>
          <a:r>
            <a:rPr lang="vi-VN" sz="1400"/>
            <a:t> </a:t>
          </a:r>
          <a:r>
            <a:rPr lang="ru-RU" sz="1400"/>
            <a:t>это задача машинного обучения, где целевая переменная имеет всего два возможных значения или класса, например, "да" и "нет" или "0" и "1". Модель должна классифицировать каждый пример как принадлежащий одному из этих двух классов.</a:t>
          </a:r>
          <a:endParaRPr/>
        </a:p>
      </xdr:txBody>
    </xdr:sp>
    <xdr:clientData/>
  </xdr:twoCellAnchor>
  <xdr:twoCellAnchor>
    <xdr:from>
      <xdr:col>1</xdr:col>
      <xdr:colOff>19050</xdr:colOff>
      <xdr:row>26</xdr:row>
      <xdr:rowOff>19050</xdr:rowOff>
    </xdr:from>
    <xdr:to>
      <xdr:col>11</xdr:col>
      <xdr:colOff>190500</xdr:colOff>
      <xdr:row>28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 bwMode="auto">
        <a:xfrm>
          <a:off x="628650" y="4806950"/>
          <a:ext cx="6267450" cy="35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2. Какие модели, решающие задачу бинарной классификации, вы знаете?</a:t>
          </a:r>
        </a:p>
      </xdr:txBody>
    </xdr:sp>
    <xdr:clientData/>
  </xdr:twoCellAnchor>
  <xdr:twoCellAnchor>
    <xdr:from>
      <xdr:col>0</xdr:col>
      <xdr:colOff>603250</xdr:colOff>
      <xdr:row>29</xdr:row>
      <xdr:rowOff>107950</xdr:rowOff>
    </xdr:from>
    <xdr:to>
      <xdr:col>11</xdr:col>
      <xdr:colOff>63500</xdr:colOff>
      <xdr:row>36</xdr:row>
      <xdr:rowOff>71438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 bwMode="auto">
        <a:xfrm>
          <a:off x="603250" y="5448300"/>
          <a:ext cx="616585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2:</a:t>
          </a:r>
          <a:endParaRPr lang="vi-VN" sz="1400"/>
        </a:p>
        <a:p>
          <a:pPr>
            <a:defRPr/>
          </a:pPr>
          <a:r>
            <a:rPr lang="ru-RU" sz="1400"/>
            <a:t>- Логистическая регрессия: Проста в понимании и эффективна для линейно-разделимых классов.</a:t>
          </a:r>
        </a:p>
        <a:p>
          <a:pPr>
            <a:defRPr/>
          </a:pPr>
          <a:r>
            <a:rPr lang="ru-RU" sz="1400"/>
            <a:t>- Опорные векторы (</a:t>
          </a:r>
          <a:r>
            <a:rPr lang="en-US" sz="1400"/>
            <a:t>SVM): </a:t>
          </a:r>
          <a:r>
            <a:rPr lang="ru-RU" sz="1400"/>
            <a:t>Может использовать различные ядра для разделения данных.</a:t>
          </a:r>
        </a:p>
        <a:p>
          <a:pPr>
            <a:defRPr/>
          </a:pPr>
          <a:endParaRPr lang="vi-VN" sz="1400"/>
        </a:p>
        <a:p>
          <a:pPr>
            <a:defRPr/>
          </a:pPr>
          <a:endParaRPr/>
        </a:p>
      </xdr:txBody>
    </xdr:sp>
    <xdr:clientData/>
  </xdr:twoCellAnchor>
  <xdr:twoCellAnchor>
    <xdr:from>
      <xdr:col>1</xdr:col>
      <xdr:colOff>0</xdr:colOff>
      <xdr:row>38</xdr:row>
      <xdr:rowOff>0</xdr:rowOff>
    </xdr:from>
    <xdr:to>
      <xdr:col>11</xdr:col>
      <xdr:colOff>171450</xdr:colOff>
      <xdr:row>39</xdr:row>
      <xdr:rowOff>174624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 bwMode="auto">
        <a:xfrm>
          <a:off x="609600" y="6997700"/>
          <a:ext cx="6267450" cy="35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3. Какие метрики проверки качества моделей классификации вы знаете?</a:t>
          </a:r>
        </a:p>
      </xdr:txBody>
    </xdr:sp>
    <xdr:clientData/>
  </xdr:twoCellAnchor>
  <xdr:twoCellAnchor>
    <xdr:from>
      <xdr:col>1</xdr:col>
      <xdr:colOff>0</xdr:colOff>
      <xdr:row>41</xdr:row>
      <xdr:rowOff>0</xdr:rowOff>
    </xdr:from>
    <xdr:to>
      <xdr:col>11</xdr:col>
      <xdr:colOff>69850</xdr:colOff>
      <xdr:row>47</xdr:row>
      <xdr:rowOff>147638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 bwMode="auto">
        <a:xfrm>
          <a:off x="609600" y="7550150"/>
          <a:ext cx="616585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3:</a:t>
          </a:r>
          <a:r>
            <a:rPr lang="vi-VN" sz="1400"/>
            <a:t> </a:t>
          </a:r>
          <a:r>
            <a:rPr lang="ru-RU" sz="1400"/>
            <a:t>Точность (</a:t>
          </a:r>
          <a:r>
            <a:rPr lang="vi-VN" sz="1400"/>
            <a:t>Accuracy): </a:t>
          </a:r>
          <a:r>
            <a:rPr lang="ru-RU" sz="1400"/>
            <a:t>Доля верных предсказаний.</a:t>
          </a:r>
        </a:p>
        <a:p>
          <a:pPr>
            <a:defRPr/>
          </a:pPr>
          <a:r>
            <a:rPr lang="ru-RU" sz="1400"/>
            <a:t>Полнота (</a:t>
          </a:r>
          <a:r>
            <a:rPr lang="vi-VN" sz="1400"/>
            <a:t>Recall): </a:t>
          </a:r>
          <a:r>
            <a:rPr lang="ru-RU" sz="1400"/>
            <a:t>Доля правильно классифицированных положительных примеров.</a:t>
          </a:r>
        </a:p>
        <a:p>
          <a:pPr>
            <a:defRPr/>
          </a:pPr>
          <a:r>
            <a:rPr lang="ru-RU" sz="1400"/>
            <a:t>Точность или прецизионность (</a:t>
          </a:r>
          <a:r>
            <a:rPr lang="vi-VN" sz="1400"/>
            <a:t>Precision): </a:t>
          </a:r>
          <a:r>
            <a:rPr lang="ru-RU" sz="1400"/>
            <a:t>Доля верных положительных предсказаний.</a:t>
          </a:r>
        </a:p>
        <a:p>
          <a:pPr>
            <a:defRPr/>
          </a:pPr>
          <a:endParaRPr/>
        </a:p>
      </xdr:txBody>
    </xdr:sp>
    <xdr:clientData/>
  </xdr:twoCellAnchor>
  <xdr:twoCellAnchor>
    <xdr:from>
      <xdr:col>1</xdr:col>
      <xdr:colOff>0</xdr:colOff>
      <xdr:row>50</xdr:row>
      <xdr:rowOff>0</xdr:rowOff>
    </xdr:from>
    <xdr:to>
      <xdr:col>10</xdr:col>
      <xdr:colOff>603250</xdr:colOff>
      <xdr:row>51</xdr:row>
      <xdr:rowOff>174624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 bwMode="auto">
        <a:xfrm>
          <a:off x="609600" y="9207500"/>
          <a:ext cx="6089650" cy="35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4. Что такое линейно-разделимые классы?</a:t>
          </a:r>
        </a:p>
      </xdr:txBody>
    </xdr:sp>
    <xdr:clientData/>
  </xdr:twoCellAnchor>
  <xdr:twoCellAnchor>
    <xdr:from>
      <xdr:col>1</xdr:col>
      <xdr:colOff>0</xdr:colOff>
      <xdr:row>53</xdr:row>
      <xdr:rowOff>0</xdr:rowOff>
    </xdr:from>
    <xdr:to>
      <xdr:col>11</xdr:col>
      <xdr:colOff>69850</xdr:colOff>
      <xdr:row>59</xdr:row>
      <xdr:rowOff>147638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 bwMode="auto">
        <a:xfrm>
          <a:off x="609600" y="9759950"/>
          <a:ext cx="616585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4:</a:t>
          </a:r>
          <a:r>
            <a:rPr lang="vi-VN" sz="1400"/>
            <a:t> </a:t>
          </a:r>
          <a:r>
            <a:rPr lang="ru-RU" sz="1400"/>
            <a:t>это классы, которые можно полностью разделить гиперплоскостью в пространстве признаков. Если гиперплоскость существует, которая делит данные так, что объекты одного класса находятся по одну сторону, а другого класса — по другую, классы считаются линейно-разделимыми.</a:t>
          </a:r>
          <a:endParaRPr/>
        </a:p>
      </xdr:txBody>
    </xdr:sp>
    <xdr:clientData/>
  </xdr:twoCellAnchor>
  <xdr:twoCellAnchor>
    <xdr:from>
      <xdr:col>1</xdr:col>
      <xdr:colOff>0</xdr:colOff>
      <xdr:row>61</xdr:row>
      <xdr:rowOff>0</xdr:rowOff>
    </xdr:from>
    <xdr:to>
      <xdr:col>11</xdr:col>
      <xdr:colOff>12700</xdr:colOff>
      <xdr:row>64</xdr:row>
      <xdr:rowOff>57150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 bwMode="auto">
        <a:xfrm>
          <a:off x="609600" y="11233150"/>
          <a:ext cx="61087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5. Являются ли данные, представленные на листе "Данные" линейно разделимыми? Проиллюстрируйте свое предположение</a:t>
          </a:r>
        </a:p>
      </xdr:txBody>
    </xdr:sp>
    <xdr:clientData/>
  </xdr:twoCellAnchor>
  <xdr:twoCellAnchor>
    <xdr:from>
      <xdr:col>1</xdr:col>
      <xdr:colOff>6350</xdr:colOff>
      <xdr:row>66</xdr:row>
      <xdr:rowOff>139700</xdr:rowOff>
    </xdr:from>
    <xdr:to>
      <xdr:col>11</xdr:col>
      <xdr:colOff>76200</xdr:colOff>
      <xdr:row>76</xdr:row>
      <xdr:rowOff>45720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 bwMode="auto">
        <a:xfrm>
          <a:off x="615950" y="12209780"/>
          <a:ext cx="6165850" cy="1734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5:</a:t>
          </a:r>
          <a:r>
            <a:rPr lang="vi-VN" sz="1400"/>
            <a:t> </a:t>
          </a:r>
          <a:r>
            <a:rPr lang="ru-RU" sz="1400"/>
            <a:t>Чтобы ответить на этот вопрос, необходимо увидеть сами данные на листе "Данные". На практике для иллюстрации можно использовать такие методы, как:</a:t>
          </a:r>
        </a:p>
        <a:p>
          <a:pPr>
            <a:defRPr/>
          </a:pPr>
          <a:r>
            <a:rPr lang="ru-RU" sz="1400"/>
            <a:t>Визуализация данных (например, с помощью </a:t>
          </a:r>
          <a:r>
            <a:rPr lang="vi-VN" sz="1400"/>
            <a:t>scatter plot </a:t>
          </a:r>
          <a:r>
            <a:rPr lang="ru-RU" sz="1400"/>
            <a:t>для двухмерных данных).</a:t>
          </a:r>
        </a:p>
        <a:p>
          <a:pPr>
            <a:defRPr/>
          </a:pPr>
          <a:r>
            <a:rPr lang="ru-RU" sz="1400"/>
            <a:t>Применение модели логистической регрессии или </a:t>
          </a:r>
          <a:r>
            <a:rPr lang="vi-VN" sz="1400"/>
            <a:t>SVM </a:t>
          </a:r>
          <a:r>
            <a:rPr lang="ru-RU" sz="1400"/>
            <a:t>и визуализация разделяющей гиперплоскости.</a:t>
          </a:r>
        </a:p>
        <a:p>
          <a:pPr>
            <a:defRPr/>
          </a:pPr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141287</xdr:colOff>
      <xdr:row>2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 bwMode="auto">
        <a:xfrm>
          <a:off x="609600" y="184150"/>
          <a:ext cx="3798887" cy="26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600" b="1"/>
            <a:t>Задание 2. Линейный фильтр</a:t>
          </a:r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7</xdr:col>
      <xdr:colOff>222250</xdr:colOff>
      <xdr:row>5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 bwMode="auto">
        <a:xfrm>
          <a:off x="609600" y="736600"/>
          <a:ext cx="3879850" cy="288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100"/>
            <a:t>Итак, перейдем от слов к практике</a:t>
          </a:r>
          <a:endParaRPr/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11</xdr:col>
      <xdr:colOff>6350</xdr:colOff>
      <xdr:row>9</xdr:row>
      <xdr:rowOff>158750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 bwMode="auto">
        <a:xfrm>
          <a:off x="609600" y="1289050"/>
          <a:ext cx="6102350" cy="527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1. Начнем с линейного фильтра. Напишите отступы 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M (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ошибки) для всех примеров из данных. Выполняем на примере одного признака (например, возраста)</a:t>
          </a:r>
        </a:p>
      </xdr:txBody>
    </xdr:sp>
    <xdr:clientData/>
  </xdr:twoCellAnchor>
  <xdr:twoCellAnchor>
    <xdr:from>
      <xdr:col>1</xdr:col>
      <xdr:colOff>0</xdr:colOff>
      <xdr:row>37</xdr:row>
      <xdr:rowOff>0</xdr:rowOff>
    </xdr:from>
    <xdr:to>
      <xdr:col>11</xdr:col>
      <xdr:colOff>6350</xdr:colOff>
      <xdr:row>39</xdr:row>
      <xdr:rowOff>158750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 bwMode="auto">
        <a:xfrm>
          <a:off x="609600" y="6813550"/>
          <a:ext cx="7537450" cy="527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2. Напишите общую формулу функции потерь, используя оператор знака выражения</a:t>
          </a:r>
        </a:p>
      </xdr:txBody>
    </xdr:sp>
    <xdr:clientData/>
  </xdr:twoCellAnchor>
  <xdr:twoCellAnchor>
    <xdr:from>
      <xdr:col>1</xdr:col>
      <xdr:colOff>0</xdr:colOff>
      <xdr:row>49</xdr:row>
      <xdr:rowOff>6350</xdr:rowOff>
    </xdr:from>
    <xdr:to>
      <xdr:col>11</xdr:col>
      <xdr:colOff>6350</xdr:colOff>
      <xdr:row>51</xdr:row>
      <xdr:rowOff>165100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 bwMode="auto">
        <a:xfrm>
          <a:off x="609600" y="9029700"/>
          <a:ext cx="7537450" cy="527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3. Возьмите мажорирующую функцию вида (1-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M)</a:t>
          </a:r>
          <a:r>
            <a:rPr lang="en-US" sz="14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 и получите функцию потерь для линейного фильтра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напишите ее формулу ниже</a:t>
          </a:r>
        </a:p>
      </xdr:txBody>
    </xdr:sp>
    <xdr:clientData/>
  </xdr:twoCellAnchor>
  <xdr:twoCellAnchor>
    <xdr:from>
      <xdr:col>0</xdr:col>
      <xdr:colOff>590549</xdr:colOff>
      <xdr:row>61</xdr:row>
      <xdr:rowOff>6350</xdr:rowOff>
    </xdr:from>
    <xdr:to>
      <xdr:col>10</xdr:col>
      <xdr:colOff>596900</xdr:colOff>
      <xdr:row>64</xdr:row>
      <xdr:rowOff>19050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 bwMode="auto">
        <a:xfrm>
          <a:off x="590549" y="11239500"/>
          <a:ext cx="7537450" cy="565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4. Приравняйте производные к нулю и получите значения коэффициентов уравнения. Хорошо ли разделяет полученная модель линейного фильтра?</a:t>
          </a:r>
          <a:endParaRPr/>
        </a:p>
      </xdr:txBody>
    </xdr:sp>
    <xdr:clientData/>
  </xdr:twoCellAnchor>
  <xdr:twoCellAnchor>
    <xdr:from>
      <xdr:col>1</xdr:col>
      <xdr:colOff>2540</xdr:colOff>
      <xdr:row>40</xdr:row>
      <xdr:rowOff>138430</xdr:rowOff>
    </xdr:from>
    <xdr:to>
      <xdr:col>10</xdr:col>
      <xdr:colOff>586740</xdr:colOff>
      <xdr:row>48</xdr:row>
      <xdr:rowOff>137160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 bwMode="auto">
        <a:xfrm>
          <a:off x="612140" y="7453630"/>
          <a:ext cx="7457440" cy="14617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2:Функция потерь с использованием оператора знака выражения (</a:t>
          </a:r>
          <a:r>
            <a:rPr lang="en-US" sz="1400"/>
            <a:t>sign operator) </a:t>
          </a:r>
          <a:r>
            <a:rPr lang="ru-RU" sz="1400"/>
            <a:t>может быть записана следующим образом:</a:t>
          </a:r>
          <a:r>
            <a:rPr lang="vi-VN" sz="1400"/>
            <a:t> </a:t>
          </a:r>
        </a:p>
        <a:p>
          <a:pPr>
            <a:defRPr/>
          </a:pPr>
          <a:r>
            <a:rPr lang="en-US" sz="1400"/>
            <a:t>yi​: </a:t>
          </a:r>
          <a:r>
            <a:rPr lang="ru-RU" sz="1400"/>
            <a:t>истинное значение (целевой класс) для объекта </a:t>
          </a:r>
          <a:r>
            <a:rPr lang="en-US" sz="1400"/>
            <a:t>i.</a:t>
          </a:r>
          <a:endParaRPr lang="vi-VN" sz="1400"/>
        </a:p>
        <a:p>
          <a:pPr>
            <a:defRPr/>
          </a:pPr>
          <a:r>
            <a:rPr lang="vi-VN" sz="1400"/>
            <a:t>y</a:t>
          </a:r>
          <a:r>
            <a:rPr lang="en-US" sz="1400"/>
            <a:t>^​i​: </a:t>
          </a:r>
          <a:r>
            <a:rPr lang="ru-RU" sz="1400"/>
            <a:t>предсказанное значение для объекта </a:t>
          </a:r>
          <a:r>
            <a:rPr lang="en-US" sz="1400"/>
            <a:t>i.</a:t>
          </a:r>
          <a:endParaRPr lang="vi-VN" sz="1400"/>
        </a:p>
        <a:p>
          <a:pPr>
            <a:defRPr/>
          </a:pPr>
          <a:r>
            <a:rPr lang="en-US" sz="1400"/>
            <a:t>sign(x): </a:t>
          </a:r>
          <a:r>
            <a:rPr lang="ru-RU" sz="1400"/>
            <a:t>оператор знака, определяющий знак разности (</a:t>
          </a:r>
          <a:r>
            <a:rPr lang="vi-VN" sz="1400"/>
            <a:t>yi-y^i)</a:t>
          </a:r>
        </a:p>
        <a:p>
          <a:pPr>
            <a:defRPr/>
          </a:pPr>
          <a:r>
            <a:rPr lang="en-US"/>
            <a:t>x&gt;0:</a:t>
          </a:r>
          <a:r>
            <a:rPr lang="vi-VN"/>
            <a:t> x = 1</a:t>
          </a:r>
        </a:p>
        <a:p>
          <a:pPr>
            <a:defRPr/>
          </a:pPr>
          <a:r>
            <a:rPr lang="vi-VN"/>
            <a:t>x=0: x=0</a:t>
          </a:r>
        </a:p>
        <a:p>
          <a:pPr>
            <a:defRPr/>
          </a:pPr>
          <a:r>
            <a:rPr lang="en-US"/>
            <a:t>x&lt;0: sign(x)=−1</a:t>
          </a:r>
          <a:endParaRPr/>
        </a:p>
      </xdr:txBody>
    </xdr:sp>
    <xdr:clientData/>
  </xdr:twoCellAnchor>
  <xdr:twoCellAnchor>
    <xdr:from>
      <xdr:col>1</xdr:col>
      <xdr:colOff>0</xdr:colOff>
      <xdr:row>53</xdr:row>
      <xdr:rowOff>0</xdr:rowOff>
    </xdr:from>
    <xdr:to>
      <xdr:col>14</xdr:col>
      <xdr:colOff>335280</xdr:colOff>
      <xdr:row>59</xdr:row>
      <xdr:rowOff>147638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 bwMode="auto">
        <a:xfrm>
          <a:off x="609600" y="9692640"/>
          <a:ext cx="9646920" cy="12449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3:</a:t>
          </a:r>
          <a:endParaRPr lang="vi-VN" sz="1400"/>
        </a:p>
        <a:p>
          <a:pPr>
            <a:defRPr/>
          </a:pPr>
          <a:r>
            <a:rPr lang="ru-RU" sz="1200"/>
            <a:t>каждый </a:t>
          </a:r>
          <a:r>
            <a:rPr lang="en-US" sz="1200"/>
            <a:t>Mi=yi(w⋅xi+b),</a:t>
          </a:r>
        </a:p>
        <a:p>
          <a:pPr>
            <a:defRPr/>
          </a:pPr>
          <a:r>
            <a:rPr lang="ru-RU" sz="1200"/>
            <a:t>потери увеличиваются, если </a:t>
          </a:r>
          <a:r>
            <a:rPr lang="en-US" sz="1200"/>
            <a:t>Mi​ </a:t>
          </a:r>
          <a:r>
            <a:rPr lang="ru-RU" sz="1200"/>
            <a:t>отклоняется от 1, что способствует улучшению классификации.</a:t>
          </a:r>
        </a:p>
        <a:p>
          <a:pPr>
            <a:defRPr/>
          </a:pPr>
          <a:endParaRPr sz="1400"/>
        </a:p>
      </xdr:txBody>
    </xdr:sp>
    <xdr:clientData/>
  </xdr:twoCellAnchor>
  <xdr:twoCellAnchor>
    <xdr:from>
      <xdr:col>1</xdr:col>
      <xdr:colOff>6350</xdr:colOff>
      <xdr:row>65</xdr:row>
      <xdr:rowOff>19050</xdr:rowOff>
    </xdr:from>
    <xdr:to>
      <xdr:col>18</xdr:col>
      <xdr:colOff>556260</xdr:colOff>
      <xdr:row>75</xdr:row>
      <xdr:rowOff>15240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 bwMode="auto">
        <a:xfrm>
          <a:off x="615950" y="11906250"/>
          <a:ext cx="12299950" cy="18249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4:</a:t>
          </a:r>
          <a:r>
            <a:rPr lang="vi-VN" sz="1400"/>
            <a:t> </a:t>
          </a:r>
          <a:r>
            <a:rPr lang="ru-RU" sz="1400"/>
            <a:t>Значения </a:t>
          </a:r>
          <a:r>
            <a:rPr lang="vi-VN" sz="1400"/>
            <a:t>w </a:t>
          </a:r>
          <a:r>
            <a:rPr lang="ru-RU" sz="1400"/>
            <a:t>и </a:t>
          </a:r>
          <a:r>
            <a:rPr lang="vi-VN" sz="1400"/>
            <a:t>b </a:t>
          </a:r>
          <a:r>
            <a:rPr lang="ru-RU" sz="1400"/>
            <a:t>можно найти, решив систему уравнений, полученную при приравнивании производных к нулю. Если эта система уравнений решаема, то мы получим коэффициенты для линейного фильтра.</a:t>
          </a:r>
        </a:p>
        <a:p>
          <a:pPr>
            <a:defRPr/>
          </a:pPr>
          <a:endParaRPr/>
        </a:p>
      </xdr:txBody>
    </xdr:sp>
    <xdr:clientData/>
  </xdr:twoCellAnchor>
  <xdr:twoCellAnchor>
    <xdr:from>
      <xdr:col>1</xdr:col>
      <xdr:colOff>0</xdr:colOff>
      <xdr:row>77</xdr:row>
      <xdr:rowOff>45720</xdr:rowOff>
    </xdr:from>
    <xdr:to>
      <xdr:col>11</xdr:col>
      <xdr:colOff>6350</xdr:colOff>
      <xdr:row>82</xdr:row>
      <xdr:rowOff>64770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 bwMode="auto">
        <a:xfrm>
          <a:off x="609600" y="14127480"/>
          <a:ext cx="7489190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5. Но на самом деле признаков может быть очень много, поэтому для поиска параметров линейного фильтра лучше использовать градиентный спуск. Проведите 4 итерации градиентного спуска от точки (1, 1) с шагом 0.5. Запишите результаты обеих итераций ниже</a:t>
          </a:r>
        </a:p>
      </xdr:txBody>
    </xdr:sp>
    <xdr:clientData/>
  </xdr:twoCellAnchor>
  <xdr:twoCellAnchor>
    <xdr:from>
      <xdr:col>1</xdr:col>
      <xdr:colOff>0</xdr:colOff>
      <xdr:row>84</xdr:row>
      <xdr:rowOff>22860</xdr:rowOff>
    </xdr:from>
    <xdr:to>
      <xdr:col>13</xdr:col>
      <xdr:colOff>518160</xdr:colOff>
      <xdr:row>97</xdr:row>
      <xdr:rowOff>45720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 bwMode="auto">
        <a:xfrm>
          <a:off x="609600" y="15384780"/>
          <a:ext cx="9220200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/>
            <a:t>Ответ на вопрос 5:</a:t>
          </a:r>
          <a:r>
            <a:rPr lang="vi-VN" sz="1400"/>
            <a:t> </a:t>
          </a: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Для применения градиентного спуска с начальной точки (</a:t>
          </a: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w,b)=(1,1) </a:t>
          </a: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 шагом </a:t>
          </a:r>
          <a:r>
            <a:rPr lang="el-G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α=0.5, </a:t>
          </a: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алгоритм градиентного спуска для первых четырёх итераций выглядит следующим образом:</a:t>
          </a:r>
          <a:endParaRPr lang="en-US" sz="14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Записать результаты каждой итерации</a:t>
          </a: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В результате получим новые значения </a:t>
          </a: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</a:t>
          </a: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 </a:t>
          </a: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 </a:t>
          </a: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на каждом шаге. Если у вас есть данные, мы сможем выполнить расчет и записать результаты итераций.</a:t>
          </a:r>
          <a:endParaRPr lang="en-US" sz="1400">
            <a:effectLst/>
          </a:endParaRPr>
        </a:p>
        <a:p>
          <a:pPr>
            <a:defRPr/>
          </a:pPr>
          <a:endParaRPr sz="1400"/>
        </a:p>
      </xdr:txBody>
    </xdr:sp>
    <xdr:clientData/>
  </xdr:twoCellAnchor>
  <xdr:twoCellAnchor editAs="oneCell">
    <xdr:from>
      <xdr:col>5</xdr:col>
      <xdr:colOff>528321</xdr:colOff>
      <xdr:row>42</xdr:row>
      <xdr:rowOff>74931</xdr:rowOff>
    </xdr:from>
    <xdr:to>
      <xdr:col>9</xdr:col>
      <xdr:colOff>97663</xdr:colOff>
      <xdr:row>45</xdr:row>
      <xdr:rowOff>121921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96873789-59B7-C6D3-9235-5C6874BB1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3161" y="7755891"/>
          <a:ext cx="2007742" cy="595630"/>
        </a:xfrm>
        <a:prstGeom prst="rect">
          <a:avLst/>
        </a:prstGeom>
      </xdr:spPr>
    </xdr:pic>
    <xdr:clientData/>
  </xdr:twoCellAnchor>
  <xdr:twoCellAnchor editAs="oneCell">
    <xdr:from>
      <xdr:col>9</xdr:col>
      <xdr:colOff>320039</xdr:colOff>
      <xdr:row>53</xdr:row>
      <xdr:rowOff>158750</xdr:rowOff>
    </xdr:from>
    <xdr:to>
      <xdr:col>13</xdr:col>
      <xdr:colOff>503854</xdr:colOff>
      <xdr:row>58</xdr:row>
      <xdr:rowOff>106680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78D6D4AE-FFA8-43D8-9268-F90B35325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3279" y="9851390"/>
          <a:ext cx="2622215" cy="862330"/>
        </a:xfrm>
        <a:prstGeom prst="rect">
          <a:avLst/>
        </a:prstGeom>
      </xdr:spPr>
    </xdr:pic>
    <xdr:clientData/>
  </xdr:twoCellAnchor>
  <xdr:twoCellAnchor editAs="oneCell">
    <xdr:from>
      <xdr:col>7</xdr:col>
      <xdr:colOff>494030</xdr:colOff>
      <xdr:row>66</xdr:row>
      <xdr:rowOff>95250</xdr:rowOff>
    </xdr:from>
    <xdr:to>
      <xdr:col>14</xdr:col>
      <xdr:colOff>392961</xdr:colOff>
      <xdr:row>74</xdr:row>
      <xdr:rowOff>182879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8E2E9FFC-1031-4361-810A-C41509A83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48070" y="12165330"/>
          <a:ext cx="4166131" cy="1550669"/>
        </a:xfrm>
        <a:prstGeom prst="rect">
          <a:avLst/>
        </a:prstGeom>
      </xdr:spPr>
    </xdr:pic>
    <xdr:clientData/>
  </xdr:twoCellAnchor>
  <xdr:twoCellAnchor editAs="oneCell">
    <xdr:from>
      <xdr:col>2</xdr:col>
      <xdr:colOff>1866900</xdr:colOff>
      <xdr:row>89</xdr:row>
      <xdr:rowOff>22860</xdr:rowOff>
    </xdr:from>
    <xdr:to>
      <xdr:col>9</xdr:col>
      <xdr:colOff>411480</xdr:colOff>
      <xdr:row>96</xdr:row>
      <xdr:rowOff>124516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E666EF9D-F494-4352-945A-030C73232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01340" y="16299180"/>
          <a:ext cx="4183380" cy="13818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357186</xdr:colOff>
      <xdr:row>3</xdr:row>
      <xdr:rowOff>9524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 bwMode="auto">
        <a:xfrm>
          <a:off x="609599" y="180974"/>
          <a:ext cx="5233986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600" b="1"/>
            <a:t>Задание 3. Логистическая регрессия</a:t>
          </a:r>
          <a:endParaRPr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13</xdr:col>
      <xdr:colOff>222250</xdr:colOff>
      <xdr:row>6</xdr:row>
      <xdr:rowOff>158750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 bwMode="auto">
        <a:xfrm>
          <a:off x="609600" y="736600"/>
          <a:ext cx="7537450" cy="527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1. Определите, какие признаки (возраст, уровень холестерина, давление, ИМТ) могут быть наиболее значимыми для предсказания наличия заболевания.</a:t>
          </a:r>
          <a:endParaRPr/>
        </a:p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  <a:endParaRPr/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13</xdr:col>
      <xdr:colOff>190500</xdr:colOff>
      <xdr:row>14</xdr:row>
      <xdr:rowOff>147638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 bwMode="auto">
        <a:xfrm>
          <a:off x="609600" y="1473200"/>
          <a:ext cx="750570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200"/>
            <a:t>Ответ на вопрос 1: </a:t>
          </a:r>
          <a:r>
            <a:rPr lang="vi-VN" sz="1200"/>
            <a:t> </a:t>
          </a:r>
        </a:p>
        <a:p>
          <a:pPr>
            <a:defRPr/>
          </a:pPr>
          <a:r>
            <a:rPr lang="ru-RU" sz="1200"/>
            <a:t>Корреляционный анализ</a:t>
          </a:r>
        </a:p>
        <a:p>
          <a:pPr>
            <a:defRPr/>
          </a:pPr>
          <a:r>
            <a:rPr lang="ru-RU" sz="1200"/>
            <a:t>- Вычислите корреляцию между каждым признаком и целевой переменной (Класс: 0 - без заболевания, 1 - заболевание).</a:t>
          </a:r>
        </a:p>
        <a:p>
          <a:pPr>
            <a:defRPr/>
          </a:pPr>
          <a:r>
            <a:rPr lang="ru-RU" sz="1200"/>
            <a:t>- Признаки с наибольшим значением корреляции (по модулю) считаются наиболее значимыми.</a:t>
          </a:r>
          <a:endParaRPr lang="vi-VN" sz="12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vi-VN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vi-VN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w1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⋅</a:t>
          </a:r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Возраст+</a:t>
          </a:r>
          <a:r>
            <a:rPr lang="vi-VN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w2</a:t>
          </a:r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⋅Холестерин+</a:t>
          </a:r>
          <a:r>
            <a:rPr lang="vi-VN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w3</a:t>
          </a:r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⋅Давление+</a:t>
          </a:r>
          <a:r>
            <a:rPr lang="vi-VN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w4</a:t>
          </a:r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⋅ИМТ</a:t>
          </a:r>
          <a:r>
            <a:rPr lang="vi-VN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+b</a:t>
          </a:r>
          <a:endParaRPr lang="en-US" sz="1200">
            <a:effectLst/>
          </a:endParaRPr>
        </a:p>
        <a:p>
          <a:pPr>
            <a:defRPr/>
          </a:pPr>
          <a:endParaRPr sz="1200"/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13</xdr:col>
      <xdr:colOff>222250</xdr:colOff>
      <xdr:row>23</xdr:row>
      <xdr:rowOff>146050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 bwMode="auto">
        <a:xfrm>
          <a:off x="609600" y="2946400"/>
          <a:ext cx="7537450" cy="143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2. Предположим, что вы решили использовать следующую линейную комбинацию для классификации: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z=w1​⋅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Возраст+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w2​⋅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Уровень холестерина+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w3​⋅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Давление+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b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  <a:endParaRPr lang="en-US" sz="14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Выберите значения для весов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w1​,w2​,w3​,w4​ 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и свободного члена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b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, равными 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w1​=0.1,w2​=0.05,w3​=0.1,b=−10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/>
        </a:p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Определите, какой порог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T 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вы будете использовать для классификации. Если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z&gt;T, 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то пациент имеет заболевание (1), иначе - без заболевания (0). Для этого ниже постройте 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ROC-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кривую</a:t>
          </a:r>
          <a:endParaRPr/>
        </a:p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546100</xdr:colOff>
      <xdr:row>32</xdr:row>
      <xdr:rowOff>171450</xdr:rowOff>
    </xdr:from>
    <xdr:to>
      <xdr:col>13</xdr:col>
      <xdr:colOff>158750</xdr:colOff>
      <xdr:row>44</xdr:row>
      <xdr:rowOff>101600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 bwMode="auto">
        <a:xfrm>
          <a:off x="546100" y="6064250"/>
          <a:ext cx="7537450" cy="2139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3. Классификация нового пациента:</a:t>
          </a:r>
          <a:endParaRPr/>
        </a:p>
        <a:p>
          <a:pPr lvl="1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Рассчитайте значение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z 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для нового пациента с характеристиками:</a:t>
          </a:r>
          <a:endParaRPr/>
        </a:p>
        <a:p>
          <a:pPr lvl="2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Возраст: 52 года</a:t>
          </a:r>
          <a:endParaRPr/>
        </a:p>
        <a:p>
          <a:pPr lvl="2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Уровень холестерина: 230 мг/дл</a:t>
          </a:r>
          <a:endParaRPr/>
        </a:p>
        <a:p>
          <a:pPr lvl="2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Давление (систолическое): 140 мм рт. ст.</a:t>
          </a:r>
          <a:endParaRPr/>
        </a:p>
        <a:p>
          <a:pPr lvl="2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Индекс массы тела (ИМТ): 29.5</a:t>
          </a:r>
          <a:endParaRPr/>
        </a:p>
        <a:p>
          <a:pPr lvl="1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Используя выбранные вами веса и порог, определите, классифицируется ли этот пациент как "заболевание" (1) или "без заболевания" (0).</a:t>
          </a:r>
          <a:endParaRPr/>
        </a:p>
        <a:p>
          <a:pPr lvl="1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Приведите расчет</a:t>
          </a:r>
          <a:endParaRPr/>
        </a:p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13</xdr:col>
      <xdr:colOff>190500</xdr:colOff>
      <xdr:row>31</xdr:row>
      <xdr:rowOff>147638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 bwMode="auto">
        <a:xfrm>
          <a:off x="609600" y="4603750"/>
          <a:ext cx="750570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2: </a:t>
          </a:r>
          <a:endParaRPr/>
        </a:p>
      </xdr:txBody>
    </xdr:sp>
    <xdr:clientData/>
  </xdr:twoCellAnchor>
  <xdr:twoCellAnchor>
    <xdr:from>
      <xdr:col>0</xdr:col>
      <xdr:colOff>558800</xdr:colOff>
      <xdr:row>45</xdr:row>
      <xdr:rowOff>127000</xdr:rowOff>
    </xdr:from>
    <xdr:to>
      <xdr:col>13</xdr:col>
      <xdr:colOff>139700</xdr:colOff>
      <xdr:row>51</xdr:row>
      <xdr:rowOff>177800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 bwMode="auto">
        <a:xfrm>
          <a:off x="558800" y="8413750"/>
          <a:ext cx="7505700" cy="11556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3: </a:t>
          </a:r>
          <a:endParaRPr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142875</xdr:rowOff>
    </xdr:from>
    <xdr:to>
      <xdr:col>10</xdr:col>
      <xdr:colOff>561975</xdr:colOff>
      <xdr:row>7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90C1AC-C99B-13DC-03AF-B2B41A5C196F}"/>
            </a:ext>
          </a:extLst>
        </xdr:cNvPr>
        <xdr:cNvSpPr txBox="1"/>
      </xdr:nvSpPr>
      <xdr:spPr>
        <a:xfrm>
          <a:off x="714375" y="333375"/>
          <a:ext cx="5943600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1. Предположим,</a:t>
          </a:r>
          <a:r>
            <a:rPr lang="ru-RU" sz="1100" baseline="0"/>
            <a:t> имеются данные о клиентах. Также известны параметры прямой внутри лог регрессии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w1​=</a:t>
          </a:r>
          <a:r>
            <a:rPr lang="ru-RU"/>
            <a:t>0.1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,w2​=</a:t>
          </a:r>
          <a:r>
            <a:rPr lang="ru-RU"/>
            <a:t>0.0002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,w3​=</a:t>
          </a:r>
          <a:r>
            <a:rPr lang="ru-RU"/>
            <a:t>0.5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,w4​=0.2,b=−</a:t>
          </a:r>
          <a:r>
            <a:rPr lang="ru-R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</a:p>
        <a:p>
          <a:endParaRPr lang="ru-RU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ru-RU" sz="11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10</xdr:col>
      <xdr:colOff>457200</xdr:colOff>
      <xdr:row>30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71A5914-DD3A-4BE6-B997-AC5C1D65DF11}"/>
            </a:ext>
          </a:extLst>
        </xdr:cNvPr>
        <xdr:cNvSpPr txBox="1"/>
      </xdr:nvSpPr>
      <xdr:spPr>
        <a:xfrm>
          <a:off x="609600" y="5753100"/>
          <a:ext cx="7019925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1.</a:t>
          </a:r>
          <a:r>
            <a:rPr lang="en-US" sz="1100" baseline="0"/>
            <a:t> </a:t>
          </a:r>
          <a:r>
            <a:rPr lang="ru-RU" sz="1100" baseline="0"/>
            <a:t>Выведем возможные пороги. Пороги - это вероятности, значения которых львечают за принадлежность классу. Если порог больше определенного значения, то мы соотносим объект с классом 1 </a:t>
          </a:r>
          <a:r>
            <a:rPr lang="ru-RU"/>
            <a:t>(если порог 0.3, то все наблюдения с вероятностью больше чем 0.3 будут отнесены к положительному классу 1)   </a:t>
          </a:r>
          <a:endParaRPr lang="ru-RU" sz="1100" baseline="0"/>
        </a:p>
        <a:p>
          <a:endParaRPr lang="ru-RU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заполним пороговые значеия в интервале от 0 до 1 (так всегда!)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с шагом 0,05 (это выбираете вы)</a:t>
          </a:r>
        </a:p>
        <a:p>
          <a:endParaRPr lang="ru-RU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ru-RU" sz="1100"/>
        </a:p>
      </xdr:txBody>
    </xdr:sp>
    <xdr:clientData/>
  </xdr:twoCellAnchor>
  <xdr:twoCellAnchor>
    <xdr:from>
      <xdr:col>9</xdr:col>
      <xdr:colOff>66675</xdr:colOff>
      <xdr:row>36</xdr:row>
      <xdr:rowOff>52387</xdr:rowOff>
    </xdr:from>
    <xdr:to>
      <xdr:col>16</xdr:col>
      <xdr:colOff>371475</xdr:colOff>
      <xdr:row>50</xdr:row>
      <xdr:rowOff>128587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7BA03EC-2274-3E99-CFA3-4E12947B0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58</xdr:row>
      <xdr:rowOff>76200</xdr:rowOff>
    </xdr:from>
    <xdr:to>
      <xdr:col>13</xdr:col>
      <xdr:colOff>228600</xdr:colOff>
      <xdr:row>66</xdr:row>
      <xdr:rowOff>66675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ABF7C4C-D715-4258-8283-704C8EB0CA5A}"/>
            </a:ext>
          </a:extLst>
        </xdr:cNvPr>
        <xdr:cNvSpPr txBox="1"/>
      </xdr:nvSpPr>
      <xdr:spPr>
        <a:xfrm>
          <a:off x="647700" y="11734800"/>
          <a:ext cx="8582025" cy="1514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ROC-</a:t>
          </a:r>
          <a:r>
            <a:rPr lang="ru-RU"/>
            <a:t>кривая (</a:t>
          </a:r>
          <a:r>
            <a:rPr lang="en-US"/>
            <a:t>Receiver Operating Characteristic curve) </a:t>
          </a:r>
          <a:r>
            <a:rPr lang="ru-RU"/>
            <a:t>показывает соотношение между истинными положительными (</a:t>
          </a:r>
          <a:r>
            <a:rPr lang="en-US"/>
            <a:t>TRP) </a:t>
          </a:r>
          <a:r>
            <a:rPr lang="ru-RU"/>
            <a:t> и ложными положительными срабатываниями</a:t>
          </a:r>
          <a:r>
            <a:rPr lang="en-US"/>
            <a:t> (FRP)</a:t>
          </a:r>
          <a:r>
            <a:rPr lang="ru-RU"/>
            <a:t> при различных порогах. Вы можете выбрать порог, который обеспечивает хороший баланс между </a:t>
          </a:r>
          <a:r>
            <a:rPr lang="en-US"/>
            <a:t>TPR (True Positive Rate) </a:t>
          </a:r>
          <a:r>
            <a:rPr lang="ru-RU"/>
            <a:t>и </a:t>
          </a:r>
          <a:r>
            <a:rPr lang="en-US"/>
            <a:t>FPR (False Positive Rate).</a:t>
          </a:r>
          <a:endParaRPr lang="ru-RU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357187</xdr:colOff>
      <xdr:row>2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 bwMode="auto">
        <a:xfrm>
          <a:off x="609600" y="184150"/>
          <a:ext cx="5233987" cy="26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600" b="1"/>
            <a:t>Задание 4. Метрики</a:t>
          </a:r>
          <a:endParaRPr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13</xdr:col>
      <xdr:colOff>222250</xdr:colOff>
      <xdr:row>6</xdr:row>
      <xdr:rowOff>158750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 bwMode="auto">
        <a:xfrm>
          <a:off x="609600" y="736600"/>
          <a:ext cx="7537450" cy="527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1. Какие метрики качества модели бинарной классификации вы знаете? Перечислите и приведите формулы.</a:t>
          </a: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13</xdr:col>
      <xdr:colOff>190500</xdr:colOff>
      <xdr:row>14</xdr:row>
      <xdr:rowOff>147638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 bwMode="auto">
        <a:xfrm>
          <a:off x="609600" y="1473200"/>
          <a:ext cx="750570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1: </a:t>
          </a:r>
          <a:endParaRPr/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13</xdr:col>
      <xdr:colOff>222250</xdr:colOff>
      <xdr:row>18</xdr:row>
      <xdr:rowOff>158750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 bwMode="auto">
        <a:xfrm>
          <a:off x="609600" y="2946400"/>
          <a:ext cx="7537450" cy="527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2. Даны результаты по тестовой выборке. Расчитайте известные вам метрики и сделайте выводы. 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y-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эталон - фактическое значение для объекта, 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y-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расчет - то, что выдала модель.</a:t>
          </a:r>
        </a:p>
      </xdr:txBody>
    </xdr:sp>
    <xdr:clientData/>
  </xdr:twoCellAnchor>
  <xdr:twoCellAnchor>
    <xdr:from>
      <xdr:col>1</xdr:col>
      <xdr:colOff>0</xdr:colOff>
      <xdr:row>36</xdr:row>
      <xdr:rowOff>0</xdr:rowOff>
    </xdr:from>
    <xdr:to>
      <xdr:col>13</xdr:col>
      <xdr:colOff>190500</xdr:colOff>
      <xdr:row>42</xdr:row>
      <xdr:rowOff>147638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 bwMode="auto">
        <a:xfrm>
          <a:off x="609600" y="6629400"/>
          <a:ext cx="750570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2: 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19" sqref="D19"/>
    </sheetView>
  </sheetViews>
  <sheetFormatPr defaultRowHeight="14.4"/>
  <sheetData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69"/>
  <sheetViews>
    <sheetView tabSelected="1" zoomScaleNormal="100" workbookViewId="0">
      <selection activeCell="I4" sqref="I4"/>
    </sheetView>
  </sheetViews>
  <sheetFormatPr defaultRowHeight="14.4"/>
  <cols>
    <col min="7" max="7" width="44.5546875" customWidth="1"/>
    <col min="12" max="12" width="17.88671875" bestFit="1" customWidth="1"/>
  </cols>
  <sheetData>
    <row r="1" spans="2:14">
      <c r="B1" t="s">
        <v>0</v>
      </c>
    </row>
    <row r="3" spans="2:14" ht="57.6">
      <c r="B3" s="12" t="s">
        <v>1</v>
      </c>
      <c r="C3" s="12" t="s">
        <v>2</v>
      </c>
      <c r="D3" s="12" t="s">
        <v>3</v>
      </c>
      <c r="E3" s="12" t="s">
        <v>4</v>
      </c>
      <c r="F3" s="12" t="s">
        <v>33</v>
      </c>
      <c r="G3" s="15" t="s">
        <v>34</v>
      </c>
      <c r="I3" s="15" t="s">
        <v>28</v>
      </c>
      <c r="J3" s="16" t="s">
        <v>27</v>
      </c>
      <c r="K3" s="16" t="s">
        <v>29</v>
      </c>
      <c r="L3" s="16" t="s">
        <v>30</v>
      </c>
      <c r="M3" s="16" t="s">
        <v>35</v>
      </c>
      <c r="N3" s="16" t="s">
        <v>36</v>
      </c>
    </row>
    <row r="4" spans="2:14">
      <c r="B4" s="14">
        <v>45</v>
      </c>
      <c r="C4" s="14">
        <v>220</v>
      </c>
      <c r="D4" s="14">
        <v>130</v>
      </c>
      <c r="E4" s="14">
        <v>1</v>
      </c>
      <c r="F4" s="13">
        <f>0.1*B4+0.05*C4+0.1*D4-10</f>
        <v>18.5</v>
      </c>
      <c r="G4" s="13">
        <f>IF(F4 &gt; 20, 1, 0)</f>
        <v>0</v>
      </c>
      <c r="I4" s="13">
        <f>IF(AND(G4=1,E4=1),1,0)</f>
        <v>0</v>
      </c>
      <c r="J4" s="13">
        <f>IF(AND(G4=1,E4=0),1,0)</f>
        <v>0</v>
      </c>
      <c r="K4" s="13">
        <f>IF(AND(G4=0,E4=0),1,0)</f>
        <v>0</v>
      </c>
      <c r="L4" s="13">
        <f>IF(AND(G4=0,E4=1),1,0)</f>
        <v>1</v>
      </c>
      <c r="M4" s="4">
        <f>I4/(I4+L4)</f>
        <v>0</v>
      </c>
      <c r="N4" s="4" t="e">
        <f>J4/(J4+K4)</f>
        <v>#DIV/0!</v>
      </c>
    </row>
    <row r="5" spans="2:14">
      <c r="B5" s="14">
        <v>34</v>
      </c>
      <c r="C5" s="14">
        <v>180</v>
      </c>
      <c r="D5" s="14">
        <v>120</v>
      </c>
      <c r="E5" s="14">
        <v>0</v>
      </c>
      <c r="F5" s="13">
        <f t="shared" ref="F5:F28" si="0">0.1*B5+0.05*C5+0.1*D5-10</f>
        <v>14.399999999999999</v>
      </c>
      <c r="G5" s="13">
        <f t="shared" ref="G5:G28" si="1">IF(F5 &gt; 20, 1, 0)</f>
        <v>0</v>
      </c>
      <c r="I5" s="13">
        <f>IF(AND(G5=1,E5=1),1,0)</f>
        <v>0</v>
      </c>
      <c r="J5" s="13">
        <f>IF(AND(G5=1,E5=0),1,0)</f>
        <v>0</v>
      </c>
      <c r="K5" s="13">
        <f>IF(AND(G5=0,E5=0),1,0)</f>
        <v>1</v>
      </c>
      <c r="L5" s="13">
        <f>IF(AND(G5=0,E5=1),1,0)</f>
        <v>0</v>
      </c>
      <c r="M5" s="4" t="e">
        <f t="shared" ref="M5:M28" si="2">I5/(I5+L5)</f>
        <v>#DIV/0!</v>
      </c>
      <c r="N5" s="4">
        <f t="shared" ref="N5:N28" si="3">J5/(J5+K5)</f>
        <v>0</v>
      </c>
    </row>
    <row r="6" spans="2:14">
      <c r="B6" s="14">
        <v>50</v>
      </c>
      <c r="C6" s="14">
        <v>240</v>
      </c>
      <c r="D6" s="14">
        <v>140</v>
      </c>
      <c r="E6" s="14">
        <v>1</v>
      </c>
      <c r="F6" s="13">
        <f t="shared" si="0"/>
        <v>21</v>
      </c>
      <c r="G6" s="13">
        <f t="shared" si="1"/>
        <v>1</v>
      </c>
      <c r="I6" s="13">
        <f>IF(AND(G6=1,E6=1),1,0)</f>
        <v>1</v>
      </c>
      <c r="J6" s="13">
        <f>IF(AND(G6=1,E6=0),1,0)</f>
        <v>0</v>
      </c>
      <c r="K6" s="13">
        <f>IF(AND(G6=0,E6=0),1,0)</f>
        <v>0</v>
      </c>
      <c r="L6" s="13">
        <f>IF(AND(G6=0,E6=1),1,0)</f>
        <v>0</v>
      </c>
      <c r="M6" s="4">
        <f t="shared" si="2"/>
        <v>1</v>
      </c>
      <c r="N6" s="4" t="e">
        <f t="shared" si="3"/>
        <v>#DIV/0!</v>
      </c>
    </row>
    <row r="7" spans="2:14">
      <c r="B7" s="14">
        <v>29</v>
      </c>
      <c r="C7" s="14">
        <v>160</v>
      </c>
      <c r="D7" s="14">
        <v>110</v>
      </c>
      <c r="E7" s="14">
        <v>0</v>
      </c>
      <c r="F7" s="13">
        <f t="shared" si="0"/>
        <v>11.899999999999999</v>
      </c>
      <c r="G7" s="13">
        <f t="shared" si="1"/>
        <v>0</v>
      </c>
      <c r="I7" s="13">
        <f>IF(AND(G7=1,E7=1),1,0)</f>
        <v>0</v>
      </c>
      <c r="J7" s="13">
        <f>IF(AND(G7=1,E7=0),1,0)</f>
        <v>0</v>
      </c>
      <c r="K7" s="13">
        <f>IF(AND(G7=0,E7=0),1,0)</f>
        <v>1</v>
      </c>
      <c r="L7" s="13">
        <f>IF(AND(G7=0,E7=1),1,0)</f>
        <v>0</v>
      </c>
      <c r="M7" s="4" t="e">
        <f t="shared" si="2"/>
        <v>#DIV/0!</v>
      </c>
      <c r="N7" s="4">
        <f t="shared" si="3"/>
        <v>0</v>
      </c>
    </row>
    <row r="8" spans="2:14">
      <c r="B8" s="14">
        <v>60</v>
      </c>
      <c r="C8" s="14">
        <v>250</v>
      </c>
      <c r="D8" s="14">
        <v>150</v>
      </c>
      <c r="E8" s="14">
        <v>1</v>
      </c>
      <c r="F8" s="13">
        <f t="shared" si="0"/>
        <v>23.5</v>
      </c>
      <c r="G8" s="13">
        <f t="shared" si="1"/>
        <v>1</v>
      </c>
      <c r="I8" s="13">
        <f>IF(AND(G8=1,E8=1),1,0)</f>
        <v>1</v>
      </c>
      <c r="J8" s="13">
        <f>IF(AND(G8=1,E8=0),1,0)</f>
        <v>0</v>
      </c>
      <c r="K8" s="13">
        <f>IF(AND(G8=0,E8=0),1,0)</f>
        <v>0</v>
      </c>
      <c r="L8" s="13">
        <f>IF(AND(G8=0,E8=1),1,0)</f>
        <v>0</v>
      </c>
      <c r="M8" s="4">
        <f t="shared" si="2"/>
        <v>1</v>
      </c>
      <c r="N8" s="4" t="e">
        <f t="shared" si="3"/>
        <v>#DIV/0!</v>
      </c>
    </row>
    <row r="9" spans="2:14">
      <c r="B9" s="14">
        <v>38</v>
      </c>
      <c r="C9" s="14">
        <v>190</v>
      </c>
      <c r="D9" s="14">
        <v>125</v>
      </c>
      <c r="E9" s="14">
        <v>0</v>
      </c>
      <c r="F9" s="13">
        <f t="shared" si="0"/>
        <v>15.8</v>
      </c>
      <c r="G9" s="13">
        <f t="shared" si="1"/>
        <v>0</v>
      </c>
      <c r="I9" s="13">
        <f>IF(AND(G9=1,E9=1),1,0)</f>
        <v>0</v>
      </c>
      <c r="J9" s="13">
        <f>IF(AND(G9=1,E9=0),1,0)</f>
        <v>0</v>
      </c>
      <c r="K9" s="13">
        <f>IF(AND(G9=0,E9=0),1,0)</f>
        <v>1</v>
      </c>
      <c r="L9" s="13">
        <f>IF(AND(G9=0,E9=1),1,0)</f>
        <v>0</v>
      </c>
      <c r="M9" s="4" t="e">
        <f t="shared" si="2"/>
        <v>#DIV/0!</v>
      </c>
      <c r="N9" s="4">
        <f t="shared" si="3"/>
        <v>0</v>
      </c>
    </row>
    <row r="10" spans="2:14">
      <c r="B10" s="14">
        <v>55</v>
      </c>
      <c r="C10" s="14">
        <v>230</v>
      </c>
      <c r="D10" s="14">
        <v>135</v>
      </c>
      <c r="E10" s="14">
        <v>1</v>
      </c>
      <c r="F10" s="13">
        <f t="shared" si="0"/>
        <v>20.5</v>
      </c>
      <c r="G10" s="13">
        <f t="shared" si="1"/>
        <v>1</v>
      </c>
      <c r="I10" s="13">
        <f>IF(AND(G10=1,E10=1),1,0)</f>
        <v>1</v>
      </c>
      <c r="J10" s="13">
        <f>IF(AND(G10=1,E10=0),1,0)</f>
        <v>0</v>
      </c>
      <c r="K10" s="13">
        <f>IF(AND(G10=0,E10=0),1,0)</f>
        <v>0</v>
      </c>
      <c r="L10" s="13">
        <f>IF(AND(G10=0,E10=1),1,0)</f>
        <v>0</v>
      </c>
      <c r="M10" s="4">
        <f t="shared" si="2"/>
        <v>1</v>
      </c>
      <c r="N10" s="4" t="e">
        <f t="shared" si="3"/>
        <v>#DIV/0!</v>
      </c>
    </row>
    <row r="11" spans="2:14">
      <c r="B11" s="14">
        <v>42</v>
      </c>
      <c r="C11" s="14">
        <v>170</v>
      </c>
      <c r="D11" s="14">
        <v>115</v>
      </c>
      <c r="E11" s="14">
        <v>0</v>
      </c>
      <c r="F11" s="13">
        <f t="shared" si="0"/>
        <v>14.2</v>
      </c>
      <c r="G11" s="13">
        <f t="shared" si="1"/>
        <v>0</v>
      </c>
      <c r="I11" s="13">
        <f>IF(AND(G11=1,E11=1),1,0)</f>
        <v>0</v>
      </c>
      <c r="J11" s="13">
        <f>IF(AND(G11=1,E11=0),1,0)</f>
        <v>0</v>
      </c>
      <c r="K11" s="13">
        <f>IF(AND(G11=0,E11=0),1,0)</f>
        <v>1</v>
      </c>
      <c r="L11" s="13">
        <f>IF(AND(G11=0,E11=1),1,0)</f>
        <v>0</v>
      </c>
      <c r="M11" s="4" t="e">
        <f t="shared" si="2"/>
        <v>#DIV/0!</v>
      </c>
      <c r="N11" s="4">
        <f t="shared" si="3"/>
        <v>0</v>
      </c>
    </row>
    <row r="12" spans="2:14">
      <c r="B12" s="14">
        <v>48</v>
      </c>
      <c r="C12" s="14">
        <v>210</v>
      </c>
      <c r="D12" s="14">
        <v>145</v>
      </c>
      <c r="E12" s="14">
        <v>1</v>
      </c>
      <c r="F12" s="13">
        <f t="shared" si="0"/>
        <v>19.8</v>
      </c>
      <c r="G12" s="13">
        <f t="shared" si="1"/>
        <v>0</v>
      </c>
      <c r="I12" s="13">
        <f>IF(AND(G12=1,E12=1),1,0)</f>
        <v>0</v>
      </c>
      <c r="J12" s="13">
        <f>IF(AND(G12=1,E12=0),1,0)</f>
        <v>0</v>
      </c>
      <c r="K12" s="13">
        <f>IF(AND(G12=0,E12=0),1,0)</f>
        <v>0</v>
      </c>
      <c r="L12" s="13">
        <f>IF(AND(G12=0,E12=1),1,0)</f>
        <v>1</v>
      </c>
      <c r="M12" s="4">
        <f t="shared" si="2"/>
        <v>0</v>
      </c>
      <c r="N12" s="4" t="e">
        <f t="shared" si="3"/>
        <v>#DIV/0!</v>
      </c>
    </row>
    <row r="13" spans="2:14">
      <c r="B13" s="14">
        <v>30</v>
      </c>
      <c r="C13" s="14">
        <v>165</v>
      </c>
      <c r="D13" s="14">
        <v>105</v>
      </c>
      <c r="E13" s="14">
        <v>0</v>
      </c>
      <c r="F13" s="13">
        <f t="shared" si="0"/>
        <v>11.75</v>
      </c>
      <c r="G13" s="13">
        <f t="shared" si="1"/>
        <v>0</v>
      </c>
      <c r="I13" s="13">
        <f>IF(AND(G13=1,E13=1),1,0)</f>
        <v>0</v>
      </c>
      <c r="J13" s="13">
        <f>IF(AND(G13=1,E13=0),1,0)</f>
        <v>0</v>
      </c>
      <c r="K13" s="13">
        <f>IF(AND(G13=0,E13=0),1,0)</f>
        <v>1</v>
      </c>
      <c r="L13" s="13">
        <f>IF(AND(G13=0,E13=1),1,0)</f>
        <v>0</v>
      </c>
      <c r="M13" s="4" t="e">
        <f t="shared" si="2"/>
        <v>#DIV/0!</v>
      </c>
      <c r="N13" s="4">
        <f t="shared" si="3"/>
        <v>0</v>
      </c>
    </row>
    <row r="14" spans="2:14">
      <c r="B14" s="14">
        <v>53</v>
      </c>
      <c r="C14" s="14">
        <v>240</v>
      </c>
      <c r="D14" s="14">
        <v>138</v>
      </c>
      <c r="E14" s="14">
        <v>1</v>
      </c>
      <c r="F14" s="13">
        <f t="shared" si="0"/>
        <v>21.1</v>
      </c>
      <c r="G14" s="13">
        <f t="shared" si="1"/>
        <v>1</v>
      </c>
      <c r="I14" s="13">
        <f>IF(AND(G14=1,E14=1),1,0)</f>
        <v>1</v>
      </c>
      <c r="J14" s="13">
        <f>IF(AND(G14=1,E14=0),1,0)</f>
        <v>0</v>
      </c>
      <c r="K14" s="13">
        <f>IF(AND(G14=0,E14=0),1,0)</f>
        <v>0</v>
      </c>
      <c r="L14" s="13">
        <f>IF(AND(G14=0,E14=1),1,0)</f>
        <v>0</v>
      </c>
      <c r="M14" s="4">
        <f t="shared" si="2"/>
        <v>1</v>
      </c>
      <c r="N14" s="4" t="e">
        <f t="shared" si="3"/>
        <v>#DIV/0!</v>
      </c>
    </row>
    <row r="15" spans="2:14">
      <c r="B15" s="14">
        <v>41</v>
      </c>
      <c r="C15" s="14">
        <v>175</v>
      </c>
      <c r="D15" s="14">
        <v>118</v>
      </c>
      <c r="E15" s="14">
        <v>0</v>
      </c>
      <c r="F15" s="13">
        <f t="shared" si="0"/>
        <v>14.650000000000002</v>
      </c>
      <c r="G15" s="13">
        <f t="shared" si="1"/>
        <v>0</v>
      </c>
      <c r="I15" s="13">
        <f>IF(AND(G15=1,E15=1),1,0)</f>
        <v>0</v>
      </c>
      <c r="J15" s="13">
        <f>IF(AND(G15=1,E15=0),1,0)</f>
        <v>0</v>
      </c>
      <c r="K15" s="13">
        <f>IF(AND(G15=0,E15=0),1,0)</f>
        <v>1</v>
      </c>
      <c r="L15" s="13">
        <f>IF(AND(G15=0,E15=1),1,0)</f>
        <v>0</v>
      </c>
      <c r="M15" s="4" t="e">
        <f t="shared" si="2"/>
        <v>#DIV/0!</v>
      </c>
      <c r="N15" s="4">
        <f t="shared" si="3"/>
        <v>0</v>
      </c>
    </row>
    <row r="16" spans="2:14">
      <c r="B16" s="14">
        <v>59</v>
      </c>
      <c r="C16" s="14">
        <v>255</v>
      </c>
      <c r="D16" s="14">
        <v>155</v>
      </c>
      <c r="E16" s="14">
        <v>1</v>
      </c>
      <c r="F16" s="13">
        <f t="shared" si="0"/>
        <v>24.15</v>
      </c>
      <c r="G16" s="13">
        <f t="shared" si="1"/>
        <v>1</v>
      </c>
      <c r="I16" s="13">
        <f>IF(AND(G16=1,E16=1),1,0)</f>
        <v>1</v>
      </c>
      <c r="J16" s="13">
        <f>IF(AND(G16=1,E16=0),1,0)</f>
        <v>0</v>
      </c>
      <c r="K16" s="13">
        <f>IF(AND(G16=0,E16=0),1,0)</f>
        <v>0</v>
      </c>
      <c r="L16" s="13">
        <f>IF(AND(G16=0,E16=1),1,0)</f>
        <v>0</v>
      </c>
      <c r="M16" s="4">
        <f t="shared" si="2"/>
        <v>1</v>
      </c>
      <c r="N16" s="4" t="e">
        <f t="shared" si="3"/>
        <v>#DIV/0!</v>
      </c>
    </row>
    <row r="17" spans="2:14">
      <c r="B17" s="14">
        <v>36</v>
      </c>
      <c r="C17" s="14">
        <v>185</v>
      </c>
      <c r="D17" s="14">
        <v>122</v>
      </c>
      <c r="E17" s="14">
        <v>0</v>
      </c>
      <c r="F17" s="13">
        <f t="shared" si="0"/>
        <v>15.05</v>
      </c>
      <c r="G17" s="13">
        <f t="shared" si="1"/>
        <v>0</v>
      </c>
      <c r="I17" s="13">
        <f>IF(AND(G17=1,E17=1),1,0)</f>
        <v>0</v>
      </c>
      <c r="J17" s="13">
        <f>IF(AND(G17=1,E17=0),1,0)</f>
        <v>0</v>
      </c>
      <c r="K17" s="13">
        <f>IF(AND(G17=0,E17=0),1,0)</f>
        <v>1</v>
      </c>
      <c r="L17" s="13">
        <f>IF(AND(G17=0,E17=1),1,0)</f>
        <v>0</v>
      </c>
      <c r="M17" s="4" t="e">
        <f t="shared" si="2"/>
        <v>#DIV/0!</v>
      </c>
      <c r="N17" s="4">
        <f t="shared" si="3"/>
        <v>0</v>
      </c>
    </row>
    <row r="18" spans="2:14">
      <c r="B18" s="14">
        <v>62</v>
      </c>
      <c r="C18" s="14">
        <v>245</v>
      </c>
      <c r="D18" s="14">
        <v>148</v>
      </c>
      <c r="E18" s="14">
        <v>1</v>
      </c>
      <c r="F18" s="13">
        <f t="shared" si="0"/>
        <v>23.25</v>
      </c>
      <c r="G18" s="13">
        <f t="shared" si="1"/>
        <v>1</v>
      </c>
      <c r="I18" s="13">
        <f>IF(AND(G18=1,E18=1),1,0)</f>
        <v>1</v>
      </c>
      <c r="J18" s="13">
        <f>IF(AND(G18=1,E18=0),1,0)</f>
        <v>0</v>
      </c>
      <c r="K18" s="13">
        <f>IF(AND(G18=0,E18=0),1,0)</f>
        <v>0</v>
      </c>
      <c r="L18" s="13">
        <f>IF(AND(G18=0,E18=1),1,0)</f>
        <v>0</v>
      </c>
      <c r="M18" s="4">
        <f t="shared" si="2"/>
        <v>1</v>
      </c>
      <c r="N18" s="4" t="e">
        <f t="shared" si="3"/>
        <v>#DIV/0!</v>
      </c>
    </row>
    <row r="19" spans="2:14">
      <c r="B19" s="14">
        <v>33</v>
      </c>
      <c r="C19" s="14">
        <v>165</v>
      </c>
      <c r="D19" s="14">
        <v>112</v>
      </c>
      <c r="E19" s="14">
        <v>0</v>
      </c>
      <c r="F19" s="13">
        <f t="shared" si="0"/>
        <v>12.75</v>
      </c>
      <c r="G19" s="13">
        <f t="shared" si="1"/>
        <v>0</v>
      </c>
      <c r="I19" s="13">
        <f>IF(AND(G19=1,E19=1),1,0)</f>
        <v>0</v>
      </c>
      <c r="J19" s="13">
        <f>IF(AND(G19=1,E19=0),1,0)</f>
        <v>0</v>
      </c>
      <c r="K19" s="13">
        <f>IF(AND(G19=0,E19=0),1,0)</f>
        <v>1</v>
      </c>
      <c r="L19" s="13">
        <f>IF(AND(G19=0,E19=1),1,0)</f>
        <v>0</v>
      </c>
      <c r="M19" s="4" t="e">
        <f t="shared" si="2"/>
        <v>#DIV/0!</v>
      </c>
      <c r="N19" s="4">
        <f t="shared" si="3"/>
        <v>0</v>
      </c>
    </row>
    <row r="20" spans="2:14">
      <c r="B20" s="14">
        <v>57</v>
      </c>
      <c r="C20" s="14">
        <v>235</v>
      </c>
      <c r="D20" s="14">
        <v>140</v>
      </c>
      <c r="E20" s="14">
        <v>1</v>
      </c>
      <c r="F20" s="13">
        <f t="shared" si="0"/>
        <v>21.45</v>
      </c>
      <c r="G20" s="13">
        <f t="shared" si="1"/>
        <v>1</v>
      </c>
      <c r="I20" s="13">
        <f>IF(AND(G20=1,E20=1),1,0)</f>
        <v>1</v>
      </c>
      <c r="J20" s="13">
        <f>IF(AND(G20=1,E20=0),1,0)</f>
        <v>0</v>
      </c>
      <c r="K20" s="13">
        <f>IF(AND(G20=0,E20=0),1,0)</f>
        <v>0</v>
      </c>
      <c r="L20" s="13">
        <f>IF(AND(G20=0,E20=1),1,0)</f>
        <v>0</v>
      </c>
      <c r="M20" s="4">
        <f t="shared" si="2"/>
        <v>1</v>
      </c>
      <c r="N20" s="4" t="e">
        <f t="shared" si="3"/>
        <v>#DIV/0!</v>
      </c>
    </row>
    <row r="21" spans="2:14">
      <c r="B21" s="14">
        <v>40</v>
      </c>
      <c r="C21" s="14">
        <v>180</v>
      </c>
      <c r="D21" s="14">
        <v>130</v>
      </c>
      <c r="E21" s="14">
        <v>0</v>
      </c>
      <c r="F21" s="13">
        <f t="shared" si="0"/>
        <v>16</v>
      </c>
      <c r="G21" s="13">
        <f t="shared" si="1"/>
        <v>0</v>
      </c>
      <c r="I21" s="13">
        <f>IF(AND(G21=1,E21=1),1,0)</f>
        <v>0</v>
      </c>
      <c r="J21" s="13">
        <f>IF(AND(G21=1,E21=0),1,0)</f>
        <v>0</v>
      </c>
      <c r="K21" s="13">
        <f>IF(AND(G21=0,E21=0),1,0)</f>
        <v>1</v>
      </c>
      <c r="L21" s="13">
        <f>IF(AND(G21=0,E21=1),1,0)</f>
        <v>0</v>
      </c>
      <c r="M21" s="4" t="e">
        <f t="shared" si="2"/>
        <v>#DIV/0!</v>
      </c>
      <c r="N21" s="4">
        <f t="shared" si="3"/>
        <v>0</v>
      </c>
    </row>
    <row r="22" spans="2:14">
      <c r="B22" s="14">
        <v>49</v>
      </c>
      <c r="C22" s="14">
        <v>220</v>
      </c>
      <c r="D22" s="14">
        <v>142</v>
      </c>
      <c r="E22" s="14">
        <v>1</v>
      </c>
      <c r="F22" s="13">
        <f t="shared" si="0"/>
        <v>20.100000000000001</v>
      </c>
      <c r="G22" s="13">
        <f t="shared" si="1"/>
        <v>1</v>
      </c>
      <c r="I22" s="13">
        <f>IF(AND(G22=1,E22=1),1,0)</f>
        <v>1</v>
      </c>
      <c r="J22" s="13">
        <f>IF(AND(G22=1,E22=0),1,0)</f>
        <v>0</v>
      </c>
      <c r="K22" s="13">
        <f>IF(AND(G22=0,E22=0),1,0)</f>
        <v>0</v>
      </c>
      <c r="L22" s="13">
        <f>IF(AND(G22=0,E22=1),1,0)</f>
        <v>0</v>
      </c>
      <c r="M22" s="4">
        <f t="shared" si="2"/>
        <v>1</v>
      </c>
      <c r="N22" s="4" t="e">
        <f t="shared" si="3"/>
        <v>#DIV/0!</v>
      </c>
    </row>
    <row r="23" spans="2:14">
      <c r="B23" s="14">
        <v>31</v>
      </c>
      <c r="C23" s="14">
        <v>160</v>
      </c>
      <c r="D23" s="14">
        <v>108</v>
      </c>
      <c r="E23" s="14">
        <v>0</v>
      </c>
      <c r="F23" s="13">
        <f t="shared" si="0"/>
        <v>11.899999999999999</v>
      </c>
      <c r="G23" s="13">
        <f t="shared" si="1"/>
        <v>0</v>
      </c>
      <c r="I23" s="13">
        <f>IF(AND(G23=1,E23=1),1,0)</f>
        <v>0</v>
      </c>
      <c r="J23" s="13">
        <f>IF(AND(G23=1,E23=0),1,0)</f>
        <v>0</v>
      </c>
      <c r="K23" s="13">
        <f>IF(AND(G23=0,E23=0),1,0)</f>
        <v>1</v>
      </c>
      <c r="L23" s="13">
        <f>IF(AND(G23=0,E23=1),1,0)</f>
        <v>0</v>
      </c>
      <c r="M23" s="4" t="e">
        <f t="shared" si="2"/>
        <v>#DIV/0!</v>
      </c>
      <c r="N23" s="4">
        <f t="shared" si="3"/>
        <v>0</v>
      </c>
    </row>
    <row r="24" spans="2:14">
      <c r="B24" s="14">
        <v>54</v>
      </c>
      <c r="C24" s="14">
        <v>230</v>
      </c>
      <c r="D24" s="14">
        <v>136</v>
      </c>
      <c r="E24" s="14">
        <v>1</v>
      </c>
      <c r="F24" s="13">
        <f t="shared" si="0"/>
        <v>20.5</v>
      </c>
      <c r="G24" s="13">
        <f t="shared" si="1"/>
        <v>1</v>
      </c>
      <c r="I24" s="13">
        <f>IF(AND(G24=1,E24=1),1,0)</f>
        <v>1</v>
      </c>
      <c r="J24" s="13">
        <f>IF(AND(G24=1,E24=0),1,0)</f>
        <v>0</v>
      </c>
      <c r="K24" s="13">
        <f>IF(AND(G24=0,E24=0),1,0)</f>
        <v>0</v>
      </c>
      <c r="L24" s="13">
        <f>IF(AND(G24=0,E24=1),1,0)</f>
        <v>0</v>
      </c>
      <c r="M24" s="4">
        <f t="shared" si="2"/>
        <v>1</v>
      </c>
      <c r="N24" s="4" t="e">
        <f t="shared" si="3"/>
        <v>#DIV/0!</v>
      </c>
    </row>
    <row r="25" spans="2:14">
      <c r="B25" s="14">
        <v>39</v>
      </c>
      <c r="C25" s="14">
        <v>175</v>
      </c>
      <c r="D25" s="14">
        <v>120</v>
      </c>
      <c r="E25" s="14">
        <v>0</v>
      </c>
      <c r="F25" s="13">
        <f t="shared" si="0"/>
        <v>14.649999999999999</v>
      </c>
      <c r="G25" s="13">
        <f t="shared" si="1"/>
        <v>0</v>
      </c>
      <c r="I25" s="13">
        <f>IF(AND(G25=1,E25=1),1,0)</f>
        <v>0</v>
      </c>
      <c r="J25" s="13">
        <f>IF(AND(G25=1,E25=0),1,0)</f>
        <v>0</v>
      </c>
      <c r="K25" s="13">
        <f>IF(AND(G25=0,E25=0),1,0)</f>
        <v>1</v>
      </c>
      <c r="L25" s="13">
        <f>IF(AND(G25=0,E25=1),1,0)</f>
        <v>0</v>
      </c>
      <c r="M25" s="4" t="e">
        <f t="shared" si="2"/>
        <v>#DIV/0!</v>
      </c>
      <c r="N25" s="4">
        <f t="shared" si="3"/>
        <v>0</v>
      </c>
    </row>
    <row r="26" spans="2:14">
      <c r="B26" s="14">
        <v>61</v>
      </c>
      <c r="C26" s="14">
        <v>250</v>
      </c>
      <c r="D26" s="14">
        <v>150</v>
      </c>
      <c r="E26" s="14">
        <v>1</v>
      </c>
      <c r="F26" s="13">
        <f t="shared" si="0"/>
        <v>23.6</v>
      </c>
      <c r="G26" s="13">
        <f t="shared" si="1"/>
        <v>1</v>
      </c>
      <c r="I26" s="13">
        <f>IF(AND(G26=1,E26=1),1,0)</f>
        <v>1</v>
      </c>
      <c r="J26" s="13">
        <f>IF(AND(G26=1,E26=0),1,0)</f>
        <v>0</v>
      </c>
      <c r="K26" s="13">
        <f>IF(AND(G26=0,E26=0),1,0)</f>
        <v>0</v>
      </c>
      <c r="L26" s="13">
        <f>IF(AND(G26=0,E26=1),1,0)</f>
        <v>0</v>
      </c>
      <c r="M26" s="4">
        <f t="shared" si="2"/>
        <v>1</v>
      </c>
      <c r="N26" s="4" t="e">
        <f t="shared" si="3"/>
        <v>#DIV/0!</v>
      </c>
    </row>
    <row r="27" spans="2:14">
      <c r="B27" s="14">
        <v>35</v>
      </c>
      <c r="C27" s="14">
        <v>190</v>
      </c>
      <c r="D27" s="14">
        <v>125</v>
      </c>
      <c r="E27" s="14">
        <v>0</v>
      </c>
      <c r="F27" s="13">
        <f t="shared" si="0"/>
        <v>15.5</v>
      </c>
      <c r="G27" s="13">
        <f t="shared" si="1"/>
        <v>0</v>
      </c>
      <c r="I27" s="13">
        <f>IF(AND(G27=1,E27=1),1,0)</f>
        <v>0</v>
      </c>
      <c r="J27" s="13">
        <f>IF(AND(G27=1,E27=0),1,0)</f>
        <v>0</v>
      </c>
      <c r="K27" s="13">
        <f>IF(AND(G27=0,E27=0),1,0)</f>
        <v>1</v>
      </c>
      <c r="L27" s="13">
        <f>IF(AND(G27=0,E27=1),1,0)</f>
        <v>0</v>
      </c>
      <c r="M27" s="4" t="e">
        <f t="shared" si="2"/>
        <v>#DIV/0!</v>
      </c>
      <c r="N27" s="4">
        <f t="shared" si="3"/>
        <v>0</v>
      </c>
    </row>
    <row r="28" spans="2:14">
      <c r="B28" s="14">
        <v>58</v>
      </c>
      <c r="C28" s="14">
        <v>240</v>
      </c>
      <c r="D28" s="14">
        <v>145</v>
      </c>
      <c r="E28" s="14">
        <v>1</v>
      </c>
      <c r="F28" s="13">
        <f t="shared" si="0"/>
        <v>22.299999999999997</v>
      </c>
      <c r="G28" s="13">
        <f t="shared" si="1"/>
        <v>1</v>
      </c>
      <c r="I28" s="13">
        <f>IF(AND(G28=1,E28=1),1,0)</f>
        <v>1</v>
      </c>
      <c r="J28" s="13">
        <f>IF(AND(G28=1,E28=0),1,0)</f>
        <v>0</v>
      </c>
      <c r="K28" s="13">
        <f>IF(AND(G28=0,E28=0),1,0)</f>
        <v>0</v>
      </c>
      <c r="L28" s="13">
        <f>IF(AND(G28=0,E28=1),1,0)</f>
        <v>0</v>
      </c>
      <c r="M28" s="4">
        <f t="shared" si="2"/>
        <v>1</v>
      </c>
      <c r="N28" s="4" t="e">
        <f t="shared" si="3"/>
        <v>#DIV/0!</v>
      </c>
    </row>
    <row r="29" spans="2:14">
      <c r="I29" s="17">
        <f>SUM(I4:I28)</f>
        <v>11</v>
      </c>
      <c r="J29" s="17">
        <f t="shared" ref="J29:L29" si="4">SUM(J4:J28)</f>
        <v>0</v>
      </c>
      <c r="K29" s="17">
        <f t="shared" si="4"/>
        <v>12</v>
      </c>
      <c r="L29" s="17">
        <f t="shared" si="4"/>
        <v>2</v>
      </c>
    </row>
    <row r="63" spans="7:7" ht="20.399999999999999">
      <c r="G63" s="1" t="s">
        <v>5</v>
      </c>
    </row>
    <row r="64" spans="7:7">
      <c r="G64" s="2"/>
    </row>
    <row r="65" spans="7:7">
      <c r="G65" s="3" t="s">
        <v>6</v>
      </c>
    </row>
    <row r="66" spans="7:7">
      <c r="G66" s="3" t="s">
        <v>7</v>
      </c>
    </row>
    <row r="67" spans="7:7" ht="19.2">
      <c r="G67" s="3" t="s">
        <v>8</v>
      </c>
    </row>
    <row r="68" spans="7:7">
      <c r="G68" s="3" t="s">
        <v>9</v>
      </c>
    </row>
    <row r="69" spans="7:7" ht="19.2">
      <c r="G69" s="3" t="s">
        <v>10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N71" sqref="N71"/>
    </sheetView>
  </sheetViews>
  <sheetFormatPr defaultRowHeight="14.4"/>
  <sheetData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1:C36"/>
  <sheetViews>
    <sheetView topLeftCell="A7" workbookViewId="0">
      <selection activeCell="C12" sqref="C12"/>
    </sheetView>
  </sheetViews>
  <sheetFormatPr defaultRowHeight="14.4"/>
  <cols>
    <col min="2" max="2" width="9.109375" bestFit="1" customWidth="1"/>
    <col min="3" max="3" width="28.88671875" customWidth="1"/>
  </cols>
  <sheetData>
    <row r="11" spans="2:3">
      <c r="B11" s="4" t="s">
        <v>11</v>
      </c>
      <c r="C11" s="4" t="s">
        <v>12</v>
      </c>
    </row>
    <row r="12" spans="2:3">
      <c r="B12" s="4">
        <v>1</v>
      </c>
      <c r="C12" s="4">
        <f>0.5*Данные!B4+1-Данные!E4</f>
        <v>22.5</v>
      </c>
    </row>
    <row r="13" spans="2:3">
      <c r="B13" s="4">
        <v>2</v>
      </c>
      <c r="C13" s="4">
        <f>0.5*Данные!B5+1-Данные!E5</f>
        <v>18</v>
      </c>
    </row>
    <row r="14" spans="2:3">
      <c r="B14" s="4">
        <v>3</v>
      </c>
      <c r="C14" s="4">
        <f>0.5*Данные!B6+1-Данные!E6</f>
        <v>25</v>
      </c>
    </row>
    <row r="15" spans="2:3">
      <c r="B15" s="4">
        <v>4</v>
      </c>
      <c r="C15" s="4">
        <f>0.5*Данные!B7+1-Данные!E7</f>
        <v>15.5</v>
      </c>
    </row>
    <row r="16" spans="2:3">
      <c r="B16" s="4">
        <v>5</v>
      </c>
      <c r="C16" s="4">
        <f>0.5*Данные!B8+1-Данные!E8</f>
        <v>30</v>
      </c>
    </row>
    <row r="17" spans="2:3">
      <c r="B17" s="4">
        <v>6</v>
      </c>
      <c r="C17" s="4">
        <f>0.5*Данные!B9+1-Данные!E9</f>
        <v>20</v>
      </c>
    </row>
    <row r="18" spans="2:3">
      <c r="B18" s="4">
        <v>7</v>
      </c>
      <c r="C18" s="4">
        <f>0.5*Данные!B10+1-Данные!E10</f>
        <v>27.5</v>
      </c>
    </row>
    <row r="19" spans="2:3">
      <c r="B19" s="4">
        <v>8</v>
      </c>
      <c r="C19" s="4">
        <f>0.5*Данные!B11+1-Данные!E11</f>
        <v>22</v>
      </c>
    </row>
    <row r="20" spans="2:3">
      <c r="B20" s="4">
        <v>9</v>
      </c>
      <c r="C20" s="4">
        <f>0.5*Данные!B12+1-Данные!E12</f>
        <v>24</v>
      </c>
    </row>
    <row r="21" spans="2:3">
      <c r="B21" s="4">
        <v>10</v>
      </c>
      <c r="C21" s="4">
        <f>0.5*Данные!B13+1-Данные!E13</f>
        <v>16</v>
      </c>
    </row>
    <row r="22" spans="2:3">
      <c r="B22" s="4">
        <v>11</v>
      </c>
      <c r="C22" s="4">
        <f>0.5*Данные!B14+1-Данные!E14</f>
        <v>26.5</v>
      </c>
    </row>
    <row r="23" spans="2:3">
      <c r="B23" s="4">
        <v>12</v>
      </c>
      <c r="C23" s="4">
        <f>0.5*Данные!B15+1-Данные!E15</f>
        <v>21.5</v>
      </c>
    </row>
    <row r="24" spans="2:3">
      <c r="B24" s="4">
        <v>13</v>
      </c>
      <c r="C24" s="4">
        <f>0.5*Данные!B16+1-Данные!E16</f>
        <v>29.5</v>
      </c>
    </row>
    <row r="25" spans="2:3">
      <c r="B25" s="4">
        <v>14</v>
      </c>
      <c r="C25" s="4">
        <f>0.5*Данные!B17+1-Данные!E17</f>
        <v>19</v>
      </c>
    </row>
    <row r="26" spans="2:3">
      <c r="B26" s="4">
        <v>15</v>
      </c>
      <c r="C26" s="4">
        <f>0.5*Данные!B18+1-Данные!E18</f>
        <v>31</v>
      </c>
    </row>
    <row r="27" spans="2:3">
      <c r="B27" s="4">
        <v>16</v>
      </c>
      <c r="C27" s="4">
        <f>0.5*Данные!B19+1-Данные!E19</f>
        <v>17.5</v>
      </c>
    </row>
    <row r="28" spans="2:3">
      <c r="B28" s="4">
        <v>17</v>
      </c>
      <c r="C28" s="4">
        <f>0.5*Данные!B20+1-Данные!E20</f>
        <v>28.5</v>
      </c>
    </row>
    <row r="29" spans="2:3">
      <c r="B29" s="4">
        <v>18</v>
      </c>
      <c r="C29" s="4">
        <f>0.5*Данные!B21+1-Данные!E21</f>
        <v>21</v>
      </c>
    </row>
    <row r="30" spans="2:3">
      <c r="B30" s="4">
        <v>19</v>
      </c>
      <c r="C30" s="4">
        <f>0.5*Данные!B22+1-Данные!E22</f>
        <v>24.5</v>
      </c>
    </row>
    <row r="31" spans="2:3">
      <c r="B31" s="4">
        <v>20</v>
      </c>
      <c r="C31" s="4">
        <f>0.5*Данные!B23+1-Данные!E23</f>
        <v>16.5</v>
      </c>
    </row>
    <row r="32" spans="2:3">
      <c r="B32" s="4">
        <v>21</v>
      </c>
      <c r="C32" s="4">
        <f>0.5*Данные!B24+1-Данные!E24</f>
        <v>27</v>
      </c>
    </row>
    <row r="33" spans="2:3">
      <c r="B33" s="4">
        <v>22</v>
      </c>
      <c r="C33" s="4">
        <f>0.5*Данные!B25+1-Данные!E25</f>
        <v>20.5</v>
      </c>
    </row>
    <row r="34" spans="2:3">
      <c r="B34" s="4">
        <v>23</v>
      </c>
      <c r="C34" s="4">
        <f>0.5*Данные!B26+1-Данные!E26</f>
        <v>30.5</v>
      </c>
    </row>
    <row r="35" spans="2:3">
      <c r="B35" s="4">
        <v>24</v>
      </c>
      <c r="C35" s="4">
        <f>0.5*Данные!B27+1-Данные!E27</f>
        <v>18.5</v>
      </c>
    </row>
    <row r="36" spans="2:3">
      <c r="B36" s="4">
        <v>25</v>
      </c>
      <c r="C36" s="4">
        <f>0.5*Данные!B28+1-Данные!E28</f>
        <v>29</v>
      </c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workbookViewId="0">
      <selection activeCell="P11" sqref="P11"/>
    </sheetView>
  </sheetViews>
  <sheetFormatPr defaultRowHeight="14.4"/>
  <sheetData/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5227F-13E5-4031-92C2-F421D01A2F9E}">
  <dimension ref="B3:N54"/>
  <sheetViews>
    <sheetView topLeftCell="A5" zoomScale="130" zoomScaleNormal="130" workbookViewId="0">
      <selection activeCell="L56" sqref="L56"/>
    </sheetView>
  </sheetViews>
  <sheetFormatPr defaultRowHeight="14.4"/>
  <cols>
    <col min="4" max="4" width="12.33203125" customWidth="1"/>
    <col min="5" max="5" width="14.5546875" customWidth="1"/>
    <col min="6" max="6" width="11.5546875" customWidth="1"/>
    <col min="7" max="7" width="14.33203125" customWidth="1"/>
    <col min="8" max="8" width="9.109375" customWidth="1"/>
  </cols>
  <sheetData>
    <row r="3" spans="2:14">
      <c r="M3" t="s">
        <v>20</v>
      </c>
    </row>
    <row r="5" spans="2:14">
      <c r="M5" t="s">
        <v>21</v>
      </c>
      <c r="N5" s="9">
        <v>0.1</v>
      </c>
    </row>
    <row r="6" spans="2:14">
      <c r="M6" t="s">
        <v>22</v>
      </c>
      <c r="N6" s="9">
        <v>2.0000000000000001E-4</v>
      </c>
    </row>
    <row r="7" spans="2:14">
      <c r="M7" t="s">
        <v>23</v>
      </c>
      <c r="N7" s="9">
        <v>0.5</v>
      </c>
    </row>
    <row r="8" spans="2:14">
      <c r="M8" t="s">
        <v>24</v>
      </c>
      <c r="N8" s="8">
        <v>-5</v>
      </c>
    </row>
    <row r="12" spans="2:14" ht="57.6">
      <c r="B12" s="5" t="s">
        <v>17</v>
      </c>
      <c r="C12" s="5" t="s">
        <v>18</v>
      </c>
      <c r="D12" s="5" t="s">
        <v>19</v>
      </c>
      <c r="E12" s="5" t="s">
        <v>15</v>
      </c>
      <c r="F12" s="5" t="s">
        <v>16</v>
      </c>
      <c r="G12" s="5" t="s">
        <v>25</v>
      </c>
    </row>
    <row r="13" spans="2:14">
      <c r="B13" s="10">
        <v>25</v>
      </c>
      <c r="C13" s="10">
        <v>1000</v>
      </c>
      <c r="D13" s="10">
        <v>2</v>
      </c>
      <c r="E13" s="10">
        <v>0</v>
      </c>
      <c r="F13">
        <f>B13*$N$5+C13*$N$6+D13*$N$7+$N$8</f>
        <v>-1.2999999999999998</v>
      </c>
      <c r="G13">
        <f t="shared" ref="G13:G22" si="0">1/(1+EXP(-F13))</f>
        <v>0.21416501695744142</v>
      </c>
    </row>
    <row r="14" spans="2:14">
      <c r="B14" s="6">
        <v>30</v>
      </c>
      <c r="C14" s="6">
        <v>50000</v>
      </c>
      <c r="D14" s="6">
        <v>7</v>
      </c>
      <c r="E14" s="6">
        <v>1</v>
      </c>
      <c r="F14">
        <f t="shared" ref="F14:F22" si="1">B14*$N$5+C14*$N$6+D14*$N$7+$N$8</f>
        <v>11.5</v>
      </c>
      <c r="G14">
        <f t="shared" si="0"/>
        <v>0.99998987000901918</v>
      </c>
    </row>
    <row r="15" spans="2:14">
      <c r="B15" s="6">
        <v>22</v>
      </c>
      <c r="C15" s="6">
        <v>10000</v>
      </c>
      <c r="D15" s="6">
        <v>3</v>
      </c>
      <c r="E15" s="6">
        <v>0</v>
      </c>
      <c r="F15">
        <f t="shared" si="1"/>
        <v>0.70000000000000018</v>
      </c>
      <c r="G15">
        <f t="shared" si="0"/>
        <v>0.66818777216816616</v>
      </c>
    </row>
    <row r="16" spans="2:14">
      <c r="B16" s="6">
        <v>20</v>
      </c>
      <c r="C16" s="6">
        <v>30000</v>
      </c>
      <c r="D16" s="6">
        <v>8</v>
      </c>
      <c r="E16" s="6">
        <v>1</v>
      </c>
      <c r="F16">
        <f t="shared" si="1"/>
        <v>7</v>
      </c>
      <c r="G16">
        <f t="shared" si="0"/>
        <v>0.9990889488055994</v>
      </c>
    </row>
    <row r="17" spans="2:7">
      <c r="B17" s="6">
        <v>40</v>
      </c>
      <c r="C17" s="6">
        <v>60000</v>
      </c>
      <c r="D17" s="6">
        <v>6</v>
      </c>
      <c r="E17" s="6">
        <v>1</v>
      </c>
      <c r="F17">
        <f>B17*$N$5+C17*$N$6+D17*$N$7+$N$8</f>
        <v>14</v>
      </c>
      <c r="G17">
        <f t="shared" si="0"/>
        <v>0.99999916847197223</v>
      </c>
    </row>
    <row r="18" spans="2:7">
      <c r="B18" s="6">
        <v>20</v>
      </c>
      <c r="C18" s="6">
        <v>10000</v>
      </c>
      <c r="D18" s="6">
        <v>1</v>
      </c>
      <c r="E18" s="6">
        <v>0</v>
      </c>
      <c r="F18">
        <f t="shared" si="1"/>
        <v>-0.5</v>
      </c>
      <c r="G18">
        <f t="shared" si="0"/>
        <v>0.37754066879814541</v>
      </c>
    </row>
    <row r="19" spans="2:7">
      <c r="B19" s="6">
        <v>33</v>
      </c>
      <c r="C19" s="6">
        <v>50000</v>
      </c>
      <c r="D19" s="6">
        <v>9</v>
      </c>
      <c r="E19" s="6">
        <v>1</v>
      </c>
      <c r="F19">
        <f t="shared" si="1"/>
        <v>12.8</v>
      </c>
      <c r="G19">
        <f t="shared" si="0"/>
        <v>0.99999723923504968</v>
      </c>
    </row>
    <row r="20" spans="2:7">
      <c r="B20" s="6">
        <v>30</v>
      </c>
      <c r="C20" s="6">
        <v>5000</v>
      </c>
      <c r="D20" s="6">
        <v>1</v>
      </c>
      <c r="E20" s="6">
        <v>1</v>
      </c>
      <c r="F20">
        <f t="shared" si="1"/>
        <v>-0.5</v>
      </c>
      <c r="G20">
        <f t="shared" si="0"/>
        <v>0.37754066879814541</v>
      </c>
    </row>
    <row r="21" spans="2:7">
      <c r="B21" s="6">
        <v>50</v>
      </c>
      <c r="C21" s="6">
        <v>10000</v>
      </c>
      <c r="D21" s="6">
        <v>2</v>
      </c>
      <c r="E21" s="6">
        <v>0</v>
      </c>
      <c r="F21">
        <f t="shared" si="1"/>
        <v>3</v>
      </c>
      <c r="G21">
        <f t="shared" si="0"/>
        <v>0.95257412682243336</v>
      </c>
    </row>
    <row r="22" spans="2:7">
      <c r="B22" s="6">
        <v>29</v>
      </c>
      <c r="C22" s="6">
        <v>3500</v>
      </c>
      <c r="D22" s="6">
        <v>1</v>
      </c>
      <c r="E22" s="6">
        <v>0</v>
      </c>
      <c r="F22">
        <f t="shared" si="1"/>
        <v>-0.89999999999999947</v>
      </c>
      <c r="G22">
        <f t="shared" si="0"/>
        <v>0.28905049737499611</v>
      </c>
    </row>
    <row r="24" spans="2:7" ht="18">
      <c r="B24" s="7"/>
    </row>
    <row r="33" spans="3:9">
      <c r="C33" s="11" t="s">
        <v>26</v>
      </c>
      <c r="D33" s="11" t="s">
        <v>28</v>
      </c>
      <c r="E33" s="11" t="s">
        <v>27</v>
      </c>
      <c r="F33" s="11" t="s">
        <v>29</v>
      </c>
      <c r="G33" s="11" t="s">
        <v>30</v>
      </c>
      <c r="H33" s="11" t="s">
        <v>31</v>
      </c>
      <c r="I33" s="11" t="s">
        <v>32</v>
      </c>
    </row>
    <row r="34" spans="3:9">
      <c r="C34">
        <v>0</v>
      </c>
      <c r="D34">
        <f>COUNTIFS($E$13:$E$22,"1",$G$13:$G$22,"&gt;="&amp;$C34)</f>
        <v>5</v>
      </c>
      <c r="E34">
        <f t="shared" ref="E34" si="2">COUNTIFS($E$13:$E$22,"1",$G$13:$G$22,"&gt;="&amp;$C34)</f>
        <v>5</v>
      </c>
      <c r="F34">
        <f>COUNTIFS($E$13:$E$22,"1",$G$13:$G$22,"&gt;="&amp;$C34)</f>
        <v>5</v>
      </c>
      <c r="G34">
        <f>COUNTIFS($E$13:$E$22,"1",$G$13:$G$22,"&lt;="&amp;$C34)</f>
        <v>0</v>
      </c>
      <c r="H34">
        <f>$E34/($E34+$F34)</f>
        <v>0.5</v>
      </c>
      <c r="I34">
        <f>$D34/($D34+$G34)</f>
        <v>1</v>
      </c>
    </row>
    <row r="35" spans="3:9">
      <c r="C35">
        <v>0.05</v>
      </c>
      <c r="D35">
        <f t="shared" ref="D35:D54" si="3">COUNTIFS($E$13:$E$22,"1",$G$13:$G$22,"&gt;="&amp;C35)</f>
        <v>5</v>
      </c>
      <c r="E35">
        <f t="shared" ref="E35:E54" si="4">COUNTIFS($E$13:$E$22,"0",$G$13:$G$22,"&gt;="&amp;C35)</f>
        <v>5</v>
      </c>
      <c r="F35">
        <f t="shared" ref="F35:F54" si="5">COUNTIFS($E$13:$E$22,"0",$G$13:$G$22,"&lt;"&amp;C35)</f>
        <v>0</v>
      </c>
      <c r="G35">
        <f t="shared" ref="G35:G54" si="6">COUNTIFS($E$13:$E$22,"1",$G$13:$G$22,"&lt;="&amp;$C35)</f>
        <v>0</v>
      </c>
      <c r="H35">
        <f t="shared" ref="H35:H54" si="7">$E35/($E35+$F35)</f>
        <v>1</v>
      </c>
      <c r="I35">
        <f t="shared" ref="I35:I54" si="8">$D35/($D35+$G35)</f>
        <v>1</v>
      </c>
    </row>
    <row r="36" spans="3:9">
      <c r="C36">
        <v>0.1</v>
      </c>
      <c r="D36">
        <f t="shared" si="3"/>
        <v>5</v>
      </c>
      <c r="E36">
        <f t="shared" si="4"/>
        <v>5</v>
      </c>
      <c r="F36">
        <f t="shared" si="5"/>
        <v>0</v>
      </c>
      <c r="G36">
        <f t="shared" si="6"/>
        <v>0</v>
      </c>
      <c r="H36">
        <f t="shared" si="7"/>
        <v>1</v>
      </c>
      <c r="I36">
        <f t="shared" si="8"/>
        <v>1</v>
      </c>
    </row>
    <row r="37" spans="3:9">
      <c r="C37">
        <v>0.15</v>
      </c>
      <c r="D37">
        <f t="shared" si="3"/>
        <v>5</v>
      </c>
      <c r="E37">
        <f t="shared" si="4"/>
        <v>5</v>
      </c>
      <c r="F37">
        <f t="shared" si="5"/>
        <v>0</v>
      </c>
      <c r="G37">
        <f t="shared" si="6"/>
        <v>0</v>
      </c>
      <c r="H37">
        <f t="shared" si="7"/>
        <v>1</v>
      </c>
      <c r="I37">
        <f t="shared" si="8"/>
        <v>1</v>
      </c>
    </row>
    <row r="38" spans="3:9">
      <c r="C38">
        <v>0.2</v>
      </c>
      <c r="D38">
        <f t="shared" si="3"/>
        <v>5</v>
      </c>
      <c r="E38">
        <f t="shared" si="4"/>
        <v>5</v>
      </c>
      <c r="F38">
        <f t="shared" si="5"/>
        <v>0</v>
      </c>
      <c r="G38">
        <f t="shared" si="6"/>
        <v>0</v>
      </c>
      <c r="H38">
        <f t="shared" si="7"/>
        <v>1</v>
      </c>
      <c r="I38">
        <f t="shared" si="8"/>
        <v>1</v>
      </c>
    </row>
    <row r="39" spans="3:9">
      <c r="C39">
        <v>0.25</v>
      </c>
      <c r="D39">
        <f t="shared" si="3"/>
        <v>5</v>
      </c>
      <c r="E39">
        <f t="shared" si="4"/>
        <v>4</v>
      </c>
      <c r="F39">
        <f t="shared" si="5"/>
        <v>1</v>
      </c>
      <c r="G39">
        <f t="shared" si="6"/>
        <v>0</v>
      </c>
      <c r="H39">
        <f t="shared" si="7"/>
        <v>0.8</v>
      </c>
      <c r="I39">
        <f t="shared" si="8"/>
        <v>1</v>
      </c>
    </row>
    <row r="40" spans="3:9">
      <c r="C40">
        <v>0.3</v>
      </c>
      <c r="D40">
        <f t="shared" si="3"/>
        <v>5</v>
      </c>
      <c r="E40">
        <f t="shared" si="4"/>
        <v>3</v>
      </c>
      <c r="F40">
        <f t="shared" si="5"/>
        <v>2</v>
      </c>
      <c r="G40">
        <f t="shared" si="6"/>
        <v>0</v>
      </c>
      <c r="H40">
        <f t="shared" si="7"/>
        <v>0.6</v>
      </c>
      <c r="I40">
        <f t="shared" si="8"/>
        <v>1</v>
      </c>
    </row>
    <row r="41" spans="3:9">
      <c r="C41">
        <v>0.35</v>
      </c>
      <c r="D41">
        <f t="shared" si="3"/>
        <v>5</v>
      </c>
      <c r="E41">
        <f t="shared" si="4"/>
        <v>3</v>
      </c>
      <c r="F41">
        <f t="shared" si="5"/>
        <v>2</v>
      </c>
      <c r="G41">
        <f t="shared" si="6"/>
        <v>0</v>
      </c>
      <c r="H41">
        <f t="shared" si="7"/>
        <v>0.6</v>
      </c>
      <c r="I41">
        <f t="shared" si="8"/>
        <v>1</v>
      </c>
    </row>
    <row r="42" spans="3:9">
      <c r="C42">
        <v>0.4</v>
      </c>
      <c r="D42">
        <f t="shared" si="3"/>
        <v>4</v>
      </c>
      <c r="E42">
        <f t="shared" si="4"/>
        <v>2</v>
      </c>
      <c r="F42">
        <f t="shared" si="5"/>
        <v>3</v>
      </c>
      <c r="G42">
        <f t="shared" si="6"/>
        <v>1</v>
      </c>
      <c r="H42">
        <f t="shared" si="7"/>
        <v>0.4</v>
      </c>
      <c r="I42">
        <f t="shared" si="8"/>
        <v>0.8</v>
      </c>
    </row>
    <row r="43" spans="3:9">
      <c r="C43">
        <v>0.45</v>
      </c>
      <c r="D43">
        <f t="shared" si="3"/>
        <v>4</v>
      </c>
      <c r="E43">
        <f t="shared" si="4"/>
        <v>2</v>
      </c>
      <c r="F43">
        <f t="shared" si="5"/>
        <v>3</v>
      </c>
      <c r="G43">
        <f t="shared" si="6"/>
        <v>1</v>
      </c>
      <c r="H43">
        <f t="shared" si="7"/>
        <v>0.4</v>
      </c>
      <c r="I43">
        <f t="shared" si="8"/>
        <v>0.8</v>
      </c>
    </row>
    <row r="44" spans="3:9">
      <c r="C44">
        <v>0.5</v>
      </c>
      <c r="D44">
        <f t="shared" si="3"/>
        <v>4</v>
      </c>
      <c r="E44">
        <f t="shared" si="4"/>
        <v>2</v>
      </c>
      <c r="F44">
        <f t="shared" si="5"/>
        <v>3</v>
      </c>
      <c r="G44">
        <f t="shared" si="6"/>
        <v>1</v>
      </c>
      <c r="H44">
        <f t="shared" si="7"/>
        <v>0.4</v>
      </c>
      <c r="I44">
        <f t="shared" si="8"/>
        <v>0.8</v>
      </c>
    </row>
    <row r="45" spans="3:9">
      <c r="C45">
        <v>0.55000000000000004</v>
      </c>
      <c r="D45">
        <f t="shared" si="3"/>
        <v>4</v>
      </c>
      <c r="E45">
        <f t="shared" si="4"/>
        <v>2</v>
      </c>
      <c r="F45">
        <f t="shared" si="5"/>
        <v>3</v>
      </c>
      <c r="G45">
        <f t="shared" si="6"/>
        <v>1</v>
      </c>
      <c r="H45">
        <f t="shared" si="7"/>
        <v>0.4</v>
      </c>
      <c r="I45">
        <f t="shared" si="8"/>
        <v>0.8</v>
      </c>
    </row>
    <row r="46" spans="3:9">
      <c r="C46">
        <v>0.6</v>
      </c>
      <c r="D46">
        <f t="shared" si="3"/>
        <v>4</v>
      </c>
      <c r="E46">
        <f t="shared" si="4"/>
        <v>2</v>
      </c>
      <c r="F46">
        <f t="shared" si="5"/>
        <v>3</v>
      </c>
      <c r="G46">
        <f t="shared" si="6"/>
        <v>1</v>
      </c>
      <c r="H46">
        <f t="shared" si="7"/>
        <v>0.4</v>
      </c>
      <c r="I46">
        <f t="shared" si="8"/>
        <v>0.8</v>
      </c>
    </row>
    <row r="47" spans="3:9">
      <c r="C47">
        <v>0.65</v>
      </c>
      <c r="D47">
        <f t="shared" si="3"/>
        <v>4</v>
      </c>
      <c r="E47">
        <f t="shared" si="4"/>
        <v>2</v>
      </c>
      <c r="F47">
        <f t="shared" si="5"/>
        <v>3</v>
      </c>
      <c r="G47">
        <f t="shared" si="6"/>
        <v>1</v>
      </c>
      <c r="H47">
        <f t="shared" si="7"/>
        <v>0.4</v>
      </c>
      <c r="I47">
        <f t="shared" si="8"/>
        <v>0.8</v>
      </c>
    </row>
    <row r="48" spans="3:9">
      <c r="C48">
        <v>0.7</v>
      </c>
      <c r="D48">
        <f t="shared" si="3"/>
        <v>4</v>
      </c>
      <c r="E48">
        <f t="shared" si="4"/>
        <v>1</v>
      </c>
      <c r="F48">
        <f t="shared" si="5"/>
        <v>4</v>
      </c>
      <c r="G48">
        <f t="shared" si="6"/>
        <v>1</v>
      </c>
      <c r="H48">
        <f t="shared" si="7"/>
        <v>0.2</v>
      </c>
      <c r="I48">
        <f t="shared" si="8"/>
        <v>0.8</v>
      </c>
    </row>
    <row r="49" spans="3:9">
      <c r="C49">
        <v>0.75</v>
      </c>
      <c r="D49">
        <f t="shared" si="3"/>
        <v>4</v>
      </c>
      <c r="E49">
        <f t="shared" si="4"/>
        <v>1</v>
      </c>
      <c r="F49">
        <f t="shared" si="5"/>
        <v>4</v>
      </c>
      <c r="G49">
        <f t="shared" si="6"/>
        <v>1</v>
      </c>
      <c r="H49">
        <f t="shared" si="7"/>
        <v>0.2</v>
      </c>
      <c r="I49">
        <f t="shared" si="8"/>
        <v>0.8</v>
      </c>
    </row>
    <row r="50" spans="3:9">
      <c r="C50">
        <v>0.8</v>
      </c>
      <c r="D50">
        <f t="shared" si="3"/>
        <v>4</v>
      </c>
      <c r="E50">
        <f t="shared" si="4"/>
        <v>1</v>
      </c>
      <c r="F50">
        <f t="shared" si="5"/>
        <v>4</v>
      </c>
      <c r="G50">
        <f t="shared" si="6"/>
        <v>1</v>
      </c>
      <c r="H50">
        <f t="shared" si="7"/>
        <v>0.2</v>
      </c>
      <c r="I50">
        <f t="shared" si="8"/>
        <v>0.8</v>
      </c>
    </row>
    <row r="51" spans="3:9">
      <c r="C51">
        <v>0.85</v>
      </c>
      <c r="D51">
        <f t="shared" si="3"/>
        <v>4</v>
      </c>
      <c r="E51">
        <f t="shared" si="4"/>
        <v>1</v>
      </c>
      <c r="F51">
        <f t="shared" si="5"/>
        <v>4</v>
      </c>
      <c r="G51">
        <f t="shared" si="6"/>
        <v>1</v>
      </c>
      <c r="H51">
        <f t="shared" si="7"/>
        <v>0.2</v>
      </c>
      <c r="I51">
        <f t="shared" si="8"/>
        <v>0.8</v>
      </c>
    </row>
    <row r="52" spans="3:9">
      <c r="C52">
        <v>0.9</v>
      </c>
      <c r="D52">
        <f t="shared" si="3"/>
        <v>4</v>
      </c>
      <c r="E52">
        <f t="shared" si="4"/>
        <v>1</v>
      </c>
      <c r="F52">
        <f t="shared" si="5"/>
        <v>4</v>
      </c>
      <c r="G52">
        <f t="shared" si="6"/>
        <v>1</v>
      </c>
      <c r="H52">
        <f t="shared" si="7"/>
        <v>0.2</v>
      </c>
      <c r="I52">
        <f t="shared" si="8"/>
        <v>0.8</v>
      </c>
    </row>
    <row r="53" spans="3:9">
      <c r="C53">
        <v>0.95</v>
      </c>
      <c r="D53">
        <f t="shared" si="3"/>
        <v>4</v>
      </c>
      <c r="E53">
        <f t="shared" si="4"/>
        <v>1</v>
      </c>
      <c r="F53">
        <f t="shared" si="5"/>
        <v>4</v>
      </c>
      <c r="G53">
        <f t="shared" si="6"/>
        <v>1</v>
      </c>
      <c r="H53">
        <f t="shared" si="7"/>
        <v>0.2</v>
      </c>
      <c r="I53">
        <f t="shared" si="8"/>
        <v>0.8</v>
      </c>
    </row>
    <row r="54" spans="3:9">
      <c r="C54">
        <v>1</v>
      </c>
      <c r="D54">
        <f t="shared" si="3"/>
        <v>0</v>
      </c>
      <c r="E54">
        <f t="shared" si="4"/>
        <v>0</v>
      </c>
      <c r="F54">
        <f t="shared" si="5"/>
        <v>5</v>
      </c>
      <c r="G54">
        <f t="shared" si="6"/>
        <v>5</v>
      </c>
      <c r="H54">
        <f t="shared" si="7"/>
        <v>0</v>
      </c>
      <c r="I54">
        <f t="shared" si="8"/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2:C35"/>
  <sheetViews>
    <sheetView workbookViewId="0">
      <selection activeCell="E32" sqref="E32"/>
    </sheetView>
  </sheetViews>
  <sheetFormatPr defaultRowHeight="14.4"/>
  <sheetData>
    <row r="22" spans="2:3">
      <c r="B22" s="4" t="s">
        <v>13</v>
      </c>
      <c r="C22" s="4" t="s">
        <v>14</v>
      </c>
    </row>
    <row r="23" spans="2:3">
      <c r="B23" s="4">
        <v>1</v>
      </c>
      <c r="C23" s="4">
        <v>1</v>
      </c>
    </row>
    <row r="24" spans="2:3">
      <c r="B24" s="4">
        <v>0</v>
      </c>
      <c r="C24" s="4">
        <v>1</v>
      </c>
    </row>
    <row r="25" spans="2:3">
      <c r="B25" s="4">
        <v>1</v>
      </c>
      <c r="C25" s="4">
        <v>1</v>
      </c>
    </row>
    <row r="26" spans="2:3">
      <c r="B26" s="4">
        <v>1</v>
      </c>
      <c r="C26" s="4">
        <v>0</v>
      </c>
    </row>
    <row r="27" spans="2:3">
      <c r="B27" s="4">
        <v>0</v>
      </c>
      <c r="C27" s="4">
        <v>1</v>
      </c>
    </row>
    <row r="28" spans="2:3">
      <c r="B28" s="4">
        <v>0</v>
      </c>
      <c r="C28" s="4">
        <v>0</v>
      </c>
    </row>
    <row r="29" spans="2:3">
      <c r="B29" s="4">
        <v>1</v>
      </c>
      <c r="C29" s="4">
        <v>0</v>
      </c>
    </row>
    <row r="30" spans="2:3">
      <c r="B30" s="4">
        <v>1</v>
      </c>
      <c r="C30" s="4">
        <v>1</v>
      </c>
    </row>
    <row r="31" spans="2:3">
      <c r="B31" s="4">
        <v>1</v>
      </c>
      <c r="C31" s="4">
        <v>1</v>
      </c>
    </row>
    <row r="32" spans="2:3">
      <c r="B32" s="4">
        <v>1</v>
      </c>
      <c r="C32" s="4">
        <v>1</v>
      </c>
    </row>
    <row r="33" spans="2:3">
      <c r="B33" s="4">
        <v>0</v>
      </c>
      <c r="C33" s="4">
        <v>0</v>
      </c>
    </row>
    <row r="34" spans="2:3">
      <c r="B34" s="4">
        <v>0</v>
      </c>
      <c r="C34" s="4">
        <v>1</v>
      </c>
    </row>
    <row r="35" spans="2:3">
      <c r="B35" s="4">
        <v>0</v>
      </c>
      <c r="C35" s="4">
        <v>1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Введение</vt:lpstr>
      <vt:lpstr>Данные</vt:lpstr>
      <vt:lpstr>Задание 1</vt:lpstr>
      <vt:lpstr>Задание 2</vt:lpstr>
      <vt:lpstr>Задание 3</vt:lpstr>
      <vt:lpstr>Пример построения ROC-кривой</vt:lpstr>
      <vt:lpstr>Задание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Бесхмельницкая</dc:creator>
  <cp:lastModifiedBy>Nguyễn Cao Bách</cp:lastModifiedBy>
  <cp:revision>1</cp:revision>
  <dcterms:created xsi:type="dcterms:W3CDTF">2015-06-05T18:17:20Z</dcterms:created>
  <dcterms:modified xsi:type="dcterms:W3CDTF">2024-11-22T11:12:36Z</dcterms:modified>
</cp:coreProperties>
</file>