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Overview" sheetId="1" state="visible" r:id="rId1"/>
    <sheet name="unique-seaweed-yak" sheetId="2" state="visible" r:id="rId2"/>
    <sheet name="bumpy-cyan-nuthatch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€&quot;_-;\-* #,##0.00\ &quot;€&quot;_-;_-* &quot;-&quot;??\ &quot;€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3" fillId="0" borderId="0"/>
    <xf numFmtId="0" fontId="1" fillId="0" borderId="0"/>
    <xf numFmtId="44" fontId="3" fillId="0" borderId="0"/>
  </cellStyleXfs>
  <cellXfs count="9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0" fontId="2" fillId="0" borderId="0" pivotButton="0" quotePrefix="0" xfId="0"/>
    <xf numFmtId="164" fontId="0" fillId="0" borderId="0" pivotButton="0" quotePrefix="0" xfId="2"/>
    <xf numFmtId="164" fontId="0" fillId="0" borderId="0" pivotButton="0" quotePrefix="0" xfId="0"/>
    <xf numFmtId="2" fontId="0" fillId="0" borderId="0" pivotButton="0" quotePrefix="0" xfId="0"/>
    <xf numFmtId="164" fontId="0" fillId="0" borderId="0" pivotButton="0" quotePrefix="0" xfId="2"/>
    <xf numFmtId="164" fontId="0" fillId="0" borderId="0" pivotButton="0" quotePrefix="0" xfId="0"/>
  </cellXfs>
  <cellStyles count="3">
    <cellStyle name="Standard" xfId="0" builtinId="0"/>
    <cellStyle name="Link" xfId="1" builtinId="8"/>
    <cellStyle name="Währung" xfId="2" builtinId="4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le2" displayName="Tabelle2" ref="A2:D5" headerRowCount="1" totalsRowCount="1">
  <autoFilter ref="A2:D4"/>
  <tableColumns count="4">
    <tableColumn id="1" name="Router" totalsRowLabel="Ergebnis"/>
    <tableColumn id="2" name="Balance" totalsRowFunction="sum" dataDxfId="4" totalsRowDxfId="0">
      <calculatedColumnFormula>'bumpy-cyan-nuthatch'!B4</calculatedColumnFormula>
    </tableColumn>
    <tableColumn id="3" name="Ausstehend" totalsRowFunction="sum" dataDxfId="3" totalsRowDxfId="1">
      <calculatedColumnFormula>'bumpy-cyan-nuthatch'!E4</calculatedColumnFormula>
    </tableColumn>
    <tableColumn id="4" name="Total" totalsRowFunction="sum" dataDxfId="2">
      <calculatedColumnFormula>B3-C3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1" displayName="Tabelle1" ref="G7:J10" headerRowCount="1" totalsRowCount="1" headerRowDxfId="8">
  <autoFilter ref="G7:J9"/>
  <tableColumns count="4">
    <tableColumn id="1" name="Date" totalsRowLabel="Ergebnis" dataDxfId="7"/>
    <tableColumn id="2" name="HNT" totalsRowFunction="sum"/>
    <tableColumn id="3" name="€/HNT" totalsRowFunction="average" totalsRowDxfId="6" dataCellStyle="Währung"/>
    <tableColumn id="4" name="Total" totalsRowFunction="sum" totalsRowDxfId="5" dataCellStyle="Währung">
      <calculatedColumnFormula>H8*I8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de/maps/place/Boeckhstra%C3%9Fe+28,+76137+Karlsruhe/@49.0009117,8.3860076,17z/data=!4m13!1m7!3m6!1s0x4797065e72b2fbbf:0xaf88d2ef10f5602d!2sBoeckhstra%C3%9Fe+28,+76137+Karlsruhe!3b1!8m2!3d49.0009117!4d8.3881963!3m4!1s0x4797065e72b2fbbf:0xaf88d2ef10f5602d!8m2!3d49.0009117!4d8.3881963" TargetMode="External" Id="rId1" /><Relationship Type="http://schemas.openxmlformats.org/officeDocument/2006/relationships/hyperlink" Target="https://explorer.helium.com/hotspots/11sFDmvpWXZdFKA8iE1rVRnsptu6qPYatwju8cAH4kLjXFNSx4f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google.de/maps/place/Vulkanstra%C3%9Fe+38,+40227+D%C3%BCsseldorf/@51.2152022,6.7894439,17z/data=!3m1!4b1!4m9!1m3!11m2!2syv3i_-L5fBUvfYbLloRRF2ar6ug_6g!3e3!3m4!1s0x47b8ca36506b3ed5:0x226a46ad0707cc2a!8m2!3d51.2152022!4d6.7916326" TargetMode="External" Id="rId1" /><Relationship Type="http://schemas.openxmlformats.org/officeDocument/2006/relationships/hyperlink" Target="https://explorer.helium.com/hotspots/112P1vcvnwgXQYYPis6v1cfEqox9krSpRY7KLNfktttw3z73QEVx" TargetMode="External" Id="rId2" /><Relationship Type="http://schemas.openxmlformats.org/officeDocument/2006/relationships/hyperlink" Target="mailto:n.hunka@gmx.de" TargetMode="External" Id="rId3" /><Relationship Type="http://schemas.openxmlformats.org/officeDocument/2006/relationships/table" Target="/xl/tables/table2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D5"/>
  <sheetViews>
    <sheetView tabSelected="1" workbookViewId="0">
      <selection activeCell="H7" sqref="H7"/>
    </sheetView>
  </sheetViews>
  <sheetFormatPr baseColWidth="10" defaultColWidth="8.88671875" defaultRowHeight="14.4"/>
  <cols>
    <col width="18.88671875" bestFit="1" customWidth="1" min="1" max="1"/>
    <col width="9.77734375" bestFit="1" customWidth="1" min="2" max="2"/>
    <col width="13.109375" bestFit="1" customWidth="1" min="3" max="3"/>
  </cols>
  <sheetData>
    <row r="2">
      <c r="A2" t="inlineStr">
        <is>
          <t>Router</t>
        </is>
      </c>
      <c r="B2" t="inlineStr">
        <is>
          <t>Balance</t>
        </is>
      </c>
      <c r="C2" t="inlineStr">
        <is>
          <t>Ausstehend</t>
        </is>
      </c>
      <c r="D2" t="inlineStr">
        <is>
          <t>Total</t>
        </is>
      </c>
    </row>
    <row r="3">
      <c r="A3" t="inlineStr">
        <is>
          <t>unique-seaweed-yak</t>
        </is>
      </c>
      <c r="B3" s="6">
        <f>'unique-seaweed-yak'!B5</f>
        <v/>
      </c>
      <c r="C3" s="6" t="n">
        <v>0</v>
      </c>
      <c r="D3" s="6">
        <f>B3-C3</f>
        <v/>
      </c>
    </row>
    <row r="4">
      <c r="A4" t="inlineStr">
        <is>
          <t>bumpy-cyan-nuthatch</t>
        </is>
      </c>
      <c r="B4" s="6">
        <f>'bumpy-cyan-nuthatch'!B5</f>
        <v/>
      </c>
      <c r="C4" s="6">
        <f>'bumpy-cyan-nuthatch'!E5</f>
        <v/>
      </c>
      <c r="D4" s="6">
        <f>B4-C4</f>
        <v/>
      </c>
    </row>
    <row r="5">
      <c r="A5" t="inlineStr">
        <is>
          <t>Ergebnis</t>
        </is>
      </c>
      <c r="B5" s="6">
        <f>SUBTOTAL(109,Tabelle2[Balance])</f>
        <v/>
      </c>
      <c r="C5" s="6">
        <f>SUBTOTAL(109,Tabelle2[Ausstehend])</f>
        <v/>
      </c>
      <c r="D5" s="6">
        <f>SUBTOTAL(109,Tabelle2[Total])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E7"/>
  <sheetViews>
    <sheetView workbookViewId="0">
      <selection activeCell="G1" sqref="G1:J2"/>
    </sheetView>
  </sheetViews>
  <sheetFormatPr baseColWidth="10" defaultRowHeight="14.4"/>
  <sheetData>
    <row r="2">
      <c r="A2" t="inlineStr">
        <is>
          <t>Start Time:</t>
        </is>
      </c>
      <c r="B2" t="inlineStr">
        <is>
          <t>2020-10-16</t>
        </is>
      </c>
      <c r="D2" t="inlineStr">
        <is>
          <t>Location:</t>
        </is>
      </c>
      <c r="E2" s="1" t="inlineStr">
        <is>
          <t>Link</t>
        </is>
      </c>
    </row>
    <row r="3">
      <c r="A3" t="inlineStr">
        <is>
          <t>End Time:</t>
        </is>
      </c>
      <c r="B3" t="inlineStr">
        <is>
          <t>2021-03-29</t>
        </is>
      </c>
      <c r="D3" t="inlineStr">
        <is>
          <t>Router:</t>
        </is>
      </c>
      <c r="E3" s="1" t="inlineStr">
        <is>
          <t>Link</t>
        </is>
      </c>
    </row>
    <row r="5">
      <c r="A5" t="inlineStr">
        <is>
          <t>Total:</t>
        </is>
      </c>
      <c r="B5" t="n">
        <v>17.94302053</v>
      </c>
    </row>
    <row r="7">
      <c r="A7" t="inlineStr">
        <is>
          <t>Avgerage:</t>
        </is>
      </c>
      <c r="B7" t="n">
        <v>0.06981720050583658</v>
      </c>
    </row>
  </sheetData>
  <hyperlinks>
    <hyperlink ref="E2" r:id="rId1"/>
    <hyperlink ref="E3" r:id="rId2"/>
  </hyperlinks>
  <pageMargins left="0.7" right="0.7" top="0.787401575" bottom="0.787401575" header="0.3" footer="0.3"/>
  <pageSetup orientation="portrait" paperSize="9" horizontalDpi="4294967295" verticalDpi="4294967295"/>
  <headerFooter>
    <oddHeader/>
    <oddFooter>&amp;LFrei verwendbar</oddFooter>
    <evenHeader/>
    <evenFooter>&amp;LFrei verwendbar</evenFooter>
    <firstHeader/>
    <firstFooter>&amp;LFrei verwendbar</first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J10"/>
  <sheetViews>
    <sheetView workbookViewId="0">
      <selection activeCell="E7" sqref="E7"/>
    </sheetView>
  </sheetViews>
  <sheetFormatPr baseColWidth="10" defaultRowHeight="14.4"/>
  <sheetData>
    <row r="2">
      <c r="A2" t="inlineStr">
        <is>
          <t>Start Time:</t>
        </is>
      </c>
      <c r="B2" t="inlineStr">
        <is>
          <t>2021-01-13</t>
        </is>
      </c>
      <c r="D2" t="inlineStr">
        <is>
          <t>Location:</t>
        </is>
      </c>
      <c r="E2" s="1" t="inlineStr">
        <is>
          <t>Link</t>
        </is>
      </c>
      <c r="G2" t="inlineStr">
        <is>
          <t>Host:</t>
        </is>
      </c>
      <c r="H2" t="inlineStr">
        <is>
          <t>Niklas Hunka</t>
        </is>
      </c>
    </row>
    <row r="3">
      <c r="A3" t="inlineStr">
        <is>
          <t>End Time:</t>
        </is>
      </c>
      <c r="B3" t="inlineStr">
        <is>
          <t>2021-03-29</t>
        </is>
      </c>
      <c r="D3" t="inlineStr">
        <is>
          <t>Router:</t>
        </is>
      </c>
      <c r="E3" s="1" t="inlineStr">
        <is>
          <t>Link</t>
        </is>
      </c>
      <c r="G3" t="inlineStr">
        <is>
          <t>Paypal:</t>
        </is>
      </c>
      <c r="H3" s="1" t="inlineStr">
        <is>
          <t>n.hunka@gmx.de</t>
        </is>
      </c>
    </row>
    <row r="5">
      <c r="A5" t="inlineStr">
        <is>
          <t>Total:</t>
        </is>
      </c>
      <c r="B5" t="n">
        <v>13.94983112</v>
      </c>
      <c r="D5" t="inlineStr">
        <is>
          <t>Ausstehend:</t>
        </is>
      </c>
      <c r="E5" s="6">
        <f>B5/2-Tabelle1[[#Totals],[HNT]]</f>
        <v/>
      </c>
    </row>
    <row r="7">
      <c r="A7" t="inlineStr">
        <is>
          <t>Avgerage:</t>
        </is>
      </c>
      <c r="B7" t="n">
        <v>0.06428493603686636</v>
      </c>
      <c r="G7" s="3" t="inlineStr">
        <is>
          <t>Date</t>
        </is>
      </c>
      <c r="H7" s="3" t="inlineStr">
        <is>
          <t>HNT</t>
        </is>
      </c>
      <c r="I7" s="3" t="inlineStr">
        <is>
          <t>€/HNT</t>
        </is>
      </c>
      <c r="J7" s="3" t="inlineStr">
        <is>
          <t>Total</t>
        </is>
      </c>
    </row>
    <row r="8">
      <c r="G8" s="2" t="n">
        <v>44269</v>
      </c>
      <c r="H8" t="n">
        <v>5</v>
      </c>
      <c r="I8" s="7" t="n">
        <v>6.06</v>
      </c>
      <c r="J8" s="7">
        <f>H8*I8</f>
        <v/>
      </c>
    </row>
    <row r="9">
      <c r="G9" s="2" t="n">
        <v>44283</v>
      </c>
      <c r="H9" t="n">
        <v>1</v>
      </c>
      <c r="I9" s="7" t="n">
        <v>8.67</v>
      </c>
      <c r="J9" s="7">
        <f>H9*I9</f>
        <v/>
      </c>
    </row>
    <row r="10">
      <c r="G10" t="inlineStr">
        <is>
          <t>Ergebnis</t>
        </is>
      </c>
      <c r="H10">
        <f>SUBTOTAL(109,Tabelle1[HNT])</f>
        <v/>
      </c>
      <c r="I10" s="8">
        <f>SUBTOTAL(101,Tabelle1[€/HNT])</f>
        <v/>
      </c>
      <c r="J10" s="8">
        <f>SUBTOTAL(109,Tabelle1[Total])</f>
        <v/>
      </c>
    </row>
  </sheetData>
  <hyperlinks>
    <hyperlink ref="E2" r:id="rId1"/>
    <hyperlink ref="E3" r:id="rId2"/>
    <hyperlink ref="H3" display="mailto:n.hunka@gmx.de" r:id="rId3"/>
  </hyperlinks>
  <pageMargins left="0.7" right="0.7" top="0.787401575" bottom="0.787401575" header="0.3" footer="0.3"/>
  <pageSetup orientation="portrait" paperSize="9" horizontalDpi="360" verticalDpi="360"/>
  <tableParts count="1"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Cao, Niklas (SE GP SV CD DIGI ENG DTC PTS)</dc:creator>
  <dcterms:created xsi:type="dcterms:W3CDTF">2015-06-05T18:19:34Z</dcterms:created>
  <dcterms:modified xsi:type="dcterms:W3CDTF">2021-03-28T13:03:18Z</dcterms:modified>
  <cp:lastModifiedBy>Kueppers, Niklas (SE SV CD DIGI ENG DTC PTS)</cp:lastModifiedBy>
  <cp:keywords>C_Unrestricted</cp:keywords>
</cp:coreProperties>
</file>