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4420652F-075B-42D9-BAF0-216C8605E86F}"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9" i="5" l="1"/>
  <c r="G161" i="5"/>
  <c r="B171" i="5"/>
  <c r="G213" i="5" l="1"/>
  <c r="G212" i="5"/>
  <c r="G214" i="5"/>
  <c r="G68" i="5" l="1"/>
  <c r="G64" i="5"/>
  <c r="G157" i="5" l="1"/>
  <c r="G144" i="5"/>
  <c r="G11" i="5" l="1"/>
  <c r="G7" i="5"/>
  <c r="G191" i="5"/>
  <c r="B193" i="5" s="1"/>
  <c r="B159" i="5"/>
  <c r="B146" i="5"/>
  <c r="B70" i="5"/>
  <c r="G178" i="5" l="1"/>
  <c r="B180" i="5" s="1"/>
  <c r="G33" i="5"/>
  <c r="B35" i="5" s="1"/>
  <c r="B163" i="5"/>
  <c r="G17" i="5"/>
  <c r="B66" i="5"/>
  <c r="G113" i="5"/>
  <c r="B115" i="5" s="1"/>
  <c r="G54" i="5"/>
  <c r="B56" i="5" s="1"/>
  <c r="G109" i="5"/>
  <c r="B111" i="5" s="1"/>
  <c r="G47" i="5"/>
  <c r="B49" i="5" s="1"/>
  <c r="G136" i="5"/>
  <c r="B138" i="5" s="1"/>
  <c r="G22" i="5"/>
  <c r="B24" i="5" s="1"/>
  <c r="B16" i="5"/>
  <c r="G59" i="5"/>
  <c r="B61" i="5" s="1"/>
  <c r="G85" i="5"/>
  <c r="B87" i="5" s="1"/>
  <c r="G127" i="5"/>
  <c r="B129" i="5" s="1"/>
  <c r="B10" i="5"/>
  <c r="G37" i="5"/>
  <c r="G93" i="5"/>
  <c r="B95" i="5" s="1"/>
  <c r="G117" i="5"/>
  <c r="B119" i="5" s="1"/>
  <c r="G153" i="5"/>
  <c r="B155" i="5" s="1"/>
  <c r="G97" i="5"/>
  <c r="B99" i="5" s="1"/>
  <c r="G43" i="5"/>
  <c r="B45" i="5" s="1"/>
  <c r="G75" i="5"/>
  <c r="B77"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G13" i="3" s="1"/>
  <c r="AG14" i="3" s="1"/>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46" i="1"/>
  <c r="G45" i="1" s="1"/>
  <c r="B47" i="1" s="1"/>
  <c r="G36" i="1"/>
  <c r="B38" i="1" s="1"/>
  <c r="G28" i="1"/>
  <c r="G27" i="1" s="1"/>
  <c r="G22" i="1"/>
  <c r="G21" i="1" s="1"/>
  <c r="B23" i="1" s="1"/>
  <c r="B18" i="1"/>
  <c r="G16" i="1"/>
  <c r="G126" i="1" s="1"/>
  <c r="G125" i="1" s="1"/>
  <c r="B127" i="1" s="1"/>
  <c r="G13" i="1"/>
  <c r="B15" i="1" s="1"/>
  <c r="G10" i="1"/>
  <c r="B12" i="1" s="1"/>
  <c r="G7" i="1"/>
  <c r="G85" i="1" l="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5" i="5"/>
  <c r="B107" i="5" s="1"/>
  <c r="G101" i="5"/>
  <c r="G28" i="5"/>
  <c r="O6" i="5" s="1"/>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L6" i="5" l="1"/>
  <c r="I6" i="5"/>
  <c r="J6" i="5"/>
  <c r="W6" i="5"/>
  <c r="S6" i="5"/>
  <c r="T6" i="5"/>
  <c r="M6" i="5"/>
  <c r="X6" i="5"/>
  <c r="V6" i="5"/>
  <c r="N6" i="5"/>
  <c r="P6" i="5"/>
  <c r="K6" i="5"/>
  <c r="U6" i="5"/>
  <c r="Q6" i="5"/>
  <c r="H6" i="5"/>
  <c r="R6" i="5"/>
  <c r="B30" i="5"/>
  <c r="B103"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<sst xmlns="http://schemas.openxmlformats.org/spreadsheetml/2006/main" count="1471" uniqueCount="825">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</sst>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54" fillId="0" borderId="0" applyNumberFormat="0" applyFill="0" applyBorder="0" applyAlignment="0" applyProtection="0"/>
  </cellStyleXfs>
  <cellXfs count="27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2"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1" fillId="0" borderId="36" xfId="0" applyFont="1" applyBorder="1" applyAlignment="1"/>
    <xf numFmtId="0" fontId="1" fillId="0" borderId="36" xfId="0" applyFont="1" applyBorder="1" applyAlignment="1">
      <alignment horizontal="right"/>
    </xf>
    <xf numFmtId="0" fontId="12" fillId="0" borderId="36" xfId="0" applyFont="1" applyBorder="1" applyAlignment="1"/>
    <xf numFmtId="0" fontId="1" fillId="0" borderId="37" xfId="0" applyFont="1" applyBorder="1" applyAlignment="1">
      <alignment horizontal="righ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github.com/bionanoimaging/UC2-GIT/blob/v3/CAD/RAW/STL/UC2_30_CUBE_openSIM_Cagelid_v3.stl" TargetMode="External"/><Relationship Id="rId16" Type="http://schemas.openxmlformats.org/officeDocument/2006/relationships/hyperlink" Target="https://www.ebay.com/c/7029261375"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blob/v3/CAD/RAW/STL/UC2_30_CUBE_openSIM_base_v4_v3.stl" TargetMode="External"/><Relationship Id="rId95" Type="http://schemas.openxmlformats.org/officeDocument/2006/relationships/hyperlink" Target="https://github.com/bionanoimaging/UC2-GIT/blob/v3/CAD/RAW/STL/UC2_30_CUBE_openSIM_Fouriermask_v3.st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github.com/bionanoimaging/UC2-GIT/blob/v3/CAD/RAW/STL/UC2_30_CUBE_openSIM_Laser_Telescope_Mount_v3.stl" TargetMode="External"/><Relationship Id="rId96"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30_CUBE_openSIM_Rodholder_v3.stl" TargetMode="External"/><Relationship Id="rId9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1" Type="http://schemas.openxmlformats.org/officeDocument/2006/relationships/printerSettings" Target="../printerSettings/printerSettings1.bin"/><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30_CUBE_openSIM_DMD_Fixation_base_v3.stl"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eshop.wuerth.de/Zylinderschraube-mit-Innensechskant-SHR-ZYL-ISO4762-88-IS25-A2K-M3X12/00843%20%2012.sku/de/DE/EU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30_CUBE_openSIM_DMD_Holder_v3.stl" TargetMode="External"/><Relationship Id="rId98" Type="http://schemas.openxmlformats.org/officeDocument/2006/relationships/hyperlink" Target="https://eshop.wuerth.de/Zylinderschraube-mit-Innensechskant-SHR-ZYL-ISO4762-88-IS25-A2K-M3X8/00843%20%208.sku/de/DE/EUR/" TargetMode="External"/><Relationship Id="rId3" Type="http://schemas.openxmlformats.org/officeDocument/2006/relationships/hyperlink" Target="https://github.com/bionanoimaging/UC2-GIT/tree/master/TheBOX/FullBO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08203125" defaultRowHeight="15" customHeight="1"/>
  <cols>
    <col min="1" max="1" width="3.83203125" customWidth="1"/>
    <col min="2" max="2" width="27.082031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72" t="s">
        <v>0</v>
      </c>
      <c r="I1" s="273"/>
      <c r="J1" s="274"/>
      <c r="K1" s="275" t="s">
        <v>1</v>
      </c>
      <c r="L1" s="273"/>
      <c r="M1" s="273"/>
      <c r="N1" s="273"/>
      <c r="O1" s="273"/>
      <c r="P1" s="273"/>
      <c r="Q1" s="273"/>
      <c r="R1" s="273"/>
      <c r="S1" s="273"/>
      <c r="T1" s="273"/>
      <c r="U1" s="273"/>
      <c r="V1" s="27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5"/>
  <sheetViews>
    <sheetView tabSelected="1" workbookViewId="0">
      <selection activeCell="H11" sqref="H11"/>
    </sheetView>
  </sheetViews>
  <sheetFormatPr defaultColWidth="11.08203125" defaultRowHeight="15.5"/>
  <cols>
    <col min="1" max="1" width="3.83203125" customWidth="1"/>
    <col min="2" max="2" width="27.082031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72" t="s">
        <v>0</v>
      </c>
      <c r="J1" s="273"/>
      <c r="K1" s="274"/>
      <c r="L1" s="275" t="s">
        <v>1</v>
      </c>
      <c r="M1" s="273"/>
      <c r="N1" s="273"/>
      <c r="O1" s="273"/>
      <c r="P1" s="273"/>
      <c r="Q1" s="273"/>
      <c r="R1" s="273"/>
      <c r="S1" s="273"/>
      <c r="T1" s="273"/>
      <c r="U1" s="273"/>
      <c r="V1" s="273"/>
      <c r="W1" s="273"/>
      <c r="X1" s="274"/>
      <c r="Y1" s="2"/>
      <c r="Z1" s="2"/>
      <c r="AA1" s="2"/>
      <c r="AB1" s="2"/>
      <c r="AC1" s="2"/>
    </row>
    <row r="2" spans="1:29" ht="36" customHeight="1" thickBot="1">
      <c r="A2" s="3"/>
      <c r="B2" s="3"/>
      <c r="C2" s="3" t="s">
        <v>2</v>
      </c>
      <c r="D2" s="85"/>
      <c r="E2" s="85"/>
      <c r="F2" s="85"/>
      <c r="G2" s="85"/>
      <c r="H2" s="9" t="s">
        <v>821</v>
      </c>
      <c r="I2" s="9" t="s">
        <v>822</v>
      </c>
      <c r="J2" s="9" t="s">
        <v>823</v>
      </c>
      <c r="K2" s="9" t="s">
        <v>824</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2"/>
      <c r="Z3" s="2"/>
      <c r="AA3" s="2"/>
      <c r="AB3" s="2"/>
      <c r="AC3" s="2"/>
    </row>
    <row r="4" spans="1:29" ht="16"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2"/>
      <c r="Z4" s="2"/>
      <c r="AA4" s="2"/>
      <c r="AB4" s="2"/>
      <c r="AC4" s="2"/>
    </row>
    <row r="5" spans="1:29" ht="16"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2"/>
      <c r="Z5" s="2"/>
      <c r="AA5" s="2"/>
      <c r="AB5" s="2"/>
      <c r="AC5" s="2"/>
    </row>
    <row r="6" spans="1:29" ht="16" thickBot="1">
      <c r="A6" s="85" t="s">
        <v>55</v>
      </c>
      <c r="B6" s="9" t="s">
        <v>56</v>
      </c>
      <c r="C6" s="9" t="s">
        <v>57</v>
      </c>
      <c r="D6" s="9" t="s">
        <v>58</v>
      </c>
      <c r="E6" s="9" t="s">
        <v>59</v>
      </c>
      <c r="F6" s="9" t="s">
        <v>60</v>
      </c>
      <c r="G6" s="191" t="s">
        <v>635</v>
      </c>
      <c r="H6" s="10">
        <f>$G7*H7+$G11*H11+$G17*H17+$G22*H22+$G28*H28+$G33*H33+$G37*H37+$G43*H43+$G47*H47+$G54*H54+$G59*H59+$G64*H64+$G68*H68+$G75*H75+$G85*H85+$G93*H93+$G97*H97+$G101*H101+$G105*H105+$G109*H109+$G113*H113+$G117*H117+$G127*H127+$G136*H136+$G144*H144+$G153*H153+$G157*H157+$G161*H161+$G169*H169+$G178*H178+$G191*H191+$G200*H200</f>
        <v>36.840000000000003</v>
      </c>
      <c r="I6" s="10">
        <f t="shared" ref="I6:X6" si="0">$G7*I7+$G11*I11+$G17*I17+$G22*I22+$G28*I28+$G33*I33+$G37*I37+$G43*I43+$G47*I47+$G54*I54+$G59*I59+$G64*I64+$G68*I68+$G75*I75+$G85*I85+$G93*I93+$G97*I97+$G101*I101+$G105*I105+$G109*I109+$G113*I113+$G117*I117+$G127*I127+$G136*I136+$G144*I144+$G153*I153+$G157*I157+$G161*I161+$G169*I169+$G178*I178+$G191*I191+$G200*I200</f>
        <v>58.25</v>
      </c>
      <c r="J6" s="10">
        <f t="shared" si="0"/>
        <v>322.98</v>
      </c>
      <c r="K6" s="10">
        <f t="shared" si="0"/>
        <v>472.11000000000007</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68.05</v>
      </c>
      <c r="V6" s="10">
        <f t="shared" si="0"/>
        <v>18.639999999999997</v>
      </c>
      <c r="W6" s="10">
        <f t="shared" si="0"/>
        <v>64.650000000000006</v>
      </c>
      <c r="X6" s="10">
        <f t="shared" si="0"/>
        <v>251.74</v>
      </c>
      <c r="Y6" s="2"/>
      <c r="Z6" s="2"/>
      <c r="AA6" s="2"/>
      <c r="AB6" s="2"/>
      <c r="AC6" s="2"/>
    </row>
    <row r="7" spans="1:29">
      <c r="A7" s="91">
        <v>1</v>
      </c>
      <c r="B7" s="12" t="s">
        <v>786</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
      <c r="Z7" s="2"/>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785</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
      <c r="Z11" s="2"/>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
      <c r="Z17" s="2"/>
      <c r="AA17" s="2"/>
      <c r="AB17" s="2"/>
      <c r="AC17" s="2"/>
    </row>
    <row r="18" spans="1:29">
      <c r="A18" s="130"/>
      <c r="B18" s="211"/>
      <c r="C18" s="78" t="s">
        <v>785</v>
      </c>
      <c r="D18" s="50"/>
      <c r="E18" s="50">
        <v>1</v>
      </c>
      <c r="F18" s="78" t="s">
        <v>639</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
      <c r="Z22" s="2"/>
      <c r="AA22" s="2"/>
      <c r="AB22" s="2"/>
      <c r="AC22" s="2"/>
    </row>
    <row r="23" spans="1:29">
      <c r="A23" s="130"/>
      <c r="B23" s="211"/>
      <c r="C23" s="78" t="s">
        <v>785</v>
      </c>
      <c r="D23" s="50"/>
      <c r="E23" s="50">
        <v>1</v>
      </c>
      <c r="F23" s="78" t="s">
        <v>639</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
      <c r="Z28" s="2"/>
      <c r="AA28" s="2"/>
      <c r="AB28" s="2"/>
      <c r="AC28" s="2"/>
    </row>
    <row r="29" spans="1:29">
      <c r="A29" s="130"/>
      <c r="B29" s="211"/>
      <c r="C29" s="78" t="s">
        <v>785</v>
      </c>
      <c r="D29" s="50"/>
      <c r="E29" s="50">
        <v>1</v>
      </c>
      <c r="F29" s="78" t="s">
        <v>639</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
      <c r="Z33" s="2"/>
      <c r="AA33" s="2"/>
      <c r="AB33" s="2"/>
      <c r="AC33" s="2"/>
    </row>
    <row r="34" spans="1:29">
      <c r="A34" s="130"/>
      <c r="B34" s="211"/>
      <c r="C34" s="78" t="s">
        <v>785</v>
      </c>
      <c r="D34" s="50"/>
      <c r="E34" s="50">
        <v>1</v>
      </c>
      <c r="F34" s="78" t="s">
        <v>639</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
      <c r="Z37" s="2"/>
      <c r="AA37" s="2"/>
      <c r="AB37" s="2"/>
      <c r="AC37" s="2"/>
    </row>
    <row r="38" spans="1:29">
      <c r="A38" s="130"/>
      <c r="B38" s="211"/>
      <c r="C38" s="196" t="s">
        <v>785</v>
      </c>
      <c r="D38" s="50"/>
      <c r="E38" s="50">
        <v>1</v>
      </c>
      <c r="F38" s="78" t="s">
        <v>639</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
      <c r="Z43" s="2"/>
      <c r="AA43" s="2"/>
      <c r="AB43" s="2"/>
      <c r="AC43" s="2"/>
    </row>
    <row r="44" spans="1:29">
      <c r="A44" s="130"/>
      <c r="B44" s="253"/>
      <c r="C44" s="78" t="s">
        <v>785</v>
      </c>
      <c r="D44" s="50"/>
      <c r="E44" s="50">
        <v>1</v>
      </c>
      <c r="F44" s="78" t="s">
        <v>639</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
      <c r="Z47" s="2"/>
      <c r="AA47" s="2"/>
      <c r="AB47" s="2"/>
      <c r="AC47" s="2"/>
    </row>
    <row r="48" spans="1:29">
      <c r="A48" s="85"/>
      <c r="B48" s="211"/>
      <c r="C48" s="78" t="s">
        <v>785</v>
      </c>
      <c r="D48" s="50"/>
      <c r="E48" s="50">
        <v>1</v>
      </c>
      <c r="F48" s="78" t="s">
        <v>639</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
      <c r="Z54" s="2"/>
      <c r="AA54" s="2"/>
      <c r="AB54" s="2"/>
      <c r="AC54" s="2"/>
    </row>
    <row r="55" spans="1:29">
      <c r="A55" s="85"/>
      <c r="B55" s="211"/>
      <c r="C55" s="78" t="s">
        <v>785</v>
      </c>
      <c r="D55" s="50"/>
      <c r="E55" s="50">
        <v>1</v>
      </c>
      <c r="F55" s="78" t="s">
        <v>639</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
      <c r="Z58" s="2"/>
      <c r="AA58" s="2"/>
      <c r="AB58" s="2"/>
      <c r="AC58" s="2"/>
    </row>
    <row r="59" spans="1:29">
      <c r="A59" s="91">
        <v>11</v>
      </c>
      <c r="B59" s="195" t="s">
        <v>94</v>
      </c>
      <c r="C59" s="14"/>
      <c r="D59" s="14"/>
      <c r="E59" s="14"/>
      <c r="F59" s="40"/>
      <c r="G59" s="15">
        <f>E60*G60+E61*G61+E62*G62+E63*G63</f>
        <v>13.91</v>
      </c>
      <c r="H59" s="45">
        <v>0</v>
      </c>
      <c r="I59" s="45">
        <v>1</v>
      </c>
      <c r="J59" s="45">
        <v>0</v>
      </c>
      <c r="K59" s="46">
        <v>1</v>
      </c>
      <c r="L59" s="85">
        <v>0</v>
      </c>
      <c r="M59" s="86">
        <v>0</v>
      </c>
      <c r="N59" s="86">
        <v>0</v>
      </c>
      <c r="O59" s="45">
        <v>0</v>
      </c>
      <c r="P59" s="46">
        <v>0</v>
      </c>
      <c r="Q59" s="210">
        <v>0</v>
      </c>
      <c r="R59" s="47">
        <v>0</v>
      </c>
      <c r="S59" s="47">
        <v>0</v>
      </c>
      <c r="T59" s="47">
        <v>0</v>
      </c>
      <c r="U59" s="47">
        <v>1</v>
      </c>
      <c r="V59" s="47">
        <v>0</v>
      </c>
      <c r="W59" s="47">
        <v>1</v>
      </c>
      <c r="X59" s="47">
        <v>0</v>
      </c>
      <c r="Y59" s="2"/>
      <c r="Z59" s="2"/>
      <c r="AA59" s="2"/>
      <c r="AB59" s="2"/>
      <c r="AC59" s="2"/>
    </row>
    <row r="60" spans="1:29">
      <c r="A60" s="130"/>
      <c r="B60" s="211"/>
      <c r="C60" s="78" t="s">
        <v>785</v>
      </c>
      <c r="D60" s="50"/>
      <c r="E60" s="50">
        <v>1</v>
      </c>
      <c r="F60" s="78" t="s">
        <v>639</v>
      </c>
      <c r="G60" s="51">
        <v>0</v>
      </c>
      <c r="H60" s="85"/>
      <c r="I60" s="85"/>
      <c r="J60" s="86"/>
      <c r="K60" s="80"/>
      <c r="L60" s="85"/>
      <c r="M60" s="86"/>
      <c r="N60" s="86"/>
      <c r="O60" s="86"/>
      <c r="P60" s="80"/>
      <c r="Q60" s="47"/>
      <c r="R60" s="47"/>
      <c r="S60" s="47"/>
      <c r="T60" s="47"/>
      <c r="U60" s="47"/>
      <c r="V60" s="47"/>
      <c r="W60" s="47"/>
      <c r="X60" s="47"/>
      <c r="Y60" s="2"/>
      <c r="Z60" s="2"/>
      <c r="AA60" s="2"/>
      <c r="AB60" s="2"/>
      <c r="AC60" s="2"/>
    </row>
    <row r="61" spans="1:29">
      <c r="A61" s="82"/>
      <c r="B61" s="83">
        <f>G59</f>
        <v>13.91</v>
      </c>
      <c r="C61" s="196" t="s">
        <v>657</v>
      </c>
      <c r="D61" s="50">
        <v>1</v>
      </c>
      <c r="E61" s="50">
        <v>1</v>
      </c>
      <c r="F61" s="27" t="s">
        <v>660</v>
      </c>
      <c r="G61" s="51">
        <v>0.2</v>
      </c>
      <c r="H61" s="85"/>
      <c r="I61" s="85"/>
      <c r="J61" s="86"/>
      <c r="K61" s="80"/>
      <c r="L61" s="85"/>
      <c r="M61" s="86"/>
      <c r="N61" s="86"/>
      <c r="O61" s="86"/>
      <c r="P61" s="80"/>
      <c r="Q61" s="47"/>
      <c r="R61" s="47"/>
      <c r="S61" s="47"/>
      <c r="T61" s="47"/>
      <c r="U61" s="47"/>
      <c r="V61" s="47"/>
      <c r="W61" s="47"/>
      <c r="X61" s="47"/>
      <c r="Y61" s="2"/>
      <c r="Z61" s="2"/>
      <c r="AA61" s="2"/>
      <c r="AB61" s="2"/>
      <c r="AC61" s="2"/>
    </row>
    <row r="62" spans="1:29">
      <c r="A62" s="85"/>
      <c r="B62" s="86" t="s">
        <v>768</v>
      </c>
      <c r="C62" s="196" t="s">
        <v>658</v>
      </c>
      <c r="D62" s="50">
        <v>1</v>
      </c>
      <c r="E62" s="50">
        <v>1</v>
      </c>
      <c r="F62" s="27" t="s">
        <v>659</v>
      </c>
      <c r="G62" s="51">
        <v>0.6</v>
      </c>
      <c r="H62" s="85"/>
      <c r="I62" s="85"/>
      <c r="J62" s="86"/>
      <c r="K62" s="80"/>
      <c r="L62" s="85"/>
      <c r="M62" s="86"/>
      <c r="N62" s="86"/>
      <c r="O62" s="86"/>
      <c r="P62" s="80"/>
      <c r="Q62" s="47"/>
      <c r="R62" s="47"/>
      <c r="S62" s="47"/>
      <c r="T62" s="47"/>
      <c r="U62" s="47"/>
      <c r="V62" s="47"/>
      <c r="W62" s="47"/>
      <c r="X62" s="47"/>
      <c r="Y62" s="2"/>
      <c r="Z62" s="2"/>
      <c r="AA62" s="2"/>
      <c r="AB62" s="2"/>
      <c r="AC62" s="2"/>
    </row>
    <row r="63" spans="1:29" ht="16" thickBot="1">
      <c r="A63" s="85"/>
      <c r="B63" s="68"/>
      <c r="C63" s="64" t="s">
        <v>610</v>
      </c>
      <c r="D63" s="65">
        <v>0</v>
      </c>
      <c r="E63" s="65">
        <v>1</v>
      </c>
      <c r="F63" s="66" t="s">
        <v>101</v>
      </c>
      <c r="G63" s="67">
        <v>13.11</v>
      </c>
      <c r="H63" s="85"/>
      <c r="I63" s="85"/>
      <c r="J63" s="86"/>
      <c r="K63" s="80"/>
      <c r="L63" s="85"/>
      <c r="M63" s="86"/>
      <c r="N63" s="86"/>
      <c r="O63" s="86"/>
      <c r="P63" s="80"/>
      <c r="Q63" s="47"/>
      <c r="R63" s="47"/>
      <c r="S63" s="47"/>
      <c r="T63" s="47"/>
      <c r="U63" s="47"/>
      <c r="V63" s="47"/>
      <c r="W63" s="47"/>
      <c r="X63" s="47"/>
      <c r="Y63" s="2"/>
      <c r="Z63" s="2"/>
      <c r="AA63" s="2"/>
      <c r="AB63" s="2"/>
      <c r="AC63" s="2"/>
    </row>
    <row r="64" spans="1:29">
      <c r="A64" s="91">
        <v>12</v>
      </c>
      <c r="B64" s="195" t="s">
        <v>674</v>
      </c>
      <c r="C64" s="14"/>
      <c r="D64" s="14"/>
      <c r="E64" s="14"/>
      <c r="F64" s="40"/>
      <c r="G64" s="250">
        <f>E65*G65+E66*G66+E67*G67</f>
        <v>7.2</v>
      </c>
      <c r="H64" s="85">
        <v>0</v>
      </c>
      <c r="I64" s="85">
        <v>1</v>
      </c>
      <c r="J64" s="86">
        <v>1</v>
      </c>
      <c r="K64" s="80">
        <v>0</v>
      </c>
      <c r="L64" s="85">
        <v>0</v>
      </c>
      <c r="M64" s="86">
        <v>0</v>
      </c>
      <c r="N64" s="80">
        <v>0</v>
      </c>
      <c r="O64" s="85">
        <v>0</v>
      </c>
      <c r="P64" s="86">
        <v>0</v>
      </c>
      <c r="Q64" s="86">
        <v>0</v>
      </c>
      <c r="R64" s="80">
        <v>0</v>
      </c>
      <c r="S64" s="85">
        <v>0</v>
      </c>
      <c r="T64" s="86">
        <v>1</v>
      </c>
      <c r="U64" s="80">
        <v>0</v>
      </c>
      <c r="V64" s="85">
        <v>0</v>
      </c>
      <c r="W64" s="86">
        <v>0</v>
      </c>
      <c r="X64" s="80">
        <v>0</v>
      </c>
      <c r="Y64" s="2"/>
      <c r="Z64" s="2"/>
      <c r="AA64" s="2"/>
      <c r="AB64" s="2"/>
      <c r="AC64" s="2"/>
    </row>
    <row r="65" spans="1:29">
      <c r="A65" s="130"/>
      <c r="B65" s="211"/>
      <c r="C65" s="78" t="s">
        <v>785</v>
      </c>
      <c r="D65" s="50"/>
      <c r="E65" s="50">
        <v>1</v>
      </c>
      <c r="F65" s="78" t="s">
        <v>639</v>
      </c>
      <c r="G65" s="51">
        <v>0</v>
      </c>
      <c r="H65" s="85"/>
      <c r="I65" s="85"/>
      <c r="J65" s="86"/>
      <c r="K65" s="80"/>
      <c r="L65" s="85"/>
      <c r="M65" s="86"/>
      <c r="N65" s="86"/>
      <c r="O65" s="86"/>
      <c r="P65" s="80"/>
      <c r="Q65" s="47"/>
      <c r="R65" s="47"/>
      <c r="S65" s="47"/>
      <c r="T65" s="47"/>
      <c r="U65" s="47"/>
      <c r="V65" s="47"/>
      <c r="W65" s="47"/>
      <c r="X65" s="47"/>
      <c r="Y65" s="2"/>
      <c r="Z65" s="2"/>
      <c r="AA65" s="2"/>
      <c r="AB65" s="2"/>
      <c r="AC65" s="2"/>
    </row>
    <row r="66" spans="1:29">
      <c r="A66" s="82"/>
      <c r="B66" s="83">
        <f>G64</f>
        <v>7.2</v>
      </c>
      <c r="C66" s="196" t="s">
        <v>657</v>
      </c>
      <c r="D66" s="50">
        <v>1</v>
      </c>
      <c r="E66" s="50">
        <v>1</v>
      </c>
      <c r="F66" s="27" t="s">
        <v>660</v>
      </c>
      <c r="G66" s="51">
        <v>0.2</v>
      </c>
      <c r="H66" s="85"/>
      <c r="I66" s="85"/>
      <c r="J66" s="86"/>
      <c r="K66" s="80"/>
      <c r="L66" s="85"/>
      <c r="M66" s="86"/>
      <c r="N66" s="86"/>
      <c r="O66" s="86"/>
      <c r="P66" s="80"/>
      <c r="Q66" s="47"/>
      <c r="R66" s="47"/>
      <c r="S66" s="47"/>
      <c r="T66" s="47"/>
      <c r="U66" s="47"/>
      <c r="V66" s="47"/>
      <c r="W66" s="47"/>
      <c r="X66" s="47"/>
      <c r="Y66" s="2"/>
      <c r="Z66" s="2"/>
      <c r="AA66" s="2"/>
      <c r="AB66" s="2"/>
      <c r="AC66" s="2"/>
    </row>
    <row r="67" spans="1:29" ht="16" thickBot="1">
      <c r="A67" s="85"/>
      <c r="B67" s="86"/>
      <c r="C67" s="196" t="s">
        <v>269</v>
      </c>
      <c r="D67" s="50">
        <v>0</v>
      </c>
      <c r="E67" s="50">
        <v>1</v>
      </c>
      <c r="F67" s="56" t="s">
        <v>270</v>
      </c>
      <c r="G67" s="249">
        <v>7</v>
      </c>
      <c r="H67" s="85"/>
      <c r="I67" s="85"/>
      <c r="J67" s="86"/>
      <c r="K67" s="80"/>
      <c r="L67" s="85"/>
      <c r="M67" s="86"/>
      <c r="N67" s="86"/>
      <c r="O67" s="86"/>
      <c r="P67" s="80"/>
      <c r="Q67" s="47"/>
      <c r="R67" s="47"/>
      <c r="S67" s="47"/>
      <c r="T67" s="47"/>
      <c r="U67" s="47"/>
      <c r="V67" s="47"/>
      <c r="W67" s="47"/>
      <c r="X67" s="47"/>
      <c r="Y67" s="2"/>
      <c r="Z67" s="2"/>
      <c r="AA67" s="2"/>
      <c r="AB67" s="2"/>
      <c r="AC67" s="2"/>
    </row>
    <row r="68" spans="1:29" s="227" customFormat="1">
      <c r="A68" s="215">
        <v>13</v>
      </c>
      <c r="B68" s="216" t="s">
        <v>102</v>
      </c>
      <c r="C68" s="217"/>
      <c r="D68" s="217"/>
      <c r="E68" s="217"/>
      <c r="F68" s="218"/>
      <c r="G68" s="219">
        <f>E69*G69+E70*G70+E71*G71+E72*G72+E73*G73+E74*G74</f>
        <v>14.2</v>
      </c>
      <c r="H68" s="221">
        <v>0</v>
      </c>
      <c r="I68" s="221">
        <v>0</v>
      </c>
      <c r="J68" s="221">
        <v>0</v>
      </c>
      <c r="K68" s="222">
        <v>1</v>
      </c>
      <c r="L68" s="223">
        <v>0</v>
      </c>
      <c r="M68" s="224">
        <v>0</v>
      </c>
      <c r="N68" s="224">
        <v>0</v>
      </c>
      <c r="O68" s="221">
        <v>1</v>
      </c>
      <c r="P68" s="222">
        <v>0</v>
      </c>
      <c r="Q68" s="248">
        <v>0</v>
      </c>
      <c r="R68" s="225">
        <v>0</v>
      </c>
      <c r="S68" s="225">
        <v>0</v>
      </c>
      <c r="T68" s="225">
        <v>0</v>
      </c>
      <c r="U68" s="225">
        <v>0</v>
      </c>
      <c r="V68" s="225">
        <v>0</v>
      </c>
      <c r="W68" s="225">
        <v>1</v>
      </c>
      <c r="X68" s="225">
        <v>0</v>
      </c>
      <c r="Y68" s="226"/>
      <c r="Z68" s="226"/>
      <c r="AA68" s="226"/>
      <c r="AB68" s="226"/>
      <c r="AC68" s="226"/>
    </row>
    <row r="69" spans="1:29" s="227" customFormat="1">
      <c r="B69" s="211"/>
      <c r="C69" s="228" t="s">
        <v>736</v>
      </c>
      <c r="D69" s="229">
        <v>1</v>
      </c>
      <c r="E69" s="229">
        <v>1</v>
      </c>
      <c r="F69" s="193" t="s">
        <v>737</v>
      </c>
      <c r="G69" s="230">
        <v>0.2</v>
      </c>
      <c r="H69" s="223"/>
      <c r="I69" s="223"/>
      <c r="J69" s="224"/>
      <c r="K69" s="231"/>
      <c r="L69" s="223"/>
      <c r="M69" s="224"/>
      <c r="N69" s="224"/>
      <c r="O69" s="224"/>
      <c r="P69" s="231"/>
      <c r="Q69" s="225"/>
      <c r="R69" s="225"/>
      <c r="S69" s="225"/>
      <c r="T69" s="225"/>
      <c r="U69" s="225"/>
      <c r="V69" s="225"/>
      <c r="W69" s="225"/>
      <c r="X69" s="225"/>
      <c r="Y69" s="226"/>
      <c r="Z69" s="226"/>
      <c r="AA69" s="226"/>
      <c r="AB69" s="226"/>
      <c r="AC69" s="226"/>
    </row>
    <row r="70" spans="1:29" s="227" customFormat="1">
      <c r="A70" s="232"/>
      <c r="B70" s="233">
        <f>G68</f>
        <v>14.2</v>
      </c>
      <c r="C70" s="228" t="s">
        <v>738</v>
      </c>
      <c r="D70" s="229">
        <v>0</v>
      </c>
      <c r="E70" s="229">
        <v>1</v>
      </c>
      <c r="F70" s="193" t="s">
        <v>739</v>
      </c>
      <c r="G70" s="230">
        <v>1.5</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23"/>
      <c r="B71" s="224" t="s">
        <v>611</v>
      </c>
      <c r="C71" s="228" t="s">
        <v>107</v>
      </c>
      <c r="D71" s="229">
        <v>0</v>
      </c>
      <c r="E71" s="229">
        <v>2</v>
      </c>
      <c r="F71" s="192" t="s">
        <v>108</v>
      </c>
      <c r="G71" s="230">
        <v>0.1</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c r="C72" s="228" t="s">
        <v>110</v>
      </c>
      <c r="D72" s="229">
        <v>0</v>
      </c>
      <c r="E72" s="229">
        <v>1</v>
      </c>
      <c r="F72" s="193" t="s">
        <v>111</v>
      </c>
      <c r="G72" s="230">
        <v>8</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112</v>
      </c>
      <c r="D73" s="229">
        <v>0</v>
      </c>
      <c r="E73" s="229">
        <v>3</v>
      </c>
      <c r="F73" s="193" t="s">
        <v>113</v>
      </c>
      <c r="G73" s="230">
        <v>0.5</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ht="16" thickBot="1">
      <c r="A74" s="223"/>
      <c r="B74" s="235"/>
      <c r="C74" s="236" t="s">
        <v>114</v>
      </c>
      <c r="D74" s="237">
        <v>0</v>
      </c>
      <c r="E74" s="237">
        <v>1</v>
      </c>
      <c r="F74" s="243" t="s">
        <v>115</v>
      </c>
      <c r="G74" s="239">
        <v>2.8</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c r="A75" s="215">
        <v>14</v>
      </c>
      <c r="B75" s="216" t="s">
        <v>116</v>
      </c>
      <c r="C75" s="217"/>
      <c r="D75" s="217"/>
      <c r="E75" s="217"/>
      <c r="F75" s="218"/>
      <c r="G75" s="219">
        <f>E76*G76+E77*G77+E80*G80+E81*G81+E82*G82+E83*G83+E84*G84</f>
        <v>5.05</v>
      </c>
      <c r="H75" s="220">
        <v>0</v>
      </c>
      <c r="I75" s="220">
        <v>0</v>
      </c>
      <c r="J75" s="221">
        <v>0</v>
      </c>
      <c r="K75" s="222">
        <v>1</v>
      </c>
      <c r="L75" s="223">
        <v>0</v>
      </c>
      <c r="M75" s="224">
        <v>1</v>
      </c>
      <c r="N75" s="224">
        <v>1</v>
      </c>
      <c r="O75" s="221">
        <v>0</v>
      </c>
      <c r="P75" s="222">
        <v>0</v>
      </c>
      <c r="Q75" s="248">
        <v>0</v>
      </c>
      <c r="R75" s="225">
        <v>0</v>
      </c>
      <c r="S75" s="225">
        <v>0</v>
      </c>
      <c r="T75" s="225">
        <v>0</v>
      </c>
      <c r="U75" s="225">
        <v>0</v>
      </c>
      <c r="V75" s="225">
        <v>0</v>
      </c>
      <c r="W75" s="225">
        <v>0</v>
      </c>
      <c r="X75" s="225">
        <v>1</v>
      </c>
      <c r="Y75" s="226"/>
      <c r="Z75" s="226"/>
      <c r="AA75" s="226"/>
      <c r="AB75" s="226"/>
      <c r="AC75" s="226"/>
    </row>
    <row r="76" spans="1:29" s="227" customFormat="1">
      <c r="B76" s="211"/>
      <c r="C76" s="228" t="s">
        <v>785</v>
      </c>
      <c r="D76" s="229"/>
      <c r="E76" s="229">
        <v>1</v>
      </c>
      <c r="F76" s="228" t="s">
        <v>639</v>
      </c>
      <c r="G76" s="230">
        <v>0</v>
      </c>
      <c r="H76" s="223"/>
      <c r="I76" s="223"/>
      <c r="J76" s="224"/>
      <c r="K76" s="231"/>
      <c r="L76" s="223"/>
      <c r="M76" s="224"/>
      <c r="N76" s="224" t="s">
        <v>745</v>
      </c>
      <c r="O76" s="224"/>
      <c r="P76" s="231"/>
      <c r="Q76" s="225"/>
      <c r="R76" s="225"/>
      <c r="S76" s="225"/>
      <c r="T76" s="225"/>
      <c r="U76" s="225"/>
      <c r="V76" s="225"/>
      <c r="W76" s="225"/>
      <c r="X76" s="225"/>
      <c r="Y76" s="226"/>
      <c r="Z76" s="226"/>
      <c r="AA76" s="226"/>
      <c r="AB76" s="226"/>
      <c r="AC76" s="226"/>
    </row>
    <row r="77" spans="1:29" s="227" customFormat="1">
      <c r="A77" s="232"/>
      <c r="B77" s="233">
        <f>G75</f>
        <v>5.05</v>
      </c>
      <c r="C77" s="228" t="s">
        <v>720</v>
      </c>
      <c r="D77" s="229">
        <v>1</v>
      </c>
      <c r="E77" s="229">
        <v>1</v>
      </c>
      <c r="F77" s="193" t="s">
        <v>721</v>
      </c>
      <c r="G77" s="230">
        <v>0.2</v>
      </c>
      <c r="H77" s="223"/>
      <c r="I77" s="223"/>
      <c r="J77" s="224"/>
      <c r="K77" s="231"/>
      <c r="L77" s="223"/>
      <c r="M77" s="224"/>
      <c r="N77" s="224"/>
      <c r="O77" s="224"/>
      <c r="P77" s="231"/>
      <c r="Q77" s="225"/>
      <c r="R77" s="225"/>
      <c r="S77" s="225"/>
      <c r="T77" s="225"/>
      <c r="U77" s="225"/>
      <c r="V77" s="225"/>
      <c r="W77" s="225"/>
      <c r="X77" s="225"/>
      <c r="Y77" s="226"/>
      <c r="Z77" s="226"/>
      <c r="AA77" s="226"/>
      <c r="AB77" s="226"/>
      <c r="AC77" s="226"/>
    </row>
    <row r="78" spans="1:29" s="227" customFormat="1">
      <c r="A78" s="223"/>
      <c r="B78" s="224" t="s">
        <v>120</v>
      </c>
      <c r="C78" s="196" t="s">
        <v>696</v>
      </c>
      <c r="D78" s="50">
        <v>1</v>
      </c>
      <c r="E78" s="50">
        <v>1</v>
      </c>
      <c r="F78" s="27" t="s">
        <v>698</v>
      </c>
      <c r="G78" s="51">
        <v>0.3</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ht="16" thickBot="1">
      <c r="A79" s="223"/>
      <c r="B79" s="224"/>
      <c r="C79" s="214" t="s">
        <v>755</v>
      </c>
      <c r="D79" s="65">
        <v>1</v>
      </c>
      <c r="E79" s="65">
        <v>1</v>
      </c>
      <c r="F79" s="76" t="s">
        <v>697</v>
      </c>
      <c r="G79" s="67">
        <v>0</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c r="A80" s="223"/>
      <c r="B80" s="224"/>
      <c r="C80" s="228" t="s">
        <v>125</v>
      </c>
      <c r="D80" s="229">
        <v>0</v>
      </c>
      <c r="E80" s="229">
        <v>1</v>
      </c>
      <c r="F80" s="193" t="s">
        <v>126</v>
      </c>
      <c r="G80" s="230">
        <v>1.85</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127</v>
      </c>
      <c r="D81" s="229">
        <v>0</v>
      </c>
      <c r="E81" s="229">
        <v>1</v>
      </c>
      <c r="F81" s="193" t="s">
        <v>128</v>
      </c>
      <c r="G81" s="230">
        <v>0.1</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129</v>
      </c>
      <c r="D82" s="229">
        <v>0</v>
      </c>
      <c r="E82" s="229">
        <v>1</v>
      </c>
      <c r="F82" s="234"/>
      <c r="G82" s="230">
        <v>0</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114</v>
      </c>
      <c r="D83" s="229">
        <v>0</v>
      </c>
      <c r="E83" s="229">
        <v>1</v>
      </c>
      <c r="F83" s="193" t="s">
        <v>115</v>
      </c>
      <c r="G83" s="230">
        <v>2.8</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ht="16" thickBot="1">
      <c r="A84" s="223"/>
      <c r="B84" s="235"/>
      <c r="C84" s="236" t="s">
        <v>130</v>
      </c>
      <c r="D84" s="237">
        <v>0</v>
      </c>
      <c r="E84" s="237">
        <v>1</v>
      </c>
      <c r="F84" s="243" t="s">
        <v>131</v>
      </c>
      <c r="G84" s="239">
        <v>0.1</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c r="A85" s="91">
        <v>15</v>
      </c>
      <c r="B85" s="12" t="s">
        <v>132</v>
      </c>
      <c r="C85" s="14"/>
      <c r="D85" s="14"/>
      <c r="E85" s="14"/>
      <c r="F85" s="40"/>
      <c r="G85" s="15">
        <f>E86*G86+E87*G87+E88*G88+E89*G89+E90*G90</f>
        <v>15.8</v>
      </c>
      <c r="H85" s="45">
        <v>0</v>
      </c>
      <c r="I85" s="45">
        <v>0</v>
      </c>
      <c r="J85" s="45">
        <v>1</v>
      </c>
      <c r="K85" s="46">
        <v>1</v>
      </c>
      <c r="L85" s="85">
        <v>1</v>
      </c>
      <c r="M85" s="86">
        <v>0</v>
      </c>
      <c r="N85" s="86">
        <v>0</v>
      </c>
      <c r="O85" s="45">
        <v>0</v>
      </c>
      <c r="P85" s="46">
        <v>1</v>
      </c>
      <c r="Q85" s="210">
        <v>1</v>
      </c>
      <c r="R85" s="47">
        <v>1</v>
      </c>
      <c r="S85" s="47">
        <v>1</v>
      </c>
      <c r="T85" s="47">
        <v>0</v>
      </c>
      <c r="U85" s="47">
        <v>0</v>
      </c>
      <c r="V85" s="47">
        <v>0</v>
      </c>
      <c r="W85" s="47">
        <v>0</v>
      </c>
      <c r="X85" s="47">
        <v>0</v>
      </c>
      <c r="Y85" s="2"/>
      <c r="Z85" s="2"/>
      <c r="AA85" s="2"/>
      <c r="AB85" s="2"/>
      <c r="AC85" s="2"/>
    </row>
    <row r="86" spans="1:29">
      <c r="A86" s="130"/>
      <c r="B86" s="49"/>
      <c r="C86" s="78" t="s">
        <v>785</v>
      </c>
      <c r="D86" s="50"/>
      <c r="E86" s="50">
        <v>1</v>
      </c>
      <c r="F86" s="78" t="s">
        <v>639</v>
      </c>
      <c r="G86" s="51">
        <v>0</v>
      </c>
      <c r="H86" s="85"/>
      <c r="I86" s="85"/>
      <c r="J86" s="213" t="s">
        <v>742</v>
      </c>
      <c r="K86" s="80"/>
      <c r="L86" s="251" t="s">
        <v>742</v>
      </c>
      <c r="M86" s="86"/>
      <c r="N86" s="86"/>
      <c r="O86" s="86"/>
      <c r="P86" s="80"/>
      <c r="Q86" s="47"/>
      <c r="R86" s="47"/>
      <c r="S86" s="47"/>
      <c r="T86" s="47"/>
      <c r="U86" s="47"/>
      <c r="V86" s="47"/>
      <c r="W86" s="47"/>
      <c r="X86" s="47"/>
      <c r="Y86" s="2"/>
      <c r="Z86" s="2"/>
      <c r="AA86" s="2"/>
      <c r="AB86" s="2"/>
      <c r="AC86" s="2"/>
    </row>
    <row r="87" spans="1:29">
      <c r="A87" s="82"/>
      <c r="B87" s="83">
        <f>G85</f>
        <v>15.8</v>
      </c>
      <c r="C87" s="78" t="s">
        <v>675</v>
      </c>
      <c r="D87" s="50">
        <v>1</v>
      </c>
      <c r="E87" s="50">
        <v>1</v>
      </c>
      <c r="F87" s="27" t="s">
        <v>677</v>
      </c>
      <c r="G87" s="51">
        <v>0.2</v>
      </c>
      <c r="H87" s="85"/>
      <c r="I87" s="85"/>
      <c r="J87" s="86"/>
      <c r="K87" s="80"/>
      <c r="L87" s="85"/>
      <c r="M87" s="86"/>
      <c r="N87" s="86"/>
      <c r="O87" s="86"/>
      <c r="P87" s="80"/>
      <c r="Q87" s="47"/>
      <c r="R87" s="47"/>
      <c r="S87" s="47"/>
      <c r="T87" s="47"/>
      <c r="U87" s="47"/>
      <c r="V87" s="47"/>
      <c r="W87" s="47"/>
      <c r="X87" s="47"/>
      <c r="Y87" s="2"/>
      <c r="Z87" s="2"/>
      <c r="AA87" s="2"/>
      <c r="AB87" s="2"/>
      <c r="AC87" s="2"/>
    </row>
    <row r="88" spans="1:29">
      <c r="A88" s="85"/>
      <c r="B88" s="86" t="s">
        <v>136</v>
      </c>
      <c r="C88" s="78" t="s">
        <v>773</v>
      </c>
      <c r="D88" s="50">
        <v>1</v>
      </c>
      <c r="E88" s="50">
        <v>1</v>
      </c>
      <c r="F88" s="27" t="s">
        <v>676</v>
      </c>
      <c r="G88" s="51">
        <v>0</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c r="C89" s="78" t="s">
        <v>139</v>
      </c>
      <c r="D89" s="50">
        <v>0</v>
      </c>
      <c r="E89" s="50">
        <v>1</v>
      </c>
      <c r="F89" s="56" t="s">
        <v>140</v>
      </c>
      <c r="G89" s="51">
        <v>14.8</v>
      </c>
      <c r="H89" s="85"/>
      <c r="I89" s="85"/>
      <c r="J89" s="86"/>
      <c r="K89" s="80"/>
      <c r="L89" s="85"/>
      <c r="M89" s="86"/>
      <c r="N89" s="86"/>
      <c r="O89" s="86"/>
      <c r="P89" s="80"/>
      <c r="Q89" s="47"/>
      <c r="R89" s="47"/>
      <c r="S89" s="47"/>
      <c r="T89" s="47"/>
      <c r="U89" s="47"/>
      <c r="V89" s="47"/>
      <c r="W89" s="47"/>
      <c r="X89" s="47"/>
      <c r="Y89" s="2"/>
      <c r="Z89" s="2"/>
      <c r="AA89" s="2"/>
      <c r="AB89" s="2"/>
      <c r="AC89" s="2"/>
    </row>
    <row r="90" spans="1:29" ht="16" thickBot="1">
      <c r="A90" s="85"/>
      <c r="B90" s="68"/>
      <c r="C90" s="64" t="s">
        <v>613</v>
      </c>
      <c r="D90" s="65">
        <v>0</v>
      </c>
      <c r="E90" s="65">
        <v>4</v>
      </c>
      <c r="F90" s="66" t="s">
        <v>141</v>
      </c>
      <c r="G90" s="67">
        <v>0.2</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212" t="s">
        <v>740</v>
      </c>
      <c r="D91" s="208">
        <v>0</v>
      </c>
      <c r="E91" s="208">
        <v>1</v>
      </c>
      <c r="F91" s="209"/>
      <c r="G91" s="210">
        <v>0</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86"/>
      <c r="C92" s="212" t="s">
        <v>759</v>
      </c>
      <c r="D92" s="208">
        <v>1</v>
      </c>
      <c r="E92" s="208">
        <v>1</v>
      </c>
      <c r="F92" s="209" t="s">
        <v>741</v>
      </c>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c r="A93" s="91">
        <v>16</v>
      </c>
      <c r="B93" s="12" t="s">
        <v>787</v>
      </c>
      <c r="C93" s="14"/>
      <c r="D93" s="14"/>
      <c r="E93" s="14"/>
      <c r="F93" s="40"/>
      <c r="G93" s="15">
        <f>E94*G94+E95*G95+E96*G96</f>
        <v>60.2</v>
      </c>
      <c r="H93" s="45">
        <v>0</v>
      </c>
      <c r="I93" s="45">
        <v>0</v>
      </c>
      <c r="J93" s="45">
        <v>0</v>
      </c>
      <c r="K93" s="46">
        <v>1</v>
      </c>
      <c r="L93" s="85">
        <v>0</v>
      </c>
      <c r="M93" s="86">
        <v>0</v>
      </c>
      <c r="N93" s="86">
        <v>0</v>
      </c>
      <c r="O93" s="45">
        <v>0</v>
      </c>
      <c r="P93" s="46">
        <v>1</v>
      </c>
      <c r="Q93" s="210">
        <v>1</v>
      </c>
      <c r="R93" s="47">
        <v>0</v>
      </c>
      <c r="S93" s="47">
        <v>0</v>
      </c>
      <c r="T93" s="47">
        <v>0</v>
      </c>
      <c r="U93" s="47">
        <v>0</v>
      </c>
      <c r="V93" s="47">
        <v>0</v>
      </c>
      <c r="W93" s="47">
        <v>0</v>
      </c>
      <c r="X93" s="47">
        <v>0</v>
      </c>
      <c r="Y93" s="2"/>
      <c r="Z93" s="2"/>
      <c r="AA93" s="2"/>
      <c r="AB93" s="2"/>
      <c r="AC93" s="2"/>
    </row>
    <row r="94" spans="1:29">
      <c r="A94" s="130"/>
      <c r="B94" s="211"/>
      <c r="C94" s="78" t="s">
        <v>785</v>
      </c>
      <c r="D94" s="50"/>
      <c r="E94" s="50">
        <v>1</v>
      </c>
      <c r="F94" s="78" t="s">
        <v>639</v>
      </c>
      <c r="G94" s="51">
        <v>0</v>
      </c>
      <c r="H94" s="85"/>
      <c r="I94" s="85"/>
      <c r="J94" s="86"/>
      <c r="K94" s="80"/>
      <c r="L94" s="85"/>
      <c r="M94" s="86"/>
      <c r="N94" s="86"/>
      <c r="O94" s="86"/>
      <c r="P94" s="80"/>
      <c r="Q94" s="47"/>
      <c r="R94" s="47"/>
      <c r="S94" s="47"/>
      <c r="T94" s="47"/>
      <c r="U94" s="47"/>
      <c r="V94" s="47"/>
      <c r="W94" s="47"/>
      <c r="X94" s="47"/>
      <c r="Y94" s="2"/>
      <c r="Z94" s="2"/>
      <c r="AA94" s="2"/>
      <c r="AB94" s="2"/>
      <c r="AC94" s="2"/>
    </row>
    <row r="95" spans="1:29">
      <c r="A95" s="82"/>
      <c r="B95" s="83">
        <f>G93</f>
        <v>60.2</v>
      </c>
      <c r="C95" s="78" t="s">
        <v>678</v>
      </c>
      <c r="D95" s="50">
        <v>1</v>
      </c>
      <c r="E95" s="50">
        <v>1</v>
      </c>
      <c r="F95" s="27" t="s">
        <v>679</v>
      </c>
      <c r="G95" s="51">
        <v>0.2</v>
      </c>
      <c r="H95" s="85"/>
      <c r="I95" s="85"/>
      <c r="J95" s="86"/>
      <c r="K95" s="80"/>
      <c r="L95" s="85"/>
      <c r="M95" s="86"/>
      <c r="N95" s="86"/>
      <c r="O95" s="86"/>
      <c r="P95" s="80"/>
      <c r="Q95" s="47"/>
      <c r="R95" s="47"/>
      <c r="S95" s="47"/>
      <c r="T95" s="47"/>
      <c r="U95" s="47"/>
      <c r="V95" s="47"/>
      <c r="W95" s="47"/>
      <c r="X95" s="47"/>
      <c r="Y95" s="2"/>
      <c r="Z95" s="2"/>
      <c r="AA95" s="2"/>
      <c r="AB95" s="2"/>
      <c r="AC95" s="2"/>
    </row>
    <row r="96" spans="1:29" ht="16" thickBot="1">
      <c r="A96" s="85"/>
      <c r="B96" s="68" t="s">
        <v>146</v>
      </c>
      <c r="C96" s="64" t="s">
        <v>147</v>
      </c>
      <c r="D96" s="65">
        <v>0</v>
      </c>
      <c r="E96" s="65">
        <v>1</v>
      </c>
      <c r="F96" s="66" t="s">
        <v>769</v>
      </c>
      <c r="G96" s="67">
        <v>60</v>
      </c>
      <c r="H96" s="85"/>
      <c r="I96" s="85"/>
      <c r="J96" s="86"/>
      <c r="K96" s="80"/>
      <c r="L96" s="85"/>
      <c r="M96" s="86"/>
      <c r="N96" s="86"/>
      <c r="O96" s="86"/>
      <c r="P96" s="80"/>
      <c r="Q96" s="47"/>
      <c r="R96" s="47"/>
      <c r="S96" s="47"/>
      <c r="T96" s="47"/>
      <c r="U96" s="47"/>
      <c r="V96" s="47"/>
      <c r="W96" s="47"/>
      <c r="X96" s="47"/>
      <c r="Y96" s="2"/>
      <c r="Z96" s="2"/>
      <c r="AA96" s="2"/>
      <c r="AB96" s="2"/>
      <c r="AC96" s="2"/>
    </row>
    <row r="97" spans="1:29">
      <c r="A97" s="91">
        <v>17</v>
      </c>
      <c r="B97" s="195" t="s">
        <v>792</v>
      </c>
      <c r="C97" s="14"/>
      <c r="D97" s="14"/>
      <c r="E97" s="14"/>
      <c r="F97" s="14"/>
      <c r="G97" s="15">
        <f>E98*G98+E99*G99+E100*G100</f>
        <v>11.3</v>
      </c>
      <c r="H97" s="45">
        <v>0</v>
      </c>
      <c r="I97" s="45">
        <v>0</v>
      </c>
      <c r="J97" s="45">
        <v>0</v>
      </c>
      <c r="K97" s="46">
        <v>1</v>
      </c>
      <c r="L97" s="85">
        <v>0</v>
      </c>
      <c r="M97" s="86">
        <v>0</v>
      </c>
      <c r="N97" s="86">
        <v>0</v>
      </c>
      <c r="O97" s="45">
        <v>0</v>
      </c>
      <c r="P97" s="46">
        <v>0</v>
      </c>
      <c r="Q97" s="210">
        <v>2</v>
      </c>
      <c r="R97" s="47">
        <v>0</v>
      </c>
      <c r="S97" s="47">
        <v>0</v>
      </c>
      <c r="T97" s="47">
        <v>0</v>
      </c>
      <c r="U97" s="47">
        <v>0</v>
      </c>
      <c r="V97" s="47">
        <v>0</v>
      </c>
      <c r="W97" s="47">
        <v>0</v>
      </c>
      <c r="X97" s="47">
        <v>1</v>
      </c>
      <c r="Y97" s="2"/>
      <c r="Z97" s="2"/>
      <c r="AA97" s="2"/>
      <c r="AB97" s="2"/>
      <c r="AC97" s="2"/>
    </row>
    <row r="98" spans="1:29">
      <c r="A98" s="130"/>
      <c r="B98" s="49"/>
      <c r="C98" s="78" t="s">
        <v>785</v>
      </c>
      <c r="D98" s="50"/>
      <c r="E98" s="50">
        <v>1</v>
      </c>
      <c r="F98" s="78" t="s">
        <v>639</v>
      </c>
      <c r="G98" s="51">
        <v>0</v>
      </c>
      <c r="H98" s="85"/>
      <c r="I98" s="85"/>
      <c r="J98" s="86"/>
      <c r="K98" s="80"/>
      <c r="L98" s="85"/>
      <c r="M98" s="86"/>
      <c r="N98" s="86"/>
      <c r="O98" s="86"/>
      <c r="P98" s="80"/>
      <c r="Q98" s="47"/>
      <c r="R98" s="47"/>
      <c r="S98" s="47"/>
      <c r="T98" s="47"/>
      <c r="U98" s="47"/>
      <c r="V98" s="47"/>
      <c r="W98" s="47"/>
      <c r="X98" s="47"/>
      <c r="Y98" s="2"/>
      <c r="Z98" s="2"/>
      <c r="AA98" s="2"/>
      <c r="AB98" s="2"/>
      <c r="AC98" s="2"/>
    </row>
    <row r="99" spans="1:29">
      <c r="A99" s="82"/>
      <c r="B99" s="83">
        <f>G97</f>
        <v>11.3</v>
      </c>
      <c r="C99" s="78" t="s">
        <v>680</v>
      </c>
      <c r="D99" s="50">
        <v>1</v>
      </c>
      <c r="E99" s="50">
        <v>1</v>
      </c>
      <c r="F99" s="27" t="s">
        <v>681</v>
      </c>
      <c r="G99" s="51">
        <v>0.3</v>
      </c>
      <c r="H99" s="85"/>
      <c r="I99" s="85"/>
      <c r="J99" s="86"/>
      <c r="K99" s="80"/>
      <c r="L99" s="85"/>
      <c r="M99" s="86"/>
      <c r="N99" s="86"/>
      <c r="O99" s="86"/>
      <c r="P99" s="80"/>
      <c r="Q99" s="47"/>
      <c r="R99" s="47"/>
      <c r="S99" s="47"/>
      <c r="T99" s="47"/>
      <c r="U99" s="47"/>
      <c r="V99" s="47"/>
      <c r="W99" s="47"/>
      <c r="X99" s="47"/>
      <c r="Y99" s="2"/>
      <c r="Z99" s="2"/>
      <c r="AA99" s="2"/>
      <c r="AB99" s="2"/>
      <c r="AC99" s="2"/>
    </row>
    <row r="100" spans="1:29" ht="16" thickBot="1">
      <c r="A100" s="85"/>
      <c r="B100" s="68" t="s">
        <v>770</v>
      </c>
      <c r="C100" s="64" t="s">
        <v>615</v>
      </c>
      <c r="D100" s="65">
        <v>0</v>
      </c>
      <c r="E100" s="65">
        <v>1</v>
      </c>
      <c r="F100" s="66" t="s">
        <v>165</v>
      </c>
      <c r="G100" s="67">
        <v>11</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s="227" customFormat="1">
      <c r="A101" s="215">
        <v>18</v>
      </c>
      <c r="B101" s="216" t="s">
        <v>788</v>
      </c>
      <c r="C101" s="217"/>
      <c r="D101" s="217"/>
      <c r="E101" s="217"/>
      <c r="F101" s="217"/>
      <c r="G101" s="219">
        <f>E102*G102+E103*G103+E104*G104</f>
        <v>0.3</v>
      </c>
      <c r="H101" s="221">
        <v>4</v>
      </c>
      <c r="I101" s="221">
        <v>5</v>
      </c>
      <c r="J101" s="221">
        <v>8</v>
      </c>
      <c r="K101" s="222">
        <v>2</v>
      </c>
      <c r="L101" s="223">
        <v>5</v>
      </c>
      <c r="M101" s="224">
        <v>0</v>
      </c>
      <c r="N101" s="224">
        <v>0</v>
      </c>
      <c r="O101" s="221">
        <v>0</v>
      </c>
      <c r="P101" s="222">
        <v>0</v>
      </c>
      <c r="Q101" s="248">
        <v>0</v>
      </c>
      <c r="R101" s="225">
        <v>0</v>
      </c>
      <c r="S101" s="225">
        <v>0</v>
      </c>
      <c r="T101" s="225">
        <v>1</v>
      </c>
      <c r="U101" s="225">
        <v>0</v>
      </c>
      <c r="V101" s="225">
        <v>4</v>
      </c>
      <c r="W101" s="225">
        <v>0</v>
      </c>
      <c r="X101" s="225">
        <v>0</v>
      </c>
      <c r="Y101" s="226"/>
      <c r="Z101" s="226"/>
      <c r="AA101" s="226"/>
      <c r="AB101" s="226"/>
      <c r="AC101" s="226"/>
    </row>
    <row r="102" spans="1:29" s="227" customFormat="1">
      <c r="B102" s="211"/>
      <c r="C102" s="228" t="s">
        <v>785</v>
      </c>
      <c r="D102" s="229"/>
      <c r="E102" s="229">
        <v>1</v>
      </c>
      <c r="F102" s="228" t="s">
        <v>639</v>
      </c>
      <c r="G102" s="230">
        <v>0</v>
      </c>
      <c r="H102" s="223"/>
      <c r="I102" s="223"/>
      <c r="J102" s="224"/>
      <c r="K102" s="231"/>
      <c r="L102" s="223"/>
      <c r="M102" s="224"/>
      <c r="N102" s="224"/>
      <c r="O102" s="224"/>
      <c r="P102" s="231"/>
      <c r="Q102" s="225"/>
      <c r="R102" s="225"/>
      <c r="S102" s="225"/>
      <c r="T102" s="225"/>
      <c r="U102" s="225"/>
      <c r="V102" s="225"/>
      <c r="W102" s="225"/>
      <c r="X102" s="225"/>
      <c r="Y102" s="226"/>
      <c r="Z102" s="226"/>
      <c r="AA102" s="226"/>
      <c r="AB102" s="226"/>
      <c r="AC102" s="226"/>
    </row>
    <row r="103" spans="1:29" s="227" customFormat="1">
      <c r="A103" s="232"/>
      <c r="B103" s="233">
        <f>G101</f>
        <v>0.3</v>
      </c>
      <c r="C103" s="228" t="s">
        <v>726</v>
      </c>
      <c r="D103" s="229">
        <v>1</v>
      </c>
      <c r="E103" s="229">
        <v>1</v>
      </c>
      <c r="F103" s="193" t="s">
        <v>725</v>
      </c>
      <c r="G103" s="230">
        <v>0.3</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ht="16" thickBot="1">
      <c r="A104" s="223"/>
      <c r="B104" s="224" t="s">
        <v>770</v>
      </c>
      <c r="C104" s="236" t="s">
        <v>729</v>
      </c>
      <c r="D104" s="237">
        <v>0</v>
      </c>
      <c r="E104" s="237">
        <v>1</v>
      </c>
      <c r="F104" s="238"/>
      <c r="G104" s="239">
        <v>0</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c r="A105" s="215">
        <v>19</v>
      </c>
      <c r="B105" s="216" t="s">
        <v>789</v>
      </c>
      <c r="C105" s="217"/>
      <c r="D105" s="217"/>
      <c r="E105" s="217"/>
      <c r="F105" s="217"/>
      <c r="G105" s="219">
        <f>E106*G106+E107*G107+E108*G108</f>
        <v>0.3</v>
      </c>
      <c r="H105" s="221">
        <v>0</v>
      </c>
      <c r="I105" s="221">
        <v>0</v>
      </c>
      <c r="J105" s="221">
        <v>0</v>
      </c>
      <c r="K105" s="222">
        <v>0</v>
      </c>
      <c r="L105" s="223">
        <v>0</v>
      </c>
      <c r="M105" s="224">
        <v>0</v>
      </c>
      <c r="N105" s="224">
        <v>0</v>
      </c>
      <c r="O105" s="221">
        <v>0</v>
      </c>
      <c r="P105" s="222">
        <v>0</v>
      </c>
      <c r="Q105" s="248">
        <v>0</v>
      </c>
      <c r="R105" s="225">
        <v>0</v>
      </c>
      <c r="S105" s="225">
        <v>0</v>
      </c>
      <c r="T105" s="225">
        <v>0</v>
      </c>
      <c r="U105" s="225">
        <v>0</v>
      </c>
      <c r="V105" s="225">
        <v>0</v>
      </c>
      <c r="W105" s="225">
        <v>0</v>
      </c>
      <c r="X105" s="225">
        <v>0</v>
      </c>
      <c r="Y105" s="226"/>
      <c r="Z105" s="226"/>
      <c r="AA105" s="226"/>
      <c r="AB105" s="226"/>
      <c r="AC105" s="226"/>
    </row>
    <row r="106" spans="1:29" s="227" customFormat="1">
      <c r="B106" s="211"/>
      <c r="C106" s="228" t="s">
        <v>785</v>
      </c>
      <c r="D106" s="229"/>
      <c r="E106" s="229">
        <v>1</v>
      </c>
      <c r="F106" s="228" t="s">
        <v>639</v>
      </c>
      <c r="G106" s="230">
        <v>0</v>
      </c>
      <c r="H106" s="223"/>
      <c r="I106" s="223"/>
      <c r="J106" s="224"/>
      <c r="K106" s="231"/>
      <c r="L106" s="223"/>
      <c r="M106" s="224"/>
      <c r="N106" s="224"/>
      <c r="O106" s="224"/>
      <c r="P106" s="231"/>
      <c r="Q106" s="225"/>
      <c r="R106" s="225"/>
      <c r="S106" s="225"/>
      <c r="T106" s="225"/>
      <c r="U106" s="225"/>
      <c r="V106" s="225"/>
      <c r="W106" s="225"/>
      <c r="X106" s="225"/>
      <c r="Y106" s="226"/>
      <c r="Z106" s="226"/>
      <c r="AA106" s="226"/>
      <c r="AB106" s="226"/>
      <c r="AC106" s="226"/>
    </row>
    <row r="107" spans="1:29" s="227" customFormat="1">
      <c r="A107" s="232"/>
      <c r="B107" s="233">
        <f>G105</f>
        <v>0.3</v>
      </c>
      <c r="C107" s="228" t="s">
        <v>728</v>
      </c>
      <c r="D107" s="229">
        <v>1</v>
      </c>
      <c r="E107" s="229">
        <v>1</v>
      </c>
      <c r="F107" s="193" t="s">
        <v>727</v>
      </c>
      <c r="G107" s="230">
        <v>0.3</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ht="16" thickBot="1">
      <c r="A108" s="223"/>
      <c r="B108" s="224" t="s">
        <v>770</v>
      </c>
      <c r="C108" s="236" t="s">
        <v>730</v>
      </c>
      <c r="D108" s="237">
        <v>0</v>
      </c>
      <c r="E108" s="237">
        <v>1</v>
      </c>
      <c r="F108" s="238"/>
      <c r="G108" s="239">
        <v>0</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c r="A109" s="91">
        <v>20</v>
      </c>
      <c r="B109" s="12" t="s">
        <v>169</v>
      </c>
      <c r="C109" s="14"/>
      <c r="D109" s="14"/>
      <c r="E109" s="14"/>
      <c r="F109" s="40"/>
      <c r="G109" s="15">
        <f>E110*G110+E111*G111+E112*G112</f>
        <v>0.30000000000000004</v>
      </c>
      <c r="H109" s="45">
        <v>2</v>
      </c>
      <c r="I109" s="45">
        <v>2</v>
      </c>
      <c r="J109" s="45">
        <v>0</v>
      </c>
      <c r="K109" s="46">
        <v>2</v>
      </c>
      <c r="L109" s="85">
        <v>0</v>
      </c>
      <c r="M109" s="86">
        <v>0</v>
      </c>
      <c r="N109" s="86">
        <v>0</v>
      </c>
      <c r="O109" s="45">
        <v>1</v>
      </c>
      <c r="P109" s="46">
        <v>0</v>
      </c>
      <c r="Q109" s="210">
        <v>0</v>
      </c>
      <c r="R109" s="47">
        <v>0</v>
      </c>
      <c r="S109" s="47">
        <v>0</v>
      </c>
      <c r="T109" s="47">
        <v>0</v>
      </c>
      <c r="U109" s="47">
        <v>2</v>
      </c>
      <c r="V109" s="47">
        <v>0</v>
      </c>
      <c r="W109" s="47">
        <v>2</v>
      </c>
      <c r="X109" s="47">
        <v>0</v>
      </c>
      <c r="Y109" s="2"/>
      <c r="Z109" s="2"/>
      <c r="AA109" s="2"/>
      <c r="AB109" s="2"/>
      <c r="AC109" s="2"/>
    </row>
    <row r="110" spans="1:29">
      <c r="A110" s="130"/>
      <c r="B110" s="49"/>
      <c r="C110" s="78" t="s">
        <v>785</v>
      </c>
      <c r="D110" s="50"/>
      <c r="E110" s="50">
        <v>1</v>
      </c>
      <c r="F110" s="78" t="s">
        <v>639</v>
      </c>
      <c r="G110" s="51">
        <v>0</v>
      </c>
      <c r="H110" s="85"/>
      <c r="I110" s="85"/>
      <c r="J110" s="86"/>
      <c r="K110" s="80"/>
      <c r="L110" s="85"/>
      <c r="M110" s="86"/>
      <c r="N110" s="86"/>
      <c r="O110" s="86"/>
      <c r="P110" s="80"/>
      <c r="Q110" s="47"/>
      <c r="R110" s="47"/>
      <c r="S110" s="47"/>
      <c r="T110" s="47"/>
      <c r="U110" s="47"/>
      <c r="V110" s="47"/>
      <c r="W110" s="47"/>
      <c r="X110" s="47"/>
      <c r="Y110" s="2"/>
      <c r="Z110" s="2"/>
      <c r="AA110" s="2"/>
      <c r="AB110" s="2"/>
      <c r="AC110" s="2"/>
    </row>
    <row r="111" spans="1:29">
      <c r="A111" s="82"/>
      <c r="B111" s="83">
        <f>G109</f>
        <v>0.30000000000000004</v>
      </c>
      <c r="C111" s="78" t="s">
        <v>682</v>
      </c>
      <c r="D111" s="50">
        <v>1</v>
      </c>
      <c r="E111" s="50">
        <v>1</v>
      </c>
      <c r="F111" s="27" t="s">
        <v>683</v>
      </c>
      <c r="G111" s="51">
        <v>0.2</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ht="16" thickBot="1">
      <c r="A112" s="85"/>
      <c r="B112" s="68" t="s">
        <v>173</v>
      </c>
      <c r="C112" s="64" t="s">
        <v>616</v>
      </c>
      <c r="D112" s="65">
        <v>0</v>
      </c>
      <c r="E112" s="65">
        <v>1</v>
      </c>
      <c r="F112" s="77" t="s">
        <v>174</v>
      </c>
      <c r="G112" s="67">
        <v>0.1</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91">
        <v>21</v>
      </c>
      <c r="B113" s="195" t="s">
        <v>684</v>
      </c>
      <c r="C113" s="14"/>
      <c r="D113" s="14"/>
      <c r="E113" s="14"/>
      <c r="F113" s="40"/>
      <c r="G113" s="15">
        <f>E114*G114+E115*G115+E116*G116</f>
        <v>48.900000000000006</v>
      </c>
      <c r="H113" s="45">
        <v>0</v>
      </c>
      <c r="I113" s="45">
        <v>0</v>
      </c>
      <c r="J113" s="45">
        <v>0</v>
      </c>
      <c r="K113" s="46">
        <v>0</v>
      </c>
      <c r="L113" s="85">
        <v>0</v>
      </c>
      <c r="M113" s="86">
        <v>0</v>
      </c>
      <c r="N113" s="86">
        <v>0</v>
      </c>
      <c r="O113" s="45">
        <v>0</v>
      </c>
      <c r="P113" s="46">
        <v>0</v>
      </c>
      <c r="Q113" s="210">
        <v>0</v>
      </c>
      <c r="R113" s="47">
        <v>0</v>
      </c>
      <c r="S113" s="47">
        <v>0</v>
      </c>
      <c r="T113" s="47">
        <v>0</v>
      </c>
      <c r="U113" s="47">
        <v>0</v>
      </c>
      <c r="V113" s="47">
        <v>0</v>
      </c>
      <c r="W113" s="47">
        <v>0</v>
      </c>
      <c r="X113" s="47">
        <v>0</v>
      </c>
      <c r="Y113" s="2"/>
      <c r="Z113" s="2"/>
      <c r="AA113" s="2"/>
      <c r="AB113" s="2"/>
      <c r="AC113" s="2"/>
    </row>
    <row r="114" spans="1:29">
      <c r="A114" s="130"/>
      <c r="B114" s="49"/>
      <c r="C114" s="78" t="s">
        <v>785</v>
      </c>
      <c r="D114" s="50"/>
      <c r="E114" s="50">
        <v>1</v>
      </c>
      <c r="F114" s="78" t="s">
        <v>639</v>
      </c>
      <c r="G114" s="51">
        <v>0</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82"/>
      <c r="B115" s="83">
        <f>G113</f>
        <v>48.900000000000006</v>
      </c>
      <c r="C115" s="78" t="s">
        <v>685</v>
      </c>
      <c r="D115" s="50">
        <v>1</v>
      </c>
      <c r="E115" s="50">
        <v>1</v>
      </c>
      <c r="F115" s="27" t="s">
        <v>686</v>
      </c>
      <c r="G115" s="51">
        <v>0.2</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ht="16" thickBot="1">
      <c r="A116" s="85"/>
      <c r="B116" s="68" t="s">
        <v>173</v>
      </c>
      <c r="C116" s="214" t="s">
        <v>687</v>
      </c>
      <c r="D116" s="65">
        <v>0</v>
      </c>
      <c r="E116" s="65">
        <v>1</v>
      </c>
      <c r="F116" s="77" t="s">
        <v>688</v>
      </c>
      <c r="G116" s="67">
        <v>48.7</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s="227" customFormat="1">
      <c r="A117" s="215">
        <v>22</v>
      </c>
      <c r="B117" s="216" t="s">
        <v>181</v>
      </c>
      <c r="C117" s="217"/>
      <c r="D117" s="217"/>
      <c r="E117" s="217"/>
      <c r="F117" s="217"/>
      <c r="G117" s="219">
        <f>E118*G118+E119*G119+E120*G120+E122*G122+E125*G125+E126*G126</f>
        <v>2.41</v>
      </c>
      <c r="H117" s="221">
        <v>0</v>
      </c>
      <c r="I117" s="221">
        <v>0</v>
      </c>
      <c r="J117" s="221">
        <v>0</v>
      </c>
      <c r="K117" s="222">
        <v>1</v>
      </c>
      <c r="L117" s="223">
        <v>0</v>
      </c>
      <c r="M117" s="224">
        <v>0</v>
      </c>
      <c r="N117" s="224">
        <v>0</v>
      </c>
      <c r="O117" s="221">
        <v>0</v>
      </c>
      <c r="P117" s="222">
        <v>1</v>
      </c>
      <c r="Q117" s="248">
        <v>1</v>
      </c>
      <c r="R117" s="225">
        <v>2</v>
      </c>
      <c r="S117" s="225">
        <v>0</v>
      </c>
      <c r="T117" s="225">
        <v>0</v>
      </c>
      <c r="U117" s="225">
        <v>0</v>
      </c>
      <c r="V117" s="225">
        <v>0</v>
      </c>
      <c r="W117" s="225">
        <v>0</v>
      </c>
      <c r="X117" s="225">
        <v>1</v>
      </c>
      <c r="Y117" s="226"/>
      <c r="Z117" s="226"/>
      <c r="AA117" s="226"/>
      <c r="AB117" s="226"/>
      <c r="AC117" s="226"/>
    </row>
    <row r="118" spans="1:29" s="227" customFormat="1">
      <c r="B118" s="211"/>
      <c r="C118" s="228" t="s">
        <v>785</v>
      </c>
      <c r="D118" s="229"/>
      <c r="E118" s="229">
        <v>1</v>
      </c>
      <c r="F118" s="228" t="s">
        <v>639</v>
      </c>
      <c r="G118" s="230">
        <v>0</v>
      </c>
      <c r="H118" s="223"/>
      <c r="I118" s="223"/>
      <c r="J118" s="224"/>
      <c r="K118" s="231"/>
      <c r="L118" s="223"/>
      <c r="M118" s="224"/>
      <c r="N118" s="224"/>
      <c r="O118" s="224"/>
      <c r="P118" s="231"/>
      <c r="Q118" s="225"/>
      <c r="R118" s="225"/>
      <c r="S118" s="225"/>
      <c r="T118" s="225"/>
      <c r="U118" s="225"/>
      <c r="V118" s="225"/>
      <c r="W118" s="225"/>
      <c r="X118" s="225"/>
      <c r="Y118" s="226"/>
      <c r="Z118" s="226"/>
      <c r="AA118" s="226"/>
      <c r="AB118" s="226"/>
      <c r="AC118" s="226"/>
    </row>
    <row r="119" spans="1:29" s="227" customFormat="1">
      <c r="A119" s="232"/>
      <c r="B119" s="233">
        <f>G117</f>
        <v>2.41</v>
      </c>
      <c r="C119" s="228" t="s">
        <v>779</v>
      </c>
      <c r="D119" s="229">
        <v>1</v>
      </c>
      <c r="E119" s="229">
        <v>1</v>
      </c>
      <c r="F119" s="193" t="s">
        <v>722</v>
      </c>
      <c r="G119" s="230">
        <v>0.3</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45"/>
      <c r="B120" s="245" t="s">
        <v>185</v>
      </c>
      <c r="C120" s="228" t="s">
        <v>780</v>
      </c>
      <c r="D120" s="229">
        <v>1</v>
      </c>
      <c r="E120" s="229">
        <v>1</v>
      </c>
      <c r="F120" s="193" t="s">
        <v>723</v>
      </c>
      <c r="G120" s="230">
        <v>0</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c r="C121" s="228" t="s">
        <v>781</v>
      </c>
      <c r="D121" s="229">
        <v>1</v>
      </c>
      <c r="E121" s="229">
        <v>1</v>
      </c>
      <c r="F121" s="193" t="s">
        <v>724</v>
      </c>
      <c r="G121" s="230">
        <v>0.1</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23"/>
      <c r="B122" s="224"/>
      <c r="C122" s="228" t="s">
        <v>616</v>
      </c>
      <c r="D122" s="229">
        <v>0</v>
      </c>
      <c r="E122" s="229">
        <v>1</v>
      </c>
      <c r="F122" s="193" t="s">
        <v>180</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758</v>
      </c>
      <c r="D123" s="229">
        <v>1</v>
      </c>
      <c r="E123" s="229">
        <v>1</v>
      </c>
      <c r="F123" s="193" t="s">
        <v>692</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ht="16" thickBot="1">
      <c r="A124" s="223"/>
      <c r="B124" s="224"/>
      <c r="C124" s="236" t="s">
        <v>771</v>
      </c>
      <c r="D124" s="237">
        <v>0</v>
      </c>
      <c r="E124" s="237">
        <v>1</v>
      </c>
      <c r="F124" s="192" t="s">
        <v>688</v>
      </c>
      <c r="G124" s="239">
        <v>48.7</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c r="A125" s="223"/>
      <c r="B125" s="224"/>
      <c r="C125" s="228" t="s">
        <v>608</v>
      </c>
      <c r="D125" s="229">
        <v>0</v>
      </c>
      <c r="E125" s="229">
        <v>3</v>
      </c>
      <c r="F125" s="193" t="s">
        <v>73</v>
      </c>
      <c r="G125" s="230">
        <v>0.2</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ht="16" thickBot="1">
      <c r="A126" s="223"/>
      <c r="B126" s="235"/>
      <c r="C126" s="236" t="s">
        <v>64</v>
      </c>
      <c r="D126" s="237">
        <v>0</v>
      </c>
      <c r="E126" s="237">
        <v>3</v>
      </c>
      <c r="F126" s="243" t="s">
        <v>65</v>
      </c>
      <c r="G126" s="239">
        <v>0.47</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c r="A127" s="91">
        <v>23</v>
      </c>
      <c r="B127" s="12" t="s">
        <v>175</v>
      </c>
      <c r="C127" s="14"/>
      <c r="D127" s="14"/>
      <c r="E127" s="14"/>
      <c r="F127" s="14"/>
      <c r="G127" s="15">
        <f>E128*G128+E129*G129+E130*G130+E131*G131+E134*G134+E135*G135</f>
        <v>2.31</v>
      </c>
      <c r="H127" s="45">
        <v>0</v>
      </c>
      <c r="I127" s="45">
        <v>0</v>
      </c>
      <c r="J127" s="45">
        <v>0</v>
      </c>
      <c r="K127" s="46">
        <v>1</v>
      </c>
      <c r="L127" s="85">
        <v>0</v>
      </c>
      <c r="M127" s="86">
        <v>0</v>
      </c>
      <c r="N127" s="86">
        <v>0</v>
      </c>
      <c r="O127" s="45">
        <v>0</v>
      </c>
      <c r="P127" s="46">
        <v>0</v>
      </c>
      <c r="Q127" s="210">
        <v>0</v>
      </c>
      <c r="R127" s="47">
        <v>0</v>
      </c>
      <c r="S127" s="47">
        <v>2</v>
      </c>
      <c r="T127" s="47">
        <v>0</v>
      </c>
      <c r="U127" s="47">
        <v>0</v>
      </c>
      <c r="V127" s="47">
        <v>0</v>
      </c>
      <c r="W127" s="47">
        <v>0</v>
      </c>
      <c r="X127" s="47">
        <v>0</v>
      </c>
      <c r="Y127" s="2"/>
      <c r="Z127" s="2"/>
      <c r="AA127" s="2"/>
      <c r="AB127" s="2"/>
      <c r="AC127" s="2"/>
    </row>
    <row r="128" spans="1:29">
      <c r="A128" s="130"/>
      <c r="B128" s="49"/>
      <c r="C128" s="78" t="s">
        <v>785</v>
      </c>
      <c r="D128" s="50"/>
      <c r="E128" s="50">
        <v>1</v>
      </c>
      <c r="F128" s="78" t="s">
        <v>639</v>
      </c>
      <c r="G128" s="51">
        <v>0</v>
      </c>
      <c r="H128" s="85"/>
      <c r="I128" s="85"/>
      <c r="J128" s="86"/>
      <c r="K128" s="80"/>
      <c r="L128" s="85"/>
      <c r="M128" s="86"/>
      <c r="N128" s="86"/>
      <c r="O128" s="86"/>
      <c r="P128" s="80"/>
      <c r="Q128" s="47"/>
      <c r="R128" s="47"/>
      <c r="S128" s="47"/>
      <c r="T128" s="47"/>
      <c r="U128" s="47"/>
      <c r="V128" s="47"/>
      <c r="W128" s="47"/>
      <c r="X128" s="47"/>
      <c r="Y128" s="2"/>
      <c r="Z128" s="2"/>
      <c r="AA128" s="2"/>
      <c r="AB128" s="2"/>
      <c r="AC128" s="2"/>
    </row>
    <row r="129" spans="1:29">
      <c r="A129" s="82"/>
      <c r="B129" s="83">
        <f>G127</f>
        <v>2.31</v>
      </c>
      <c r="C129" s="78" t="s">
        <v>689</v>
      </c>
      <c r="D129" s="50">
        <v>1</v>
      </c>
      <c r="E129" s="50">
        <v>1</v>
      </c>
      <c r="F129" s="27" t="s">
        <v>691</v>
      </c>
      <c r="G129" s="51">
        <v>0.2</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5"/>
      <c r="B130" s="86" t="s">
        <v>179</v>
      </c>
      <c r="C130" s="78" t="s">
        <v>757</v>
      </c>
      <c r="D130" s="50">
        <v>1</v>
      </c>
      <c r="E130" s="50">
        <v>1</v>
      </c>
      <c r="F130" s="193" t="s">
        <v>690</v>
      </c>
      <c r="G130" s="51">
        <v>0</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c r="C131" s="78" t="s">
        <v>616</v>
      </c>
      <c r="D131" s="50">
        <v>0</v>
      </c>
      <c r="E131" s="50">
        <v>1</v>
      </c>
      <c r="F131" s="56" t="s">
        <v>180</v>
      </c>
      <c r="G131" s="51">
        <v>0.1</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228" t="s">
        <v>756</v>
      </c>
      <c r="D132" s="229">
        <v>1</v>
      </c>
      <c r="E132" s="229">
        <v>1</v>
      </c>
      <c r="F132" s="193" t="s">
        <v>692</v>
      </c>
      <c r="G132" s="230">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ht="16" thickBot="1">
      <c r="A133" s="85"/>
      <c r="B133" s="86"/>
      <c r="C133" s="236" t="s">
        <v>771</v>
      </c>
      <c r="D133" s="237">
        <v>0</v>
      </c>
      <c r="E133" s="237">
        <v>1</v>
      </c>
      <c r="F133" s="192" t="s">
        <v>688</v>
      </c>
      <c r="G133" s="239">
        <v>48.7</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c r="A134" s="85"/>
      <c r="B134" s="86"/>
      <c r="C134" s="78" t="s">
        <v>608</v>
      </c>
      <c r="D134" s="50">
        <v>0</v>
      </c>
      <c r="E134" s="50">
        <v>3</v>
      </c>
      <c r="F134" s="56" t="s">
        <v>73</v>
      </c>
      <c r="G134" s="51">
        <v>0.2</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ht="16" thickBot="1">
      <c r="A135" s="85"/>
      <c r="B135" s="68"/>
      <c r="C135" s="64" t="s">
        <v>64</v>
      </c>
      <c r="D135" s="65">
        <v>0</v>
      </c>
      <c r="E135" s="65">
        <v>3</v>
      </c>
      <c r="F135" s="66" t="s">
        <v>65</v>
      </c>
      <c r="G135" s="67">
        <v>0.47</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c r="A136" s="91">
        <v>24</v>
      </c>
      <c r="B136" s="195" t="s">
        <v>186</v>
      </c>
      <c r="C136" s="14"/>
      <c r="D136" s="14"/>
      <c r="E136" s="14"/>
      <c r="F136" s="40"/>
      <c r="G136" s="15">
        <f>E137*G137+E138*G138+E141*G141+E142*G142+E143*G143</f>
        <v>31.5</v>
      </c>
      <c r="H136" s="45">
        <v>0</v>
      </c>
      <c r="I136" s="45">
        <v>0</v>
      </c>
      <c r="J136" s="45">
        <v>1</v>
      </c>
      <c r="K136" s="46">
        <v>1</v>
      </c>
      <c r="L136" s="85">
        <v>1</v>
      </c>
      <c r="M136" s="86">
        <v>1</v>
      </c>
      <c r="N136" s="86">
        <v>1</v>
      </c>
      <c r="O136" s="45">
        <v>1</v>
      </c>
      <c r="P136" s="46">
        <v>1</v>
      </c>
      <c r="Q136" s="210">
        <v>1</v>
      </c>
      <c r="R136" s="47">
        <v>1</v>
      </c>
      <c r="S136" s="47">
        <v>1</v>
      </c>
      <c r="T136" s="47">
        <v>0</v>
      </c>
      <c r="U136" s="47">
        <v>0</v>
      </c>
      <c r="V136" s="47">
        <v>0</v>
      </c>
      <c r="W136" s="47">
        <v>0</v>
      </c>
      <c r="X136" s="47">
        <v>1</v>
      </c>
      <c r="Y136" s="2"/>
      <c r="Z136" s="2"/>
      <c r="AA136" s="2"/>
      <c r="AB136" s="2"/>
      <c r="AC136" s="2"/>
    </row>
    <row r="137" spans="1:29">
      <c r="A137" s="130"/>
      <c r="B137" s="49"/>
      <c r="C137" s="78" t="s">
        <v>785</v>
      </c>
      <c r="D137" s="50"/>
      <c r="E137" s="50">
        <v>1</v>
      </c>
      <c r="F137" s="78" t="s">
        <v>639</v>
      </c>
      <c r="G137" s="51">
        <v>0</v>
      </c>
      <c r="H137" s="85"/>
      <c r="I137" s="85"/>
      <c r="J137" s="86"/>
      <c r="K137" s="80"/>
      <c r="L137" s="85"/>
      <c r="M137" s="86"/>
      <c r="N137" s="213" t="s">
        <v>745</v>
      </c>
      <c r="O137" s="86"/>
      <c r="P137" s="80"/>
      <c r="Q137" s="47"/>
      <c r="R137" s="47"/>
      <c r="S137" s="47"/>
      <c r="T137" s="47"/>
      <c r="U137" s="47"/>
      <c r="V137" s="47"/>
      <c r="W137" s="47"/>
      <c r="X137" s="47"/>
      <c r="Y137" s="2"/>
      <c r="Z137" s="2"/>
      <c r="AA137" s="2"/>
      <c r="AB137" s="2"/>
      <c r="AC137" s="2"/>
    </row>
    <row r="138" spans="1:29">
      <c r="A138" s="82"/>
      <c r="B138" s="83">
        <f>G136</f>
        <v>31.5</v>
      </c>
      <c r="C138" s="78" t="s">
        <v>693</v>
      </c>
      <c r="D138" s="50">
        <v>1</v>
      </c>
      <c r="E138" s="50">
        <v>1</v>
      </c>
      <c r="F138" s="27" t="s">
        <v>694</v>
      </c>
      <c r="G138" s="51">
        <v>0.3</v>
      </c>
      <c r="H138" s="85"/>
      <c r="I138" s="85"/>
      <c r="J138" s="86"/>
      <c r="K138" s="80"/>
      <c r="L138" s="85"/>
      <c r="M138" s="86"/>
      <c r="N138" s="86"/>
      <c r="O138" s="86"/>
      <c r="P138" s="80"/>
      <c r="Q138" s="47"/>
      <c r="R138" s="47"/>
      <c r="S138" s="47"/>
      <c r="T138" s="47"/>
      <c r="U138" s="47"/>
      <c r="V138" s="47"/>
      <c r="W138" s="47"/>
      <c r="X138" s="47"/>
      <c r="Y138" s="2"/>
      <c r="Z138" s="2"/>
      <c r="AA138" s="2"/>
      <c r="AB138" s="2"/>
      <c r="AC138" s="2"/>
    </row>
    <row r="139" spans="1:29">
      <c r="A139" s="85"/>
      <c r="B139" s="86" t="s">
        <v>190</v>
      </c>
      <c r="C139" s="196" t="s">
        <v>696</v>
      </c>
      <c r="D139" s="50">
        <v>1</v>
      </c>
      <c r="E139" s="50">
        <v>1</v>
      </c>
      <c r="F139" s="27" t="s">
        <v>698</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ht="16" thickBot="1">
      <c r="A140" s="85"/>
      <c r="B140" s="86"/>
      <c r="C140" s="214" t="s">
        <v>755</v>
      </c>
      <c r="D140" s="65">
        <v>1</v>
      </c>
      <c r="E140" s="65">
        <v>1</v>
      </c>
      <c r="F140" s="76" t="s">
        <v>697</v>
      </c>
      <c r="G140" s="67">
        <v>0</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c r="A141" s="85"/>
      <c r="B141" s="86"/>
      <c r="C141" s="78" t="s">
        <v>191</v>
      </c>
      <c r="D141" s="50">
        <v>0</v>
      </c>
      <c r="E141" s="50">
        <v>1</v>
      </c>
      <c r="F141" s="56" t="s">
        <v>192</v>
      </c>
      <c r="G141" s="51">
        <v>27</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193</v>
      </c>
      <c r="D142" s="50">
        <v>0</v>
      </c>
      <c r="E142" s="50">
        <v>1</v>
      </c>
      <c r="F142" s="56" t="s">
        <v>194</v>
      </c>
      <c r="G142" s="51">
        <v>4</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ht="16" thickBot="1">
      <c r="A143" s="85"/>
      <c r="B143" s="68"/>
      <c r="C143" s="64" t="s">
        <v>107</v>
      </c>
      <c r="D143" s="65">
        <v>0</v>
      </c>
      <c r="E143" s="65">
        <v>2</v>
      </c>
      <c r="F143" s="69" t="s">
        <v>108</v>
      </c>
      <c r="G143" s="67">
        <v>0.1</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c r="A144" s="91">
        <v>25</v>
      </c>
      <c r="B144" s="12" t="s">
        <v>790</v>
      </c>
      <c r="C144" s="14"/>
      <c r="D144" s="14"/>
      <c r="E144" s="14"/>
      <c r="F144" s="14"/>
      <c r="G144" s="15">
        <f>E145*G145+E146*G146+E147*G147+E148*G148+E149*G149+E150*G150+E151*G151+E152*G152</f>
        <v>21.75</v>
      </c>
      <c r="H144" s="45">
        <v>0</v>
      </c>
      <c r="I144" s="45">
        <v>0</v>
      </c>
      <c r="J144" s="45">
        <v>0</v>
      </c>
      <c r="K144" s="46">
        <v>1</v>
      </c>
      <c r="L144" s="85">
        <v>0</v>
      </c>
      <c r="M144" s="86">
        <v>0</v>
      </c>
      <c r="N144" s="86">
        <v>0</v>
      </c>
      <c r="O144" s="45">
        <v>0</v>
      </c>
      <c r="P144" s="46">
        <v>1</v>
      </c>
      <c r="Q144" s="210">
        <v>1</v>
      </c>
      <c r="R144" s="47">
        <v>0</v>
      </c>
      <c r="S144" s="47">
        <v>0</v>
      </c>
      <c r="T144" s="47">
        <v>0</v>
      </c>
      <c r="U144" s="47">
        <v>0</v>
      </c>
      <c r="V144" s="47">
        <v>0</v>
      </c>
      <c r="W144" s="47">
        <v>0</v>
      </c>
      <c r="X144" s="47">
        <v>0</v>
      </c>
      <c r="Y144" s="2"/>
      <c r="Z144" s="2"/>
      <c r="AA144" s="2"/>
      <c r="AB144" s="2"/>
      <c r="AC144" s="2"/>
    </row>
    <row r="145" spans="1:29">
      <c r="A145" s="130"/>
      <c r="B145" s="211"/>
      <c r="C145" s="78" t="s">
        <v>784</v>
      </c>
      <c r="D145" s="50">
        <v>1</v>
      </c>
      <c r="E145" s="50">
        <v>1</v>
      </c>
      <c r="F145" s="27" t="s">
        <v>762</v>
      </c>
      <c r="G145" s="51">
        <v>0.2</v>
      </c>
      <c r="H145" s="85"/>
      <c r="I145" s="85"/>
      <c r="J145" s="86"/>
      <c r="K145" s="80"/>
      <c r="L145" s="85"/>
      <c r="M145" s="86"/>
      <c r="N145" s="86"/>
      <c r="O145" s="86"/>
      <c r="P145" s="80"/>
      <c r="Q145" s="47"/>
      <c r="R145" s="47"/>
      <c r="S145" s="47"/>
      <c r="T145" s="47"/>
      <c r="U145" s="47"/>
      <c r="V145" s="47"/>
      <c r="W145" s="47"/>
      <c r="X145" s="47"/>
      <c r="Y145" s="2"/>
      <c r="Z145" s="2"/>
      <c r="AA145" s="2"/>
      <c r="AB145" s="2"/>
      <c r="AC145" s="2"/>
    </row>
    <row r="146" spans="1:29">
      <c r="A146" s="82"/>
      <c r="B146" s="83">
        <f>G144</f>
        <v>21.75</v>
      </c>
      <c r="C146" s="78" t="s">
        <v>782</v>
      </c>
      <c r="D146" s="50">
        <v>1</v>
      </c>
      <c r="E146" s="50">
        <v>1</v>
      </c>
      <c r="F146" s="27" t="s">
        <v>695</v>
      </c>
      <c r="G146" s="51">
        <v>0.5</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5"/>
      <c r="B147" s="86" t="s">
        <v>201</v>
      </c>
      <c r="C147" s="78" t="s">
        <v>608</v>
      </c>
      <c r="D147" s="50">
        <v>0</v>
      </c>
      <c r="E147" s="50">
        <v>6</v>
      </c>
      <c r="F147" s="56" t="s">
        <v>73</v>
      </c>
      <c r="G147" s="51">
        <v>0.2</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c r="C148" s="78" t="s">
        <v>618</v>
      </c>
      <c r="D148" s="50">
        <v>0</v>
      </c>
      <c r="E148" s="50">
        <v>1</v>
      </c>
      <c r="F148" s="69" t="s">
        <v>108</v>
      </c>
      <c r="G148" s="51">
        <v>0.1</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110</v>
      </c>
      <c r="D149" s="50">
        <v>0</v>
      </c>
      <c r="E149" s="50">
        <v>1</v>
      </c>
      <c r="F149" s="56" t="s">
        <v>111</v>
      </c>
      <c r="G149" s="51">
        <v>8</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206</v>
      </c>
      <c r="D150" s="50">
        <v>0</v>
      </c>
      <c r="E150" s="50">
        <v>1</v>
      </c>
      <c r="F150" s="56" t="s">
        <v>207</v>
      </c>
      <c r="G150" s="51">
        <v>5.35</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112</v>
      </c>
      <c r="D151" s="50">
        <v>0</v>
      </c>
      <c r="E151" s="50">
        <v>6</v>
      </c>
      <c r="F151" s="56" t="s">
        <v>113</v>
      </c>
      <c r="G151" s="51">
        <v>0.6</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ht="16" thickBot="1">
      <c r="A152" s="85"/>
      <c r="B152" s="68"/>
      <c r="C152" s="64" t="s">
        <v>114</v>
      </c>
      <c r="D152" s="65">
        <v>0</v>
      </c>
      <c r="E152" s="65">
        <v>1</v>
      </c>
      <c r="F152" s="66" t="s">
        <v>115</v>
      </c>
      <c r="G152" s="67">
        <v>2.8</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c r="A153" s="91">
        <v>26</v>
      </c>
      <c r="B153" s="12" t="s">
        <v>208</v>
      </c>
      <c r="C153" s="14"/>
      <c r="D153" s="14"/>
      <c r="E153" s="14"/>
      <c r="F153" s="14"/>
      <c r="G153" s="15">
        <f>E154*G154+E155*G155+E156*G156</f>
        <v>0.3</v>
      </c>
      <c r="H153" s="45">
        <v>1</v>
      </c>
      <c r="I153" s="45">
        <v>1</v>
      </c>
      <c r="J153" s="45">
        <v>2</v>
      </c>
      <c r="K153" s="46">
        <v>1</v>
      </c>
      <c r="L153" s="85">
        <v>2</v>
      </c>
      <c r="M153" s="86">
        <v>1</v>
      </c>
      <c r="N153" s="86">
        <v>0</v>
      </c>
      <c r="O153" s="45">
        <v>0</v>
      </c>
      <c r="P153" s="46">
        <v>0</v>
      </c>
      <c r="Q153" s="210">
        <v>0</v>
      </c>
      <c r="R153" s="47">
        <v>2</v>
      </c>
      <c r="S153" s="47">
        <v>0</v>
      </c>
      <c r="T153" s="47">
        <v>1</v>
      </c>
      <c r="U153" s="47">
        <v>1</v>
      </c>
      <c r="V153" s="47">
        <v>0</v>
      </c>
      <c r="W153" s="47">
        <v>0</v>
      </c>
      <c r="X153" s="47">
        <v>2</v>
      </c>
      <c r="Y153" s="2"/>
      <c r="Z153" s="2"/>
      <c r="AA153" s="2"/>
      <c r="AB153" s="2"/>
      <c r="AC153" s="2"/>
    </row>
    <row r="154" spans="1:29">
      <c r="A154" s="130"/>
      <c r="B154" s="49"/>
      <c r="C154" s="78" t="s">
        <v>785</v>
      </c>
      <c r="D154" s="50"/>
      <c r="E154" s="50">
        <v>1</v>
      </c>
      <c r="F154" s="78" t="s">
        <v>639</v>
      </c>
      <c r="G154" s="51">
        <v>0</v>
      </c>
      <c r="H154" s="85"/>
      <c r="I154" s="85"/>
      <c r="J154" s="86"/>
      <c r="K154" s="80"/>
      <c r="L154" s="85"/>
      <c r="M154" s="86"/>
      <c r="N154" s="86"/>
      <c r="O154" s="86"/>
      <c r="P154" s="80"/>
      <c r="Q154" s="47"/>
      <c r="R154" s="47"/>
      <c r="S154" s="47"/>
      <c r="T154" s="47"/>
      <c r="U154" s="47"/>
      <c r="V154" s="47"/>
      <c r="W154" s="47"/>
      <c r="X154" s="47"/>
      <c r="Y154" s="2"/>
      <c r="Z154" s="2"/>
      <c r="AA154" s="2"/>
      <c r="AB154" s="2"/>
      <c r="AC154" s="2"/>
    </row>
    <row r="155" spans="1:29">
      <c r="A155" s="82"/>
      <c r="B155" s="83">
        <f>G153</f>
        <v>0.3</v>
      </c>
      <c r="C155" s="78" t="s">
        <v>696</v>
      </c>
      <c r="D155" s="50">
        <v>1</v>
      </c>
      <c r="E155" s="50">
        <v>1</v>
      </c>
      <c r="F155" s="27" t="s">
        <v>698</v>
      </c>
      <c r="G155" s="51">
        <v>0.3</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ht="16" thickBot="1">
      <c r="A156" s="85"/>
      <c r="B156" s="68" t="s">
        <v>772</v>
      </c>
      <c r="C156" s="64" t="s">
        <v>755</v>
      </c>
      <c r="D156" s="65">
        <v>1</v>
      </c>
      <c r="E156" s="65">
        <v>1</v>
      </c>
      <c r="F156" s="76" t="s">
        <v>697</v>
      </c>
      <c r="G156" s="67">
        <v>0</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c r="A157" s="91">
        <v>27</v>
      </c>
      <c r="B157" s="12" t="s">
        <v>215</v>
      </c>
      <c r="C157" s="14"/>
      <c r="D157" s="14"/>
      <c r="E157" s="14"/>
      <c r="F157" s="14"/>
      <c r="G157" s="15">
        <f>E158*G158+E159*G159</f>
        <v>1</v>
      </c>
      <c r="H157" s="45">
        <v>0</v>
      </c>
      <c r="I157" s="45">
        <v>0</v>
      </c>
      <c r="J157" s="45">
        <v>1</v>
      </c>
      <c r="K157" s="46">
        <v>1</v>
      </c>
      <c r="L157" s="85">
        <v>1</v>
      </c>
      <c r="M157" s="86">
        <v>0</v>
      </c>
      <c r="N157" s="86">
        <v>0</v>
      </c>
      <c r="O157" s="45">
        <v>0</v>
      </c>
      <c r="P157" s="46">
        <v>0</v>
      </c>
      <c r="Q157" s="210">
        <v>0</v>
      </c>
      <c r="R157" s="47">
        <v>0</v>
      </c>
      <c r="S157" s="47">
        <v>0</v>
      </c>
      <c r="T157" s="47">
        <v>0</v>
      </c>
      <c r="U157" s="47">
        <v>0</v>
      </c>
      <c r="V157" s="47">
        <v>0</v>
      </c>
      <c r="W157" s="47">
        <v>0</v>
      </c>
      <c r="X157" s="47">
        <v>0</v>
      </c>
      <c r="Y157" s="2"/>
      <c r="Z157" s="2"/>
      <c r="AA157" s="2"/>
      <c r="AB157" s="2"/>
      <c r="AC157" s="2"/>
    </row>
    <row r="158" spans="1:29">
      <c r="A158" s="130"/>
      <c r="B158" s="49"/>
      <c r="C158" s="78" t="s">
        <v>754</v>
      </c>
      <c r="D158" s="50">
        <v>1</v>
      </c>
      <c r="E158" s="50">
        <v>1</v>
      </c>
      <c r="F158" s="53" t="s">
        <v>699</v>
      </c>
      <c r="G158" s="51">
        <v>0.2</v>
      </c>
      <c r="H158" s="85"/>
      <c r="I158" s="85"/>
      <c r="J158" s="86"/>
      <c r="K158" s="80"/>
      <c r="L158" s="85"/>
      <c r="M158" s="86"/>
      <c r="N158" s="86"/>
      <c r="O158" s="86"/>
      <c r="P158" s="80"/>
      <c r="Q158" s="47"/>
      <c r="R158" s="47"/>
      <c r="S158" s="47"/>
      <c r="T158" s="47"/>
      <c r="U158" s="47"/>
      <c r="V158" s="47"/>
      <c r="W158" s="47"/>
      <c r="X158" s="47"/>
      <c r="Y158" s="2"/>
      <c r="Z158" s="2"/>
      <c r="AA158" s="2"/>
      <c r="AB158" s="2"/>
      <c r="AC158" s="2"/>
    </row>
    <row r="159" spans="1:29" ht="16" thickBot="1">
      <c r="A159" s="82"/>
      <c r="B159" s="83">
        <f>G157</f>
        <v>1</v>
      </c>
      <c r="C159" s="64" t="s">
        <v>608</v>
      </c>
      <c r="D159" s="65">
        <v>0</v>
      </c>
      <c r="E159" s="65">
        <v>4</v>
      </c>
      <c r="F159" s="66" t="s">
        <v>73</v>
      </c>
      <c r="G159" s="67">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5"/>
      <c r="B160" s="68" t="s">
        <v>218</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c r="A161" s="91">
        <v>28</v>
      </c>
      <c r="B161" s="12" t="s">
        <v>234</v>
      </c>
      <c r="C161" s="14"/>
      <c r="D161" s="14"/>
      <c r="E161" s="14"/>
      <c r="F161" s="14"/>
      <c r="G161" s="15">
        <f>E162*G162+E163*G163+E164*G164+E165*G165+E166*G166+E167*G167+E168*G168</f>
        <v>17.3</v>
      </c>
      <c r="H161" s="45">
        <v>1</v>
      </c>
      <c r="I161" s="45">
        <v>1</v>
      </c>
      <c r="J161" s="45">
        <v>0</v>
      </c>
      <c r="K161" s="46">
        <v>0</v>
      </c>
      <c r="L161" s="85">
        <v>0</v>
      </c>
      <c r="M161" s="86">
        <v>0</v>
      </c>
      <c r="N161" s="86">
        <v>0</v>
      </c>
      <c r="O161" s="86">
        <v>0</v>
      </c>
      <c r="P161" s="80">
        <v>0</v>
      </c>
      <c r="Q161" s="47">
        <v>0</v>
      </c>
      <c r="R161" s="47">
        <v>0</v>
      </c>
      <c r="S161" s="47">
        <v>0</v>
      </c>
      <c r="T161" s="47">
        <v>0</v>
      </c>
      <c r="U161" s="47">
        <v>1</v>
      </c>
      <c r="V161" s="47">
        <v>0</v>
      </c>
      <c r="W161" s="47">
        <v>0</v>
      </c>
      <c r="X161" s="47">
        <v>0</v>
      </c>
      <c r="Y161" s="2"/>
      <c r="Z161" s="2"/>
      <c r="AA161" s="2"/>
      <c r="AB161" s="2"/>
      <c r="AC161" s="2"/>
    </row>
    <row r="162" spans="1:29">
      <c r="A162" s="130"/>
      <c r="B162" s="49"/>
      <c r="C162" s="78" t="s">
        <v>785</v>
      </c>
      <c r="D162" s="50"/>
      <c r="E162" s="50">
        <v>1</v>
      </c>
      <c r="F162" s="78" t="s">
        <v>639</v>
      </c>
      <c r="G162" s="51">
        <v>0</v>
      </c>
      <c r="H162" s="85"/>
      <c r="I162" s="85"/>
      <c r="J162" s="86"/>
      <c r="K162" s="80"/>
      <c r="L162" s="85"/>
      <c r="M162" s="86"/>
      <c r="N162" s="86"/>
      <c r="O162" s="86"/>
      <c r="P162" s="80"/>
      <c r="Q162" s="47"/>
      <c r="R162" s="47"/>
      <c r="S162" s="47"/>
      <c r="T162" s="47"/>
      <c r="U162" s="47"/>
      <c r="V162" s="47"/>
      <c r="W162" s="47"/>
      <c r="X162" s="47"/>
      <c r="Y162" s="2"/>
      <c r="Z162" s="2"/>
      <c r="AA162" s="2"/>
      <c r="AB162" s="2"/>
      <c r="AC162" s="2"/>
    </row>
    <row r="163" spans="1:29">
      <c r="A163" s="82"/>
      <c r="B163" s="83">
        <f>G161</f>
        <v>17.3</v>
      </c>
      <c r="C163" s="78" t="s">
        <v>700</v>
      </c>
      <c r="D163" s="50">
        <v>1</v>
      </c>
      <c r="E163" s="50">
        <v>1</v>
      </c>
      <c r="F163" s="193" t="s">
        <v>703</v>
      </c>
      <c r="G163" s="51">
        <v>0.3</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5"/>
      <c r="B164" s="86" t="s">
        <v>236</v>
      </c>
      <c r="C164" s="78" t="s">
        <v>753</v>
      </c>
      <c r="D164" s="50">
        <v>1</v>
      </c>
      <c r="E164" s="50">
        <v>1</v>
      </c>
      <c r="F164" s="193" t="s">
        <v>702</v>
      </c>
      <c r="G164" s="51">
        <v>0.6</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c r="C165" s="78" t="s">
        <v>752</v>
      </c>
      <c r="D165" s="50">
        <v>1</v>
      </c>
      <c r="E165" s="50">
        <v>1</v>
      </c>
      <c r="F165" s="193" t="s">
        <v>701</v>
      </c>
      <c r="G165" s="51">
        <v>0.1</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619</v>
      </c>
      <c r="D166" s="50">
        <v>0</v>
      </c>
      <c r="E166" s="50">
        <v>1</v>
      </c>
      <c r="F166" s="56" t="s">
        <v>165</v>
      </c>
      <c r="G166" s="51">
        <v>15.4</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620</v>
      </c>
      <c r="D167" s="50">
        <v>0</v>
      </c>
      <c r="E167" s="50">
        <v>4</v>
      </c>
      <c r="F167" s="193" t="s">
        <v>74</v>
      </c>
      <c r="G167" s="51">
        <v>0.2</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ht="16" thickBot="1">
      <c r="A168" s="85"/>
      <c r="B168" s="86"/>
      <c r="C168" s="78" t="s">
        <v>621</v>
      </c>
      <c r="D168" s="50">
        <v>0</v>
      </c>
      <c r="E168" s="50">
        <v>1</v>
      </c>
      <c r="F168" s="69" t="s">
        <v>108</v>
      </c>
      <c r="G168" s="51">
        <v>0.1</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91">
        <v>28</v>
      </c>
      <c r="B169" s="12" t="s">
        <v>818</v>
      </c>
      <c r="C169" s="14"/>
      <c r="D169" s="14"/>
      <c r="E169" s="14"/>
      <c r="F169" s="14"/>
      <c r="G169" s="15">
        <f>E170*G170+E171*G171+E172*G172+E173*G173+E174*G174+E175*G175+E176*G176+E177*G177</f>
        <v>18.5</v>
      </c>
      <c r="H169" s="45">
        <v>0</v>
      </c>
      <c r="I169" s="45">
        <v>0</v>
      </c>
      <c r="J169" s="45">
        <v>0</v>
      </c>
      <c r="K169" s="46">
        <v>1</v>
      </c>
      <c r="L169" s="85">
        <v>0</v>
      </c>
      <c r="M169" s="86">
        <v>0</v>
      </c>
      <c r="N169" s="86">
        <v>0</v>
      </c>
      <c r="O169" s="86">
        <v>0</v>
      </c>
      <c r="P169" s="80">
        <v>0</v>
      </c>
      <c r="Q169" s="47">
        <v>0</v>
      </c>
      <c r="R169" s="47">
        <v>0</v>
      </c>
      <c r="S169" s="47">
        <v>0</v>
      </c>
      <c r="T169" s="47">
        <v>0</v>
      </c>
      <c r="U169" s="47">
        <v>1</v>
      </c>
      <c r="V169" s="47">
        <v>0</v>
      </c>
      <c r="W169" s="47">
        <v>1</v>
      </c>
      <c r="X169" s="47">
        <v>0</v>
      </c>
      <c r="Y169" s="2"/>
      <c r="Z169" s="2"/>
      <c r="AA169" s="2"/>
      <c r="AB169" s="2"/>
      <c r="AC169" s="2"/>
    </row>
    <row r="170" spans="1:29">
      <c r="A170" s="130"/>
      <c r="B170" s="49"/>
      <c r="C170" s="78" t="s">
        <v>785</v>
      </c>
      <c r="D170" s="50"/>
      <c r="E170" s="50">
        <v>1</v>
      </c>
      <c r="F170" s="78" t="s">
        <v>639</v>
      </c>
      <c r="G170" s="51">
        <v>0</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c r="A171" s="82"/>
      <c r="B171" s="83">
        <f>G169</f>
        <v>18.5</v>
      </c>
      <c r="C171" s="78" t="s">
        <v>820</v>
      </c>
      <c r="D171" s="50">
        <v>1</v>
      </c>
      <c r="E171" s="50">
        <v>1</v>
      </c>
      <c r="F171" s="193" t="s">
        <v>703</v>
      </c>
      <c r="G171" s="51">
        <v>0.3</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85"/>
      <c r="B172" s="86" t="s">
        <v>819</v>
      </c>
      <c r="C172" s="78" t="s">
        <v>753</v>
      </c>
      <c r="D172" s="50">
        <v>1</v>
      </c>
      <c r="E172" s="50">
        <v>1</v>
      </c>
      <c r="F172" s="193" t="s">
        <v>702</v>
      </c>
      <c r="G172" s="51">
        <v>0.6</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5"/>
      <c r="B173" s="86"/>
      <c r="C173" s="78" t="s">
        <v>782</v>
      </c>
      <c r="D173" s="50">
        <v>1</v>
      </c>
      <c r="E173" s="50">
        <v>1</v>
      </c>
      <c r="F173" s="27" t="s">
        <v>695</v>
      </c>
      <c r="G173" s="51">
        <v>0.1</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c r="C174" s="78" t="s">
        <v>619</v>
      </c>
      <c r="D174" s="50">
        <v>0</v>
      </c>
      <c r="E174" s="50">
        <v>1</v>
      </c>
      <c r="F174" s="56" t="s">
        <v>165</v>
      </c>
      <c r="G174" s="51">
        <v>15.4</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608</v>
      </c>
      <c r="D175" s="50">
        <v>0</v>
      </c>
      <c r="E175" s="50">
        <v>2</v>
      </c>
      <c r="F175" s="56" t="s">
        <v>73</v>
      </c>
      <c r="G175" s="51">
        <v>0.6</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620</v>
      </c>
      <c r="D176" s="50">
        <v>0</v>
      </c>
      <c r="E176" s="50">
        <v>4</v>
      </c>
      <c r="F176" s="193" t="s">
        <v>74</v>
      </c>
      <c r="G176" s="51">
        <v>0.2</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ht="16" thickBot="1">
      <c r="A177" s="85"/>
      <c r="B177" s="86"/>
      <c r="C177" s="78" t="s">
        <v>621</v>
      </c>
      <c r="D177" s="50">
        <v>0</v>
      </c>
      <c r="E177" s="50">
        <v>1</v>
      </c>
      <c r="F177" s="69" t="s">
        <v>108</v>
      </c>
      <c r="G177" s="51">
        <v>0.1</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91">
        <v>29</v>
      </c>
      <c r="B178" s="12" t="s">
        <v>791</v>
      </c>
      <c r="C178" s="14"/>
      <c r="D178" s="14"/>
      <c r="E178" s="14"/>
      <c r="F178" s="14"/>
      <c r="G178" s="15">
        <f>E179*G179+E180*G180+E181*G181+E182*G182+E183*G183+E184*G184+E185*G185+E186*G186+E187*G187+E188*G188+E189*G189+E190*G190</f>
        <v>37.75</v>
      </c>
      <c r="H178" s="45">
        <v>0</v>
      </c>
      <c r="I178" s="45">
        <v>0</v>
      </c>
      <c r="J178" s="45">
        <v>0</v>
      </c>
      <c r="K178" s="46">
        <v>0</v>
      </c>
      <c r="L178" s="85">
        <v>0</v>
      </c>
      <c r="M178" s="86">
        <v>0</v>
      </c>
      <c r="N178" s="86">
        <v>0</v>
      </c>
      <c r="O178" s="86">
        <v>1</v>
      </c>
      <c r="P178" s="80">
        <v>0</v>
      </c>
      <c r="Q178" s="47">
        <v>0</v>
      </c>
      <c r="R178" s="47">
        <v>0</v>
      </c>
      <c r="S178" s="47">
        <v>0</v>
      </c>
      <c r="T178" s="47">
        <v>0</v>
      </c>
      <c r="U178" s="47">
        <v>0</v>
      </c>
      <c r="V178" s="47">
        <v>0</v>
      </c>
      <c r="W178" s="47">
        <v>0</v>
      </c>
      <c r="X178" s="47">
        <v>0</v>
      </c>
      <c r="Y178" s="2"/>
      <c r="Z178" s="2"/>
      <c r="AA178" s="2"/>
      <c r="AB178" s="2"/>
      <c r="AC178" s="2"/>
    </row>
    <row r="179" spans="1:29">
      <c r="A179" s="130"/>
      <c r="B179" s="211"/>
      <c r="C179" s="78" t="s">
        <v>785</v>
      </c>
      <c r="D179" s="50"/>
      <c r="E179" s="50">
        <v>2</v>
      </c>
      <c r="F179" s="78" t="s">
        <v>639</v>
      </c>
      <c r="G179" s="51">
        <v>0</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2"/>
      <c r="B180" s="83">
        <f>G178</f>
        <v>37.75</v>
      </c>
      <c r="C180" s="78" t="s">
        <v>731</v>
      </c>
      <c r="D180" s="50">
        <v>1</v>
      </c>
      <c r="E180" s="50">
        <v>1</v>
      </c>
      <c r="F180" s="193" t="s">
        <v>732</v>
      </c>
      <c r="G180" s="51">
        <v>0.8</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t="s">
        <v>236</v>
      </c>
      <c r="C181" s="78" t="s">
        <v>782</v>
      </c>
      <c r="D181" s="50">
        <v>1</v>
      </c>
      <c r="E181" s="50">
        <v>1</v>
      </c>
      <c r="F181" s="27" t="s">
        <v>695</v>
      </c>
      <c r="G181" s="51">
        <v>0.1</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78" t="s">
        <v>751</v>
      </c>
      <c r="D182" s="50">
        <v>1</v>
      </c>
      <c r="E182" s="50">
        <v>1</v>
      </c>
      <c r="F182" s="193" t="s">
        <v>733</v>
      </c>
      <c r="G182" s="51">
        <v>0.3</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85"/>
      <c r="B184" s="86"/>
      <c r="C184" s="78" t="s">
        <v>608</v>
      </c>
      <c r="D184" s="50">
        <v>0</v>
      </c>
      <c r="E184" s="50">
        <v>2</v>
      </c>
      <c r="F184" s="56" t="s">
        <v>73</v>
      </c>
      <c r="G184" s="51">
        <v>0.6</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85"/>
      <c r="B185" s="86"/>
      <c r="C185" s="78" t="s">
        <v>621</v>
      </c>
      <c r="D185" s="50">
        <v>0</v>
      </c>
      <c r="E185" s="50">
        <v>1</v>
      </c>
      <c r="F185" s="69" t="s">
        <v>108</v>
      </c>
      <c r="G185" s="51">
        <v>0.1</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6"/>
      <c r="C186" s="78" t="s">
        <v>621</v>
      </c>
      <c r="D186" s="50">
        <v>0</v>
      </c>
      <c r="E186" s="50">
        <v>1</v>
      </c>
      <c r="F186" s="69" t="s">
        <v>108</v>
      </c>
      <c r="G186" s="51">
        <v>0.1</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228" t="s">
        <v>110</v>
      </c>
      <c r="D187" s="229">
        <v>0</v>
      </c>
      <c r="E187" s="229">
        <v>1</v>
      </c>
      <c r="F187" s="193" t="s">
        <v>111</v>
      </c>
      <c r="G187" s="230">
        <v>8</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228" t="s">
        <v>206</v>
      </c>
      <c r="D188" s="229">
        <v>0</v>
      </c>
      <c r="E188" s="229">
        <v>1</v>
      </c>
      <c r="F188" s="193" t="s">
        <v>207</v>
      </c>
      <c r="G188" s="230">
        <v>5.35</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228" t="s">
        <v>112</v>
      </c>
      <c r="D189" s="229">
        <v>0</v>
      </c>
      <c r="E189" s="229">
        <v>6</v>
      </c>
      <c r="F189" s="193" t="s">
        <v>113</v>
      </c>
      <c r="G189" s="230">
        <v>0.6</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ht="16" thickBot="1">
      <c r="A190" s="85"/>
      <c r="B190" s="68"/>
      <c r="C190" s="236" t="s">
        <v>114</v>
      </c>
      <c r="D190" s="237">
        <v>0</v>
      </c>
      <c r="E190" s="237">
        <v>1</v>
      </c>
      <c r="F190" s="243" t="s">
        <v>115</v>
      </c>
      <c r="G190" s="239">
        <v>2.8</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91">
        <v>30</v>
      </c>
      <c r="B191" s="12" t="s">
        <v>252</v>
      </c>
      <c r="C191" s="91"/>
      <c r="D191" s="91"/>
      <c r="E191" s="91"/>
      <c r="F191" s="91"/>
      <c r="G191" s="92">
        <f>E192*G192+E193*G193+E194*G194+E195*G195+E196*G196+E197*G197+E198*G198</f>
        <v>187.8</v>
      </c>
      <c r="H191" s="45">
        <v>0</v>
      </c>
      <c r="I191" s="45">
        <v>0</v>
      </c>
      <c r="J191" s="45">
        <v>1</v>
      </c>
      <c r="K191" s="46">
        <v>1</v>
      </c>
      <c r="L191" s="85">
        <v>1</v>
      </c>
      <c r="M191" s="86">
        <v>1</v>
      </c>
      <c r="N191" s="86">
        <v>1</v>
      </c>
      <c r="O191" s="86">
        <v>1</v>
      </c>
      <c r="P191" s="80">
        <v>1</v>
      </c>
      <c r="Q191" s="47">
        <v>1</v>
      </c>
      <c r="R191" s="47">
        <v>1</v>
      </c>
      <c r="S191" s="47">
        <v>1</v>
      </c>
      <c r="T191" s="47">
        <v>0</v>
      </c>
      <c r="U191" s="47">
        <v>0</v>
      </c>
      <c r="V191" s="47">
        <v>0</v>
      </c>
      <c r="W191" s="47">
        <v>0</v>
      </c>
      <c r="X191" s="47">
        <v>1</v>
      </c>
      <c r="Y191" s="2"/>
      <c r="Z191" s="2"/>
      <c r="AA191" s="2"/>
      <c r="AB191" s="2"/>
      <c r="AC191" s="2"/>
    </row>
    <row r="192" spans="1:29">
      <c r="A192" s="82"/>
      <c r="C192" s="78" t="s">
        <v>253</v>
      </c>
      <c r="D192" s="50"/>
      <c r="E192" s="50">
        <v>1</v>
      </c>
      <c r="F192" s="56" t="s">
        <v>254</v>
      </c>
      <c r="G192" s="51">
        <v>40</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85"/>
      <c r="B193" s="83">
        <f>G191</f>
        <v>187.8</v>
      </c>
      <c r="C193" s="78" t="s">
        <v>256</v>
      </c>
      <c r="D193" s="50"/>
      <c r="E193" s="50">
        <v>1</v>
      </c>
      <c r="F193" s="56" t="s">
        <v>257</v>
      </c>
      <c r="G193" s="51">
        <v>64.5</v>
      </c>
      <c r="H193" s="85"/>
      <c r="I193" s="85"/>
      <c r="J193" s="86"/>
      <c r="K193" s="80"/>
      <c r="L193" s="85"/>
      <c r="M193" s="86"/>
      <c r="N193" s="86"/>
      <c r="O193" s="86"/>
      <c r="P193" s="80"/>
      <c r="Q193" s="47"/>
      <c r="R193" s="47"/>
      <c r="S193" s="47"/>
      <c r="T193" s="47"/>
      <c r="U193" s="47"/>
      <c r="V193" s="47"/>
      <c r="W193" s="47"/>
      <c r="X193" s="47"/>
      <c r="Y193" s="2"/>
      <c r="Z193" s="2"/>
      <c r="AA193" s="2"/>
      <c r="AB193" s="2"/>
      <c r="AC193" s="2"/>
    </row>
    <row r="194" spans="1:29">
      <c r="A194" s="85"/>
      <c r="B194" s="86"/>
      <c r="C194" s="78" t="s">
        <v>258</v>
      </c>
      <c r="D194" s="50"/>
      <c r="E194" s="50">
        <v>1</v>
      </c>
      <c r="F194" s="56" t="s">
        <v>259</v>
      </c>
      <c r="G194" s="51">
        <v>22.3</v>
      </c>
      <c r="H194" s="85"/>
      <c r="I194" s="85"/>
      <c r="J194" s="86"/>
      <c r="K194" s="80"/>
      <c r="L194" s="85"/>
      <c r="M194" s="86"/>
      <c r="N194" s="86"/>
      <c r="O194" s="86"/>
      <c r="P194" s="80"/>
      <c r="Q194" s="47"/>
      <c r="R194" s="47"/>
      <c r="S194" s="47"/>
      <c r="T194" s="47"/>
      <c r="U194" s="47"/>
      <c r="V194" s="47"/>
      <c r="W194" s="47"/>
      <c r="X194" s="47"/>
      <c r="Y194" s="2"/>
      <c r="Z194" s="2"/>
      <c r="AA194" s="2"/>
      <c r="AB194" s="2"/>
      <c r="AC194" s="2"/>
    </row>
    <row r="195" spans="1:29">
      <c r="A195" s="85"/>
      <c r="B195" s="86"/>
      <c r="C195" s="78" t="s">
        <v>260</v>
      </c>
      <c r="D195" s="50"/>
      <c r="E195" s="50">
        <v>1</v>
      </c>
      <c r="F195" s="56" t="s">
        <v>261</v>
      </c>
      <c r="G195" s="51">
        <v>9.5</v>
      </c>
      <c r="H195" s="85"/>
      <c r="I195" s="85"/>
      <c r="J195" s="86"/>
      <c r="K195" s="80"/>
      <c r="L195" s="85"/>
      <c r="M195" s="86"/>
      <c r="N195" s="86"/>
      <c r="O195" s="86"/>
      <c r="P195" s="80"/>
      <c r="Q195" s="47"/>
      <c r="R195" s="47"/>
      <c r="S195" s="47"/>
      <c r="T195" s="47"/>
      <c r="U195" s="47"/>
      <c r="V195" s="47"/>
      <c r="W195" s="47"/>
      <c r="X195" s="47"/>
      <c r="Y195" s="2"/>
      <c r="Z195" s="2"/>
      <c r="AA195" s="2"/>
      <c r="AB195" s="2"/>
      <c r="AC195" s="2"/>
    </row>
    <row r="196" spans="1:29">
      <c r="A196" s="85"/>
      <c r="B196" s="86"/>
      <c r="C196" s="78" t="s">
        <v>262</v>
      </c>
      <c r="D196" s="50"/>
      <c r="E196" s="50">
        <v>1</v>
      </c>
      <c r="F196" s="56" t="s">
        <v>263</v>
      </c>
      <c r="G196" s="51">
        <v>11</v>
      </c>
      <c r="H196" s="85"/>
      <c r="I196" s="85"/>
      <c r="J196" s="86"/>
      <c r="K196" s="80"/>
      <c r="L196" s="85"/>
      <c r="M196" s="86"/>
      <c r="N196" s="86"/>
      <c r="O196" s="86"/>
      <c r="P196" s="80"/>
      <c r="Q196" s="47"/>
      <c r="R196" s="47"/>
      <c r="S196" s="47"/>
      <c r="T196" s="47"/>
      <c r="U196" s="47"/>
      <c r="V196" s="47"/>
      <c r="W196" s="47"/>
      <c r="X196" s="47"/>
      <c r="Y196" s="2"/>
      <c r="Z196" s="2"/>
      <c r="AA196" s="2"/>
      <c r="AB196" s="2"/>
      <c r="AC196" s="2"/>
    </row>
    <row r="197" spans="1:29">
      <c r="A197" s="85"/>
      <c r="B197" s="86"/>
      <c r="C197" s="78" t="s">
        <v>264</v>
      </c>
      <c r="D197" s="50"/>
      <c r="E197" s="50">
        <v>1</v>
      </c>
      <c r="F197" s="56" t="s">
        <v>265</v>
      </c>
      <c r="G197" s="51">
        <v>27</v>
      </c>
      <c r="H197" s="85"/>
      <c r="I197" s="85"/>
      <c r="J197" s="86"/>
      <c r="K197" s="80"/>
      <c r="L197" s="85"/>
      <c r="M197" s="86"/>
      <c r="N197" s="86"/>
      <c r="O197" s="86"/>
      <c r="P197" s="80"/>
      <c r="Q197" s="47"/>
      <c r="R197" s="47"/>
      <c r="S197" s="47"/>
      <c r="T197" s="47"/>
      <c r="U197" s="47"/>
      <c r="V197" s="47"/>
      <c r="W197" s="47"/>
      <c r="X197" s="47"/>
      <c r="Y197" s="2"/>
      <c r="Z197" s="2"/>
      <c r="AA197" s="2"/>
      <c r="AB197" s="2"/>
      <c r="AC197" s="2"/>
    </row>
    <row r="198" spans="1:29" ht="16" thickBot="1">
      <c r="A198" s="85"/>
      <c r="B198" s="68"/>
      <c r="C198" s="64" t="s">
        <v>266</v>
      </c>
      <c r="D198" s="65"/>
      <c r="E198" s="65">
        <v>1</v>
      </c>
      <c r="F198" s="66" t="s">
        <v>267</v>
      </c>
      <c r="G198" s="67">
        <v>13.5</v>
      </c>
      <c r="H198" s="85"/>
      <c r="I198" s="85"/>
      <c r="J198" s="86"/>
      <c r="K198" s="80"/>
      <c r="L198" s="85"/>
      <c r="M198" s="86"/>
      <c r="N198" s="86"/>
      <c r="O198" s="86"/>
      <c r="P198" s="80"/>
      <c r="Q198" s="47"/>
      <c r="R198" s="47"/>
      <c r="S198" s="47"/>
      <c r="T198" s="47"/>
      <c r="U198" s="47"/>
      <c r="V198" s="47"/>
      <c r="W198" s="47"/>
      <c r="X198" s="47"/>
      <c r="Y198" s="2"/>
      <c r="Z198" s="2"/>
      <c r="AA198" s="2"/>
      <c r="AB198" s="2"/>
      <c r="AC198" s="2"/>
    </row>
    <row r="199" spans="1:29">
      <c r="A199" s="91">
        <v>31</v>
      </c>
      <c r="B199" s="12" t="s">
        <v>268</v>
      </c>
      <c r="C199" s="91"/>
      <c r="D199" s="91"/>
      <c r="E199" s="91"/>
      <c r="F199" s="91"/>
      <c r="G199" s="92"/>
      <c r="H199" s="45"/>
      <c r="I199" s="45"/>
      <c r="J199" s="45"/>
      <c r="K199" s="46"/>
      <c r="L199" s="85"/>
      <c r="M199" s="86"/>
      <c r="N199" s="86"/>
      <c r="O199" s="86"/>
      <c r="P199" s="80"/>
      <c r="Q199" s="47"/>
      <c r="R199" s="47"/>
      <c r="S199" s="86"/>
      <c r="T199" s="80"/>
      <c r="U199" s="47"/>
      <c r="V199" s="86"/>
      <c r="W199" s="80"/>
      <c r="X199" s="47"/>
      <c r="Y199" s="2"/>
      <c r="Z199" s="2"/>
      <c r="AA199" s="2"/>
      <c r="AB199" s="2"/>
      <c r="AC199" s="2"/>
    </row>
    <row r="200" spans="1:29">
      <c r="A200" s="85"/>
      <c r="B200" s="93" t="s">
        <v>271</v>
      </c>
      <c r="C200" s="94"/>
      <c r="D200" s="50"/>
      <c r="E200" s="50">
        <v>1</v>
      </c>
      <c r="F200" s="56" t="s">
        <v>272</v>
      </c>
      <c r="G200" s="95">
        <v>13.1</v>
      </c>
      <c r="H200" s="85">
        <v>0</v>
      </c>
      <c r="I200" s="85">
        <v>0</v>
      </c>
      <c r="J200" s="86">
        <v>1</v>
      </c>
      <c r="K200" s="80">
        <v>1</v>
      </c>
      <c r="L200" s="85">
        <v>0</v>
      </c>
      <c r="M200" s="86">
        <v>0</v>
      </c>
      <c r="N200" s="86">
        <v>0</v>
      </c>
      <c r="O200" s="86">
        <v>0</v>
      </c>
      <c r="P200" s="80">
        <v>0</v>
      </c>
      <c r="Q200" s="47">
        <v>0</v>
      </c>
      <c r="R200" s="47">
        <v>0</v>
      </c>
      <c r="S200" s="86">
        <v>0</v>
      </c>
      <c r="T200" s="80">
        <v>0</v>
      </c>
      <c r="U200" s="47">
        <v>0</v>
      </c>
      <c r="V200" s="86">
        <v>0</v>
      </c>
      <c r="W200" s="80">
        <v>0</v>
      </c>
      <c r="X200" s="47">
        <v>0</v>
      </c>
      <c r="Y200" s="2"/>
      <c r="Z200" s="2"/>
      <c r="AA200" s="2"/>
      <c r="AB200" s="2"/>
      <c r="AC200" s="2"/>
    </row>
    <row r="201" spans="1:29">
      <c r="A201" s="108"/>
      <c r="B201" s="97" t="s">
        <v>273</v>
      </c>
      <c r="C201" s="94"/>
      <c r="D201" s="98"/>
      <c r="E201" s="98">
        <v>1</v>
      </c>
      <c r="F201" s="27" t="s">
        <v>274</v>
      </c>
      <c r="G201" s="99">
        <v>0</v>
      </c>
      <c r="H201" s="100">
        <v>0</v>
      </c>
      <c r="I201" s="100">
        <v>0</v>
      </c>
      <c r="J201" s="101">
        <v>0</v>
      </c>
      <c r="K201" s="101">
        <v>0</v>
      </c>
      <c r="L201" s="101">
        <v>0</v>
      </c>
      <c r="M201" s="101">
        <v>0</v>
      </c>
      <c r="N201" s="101">
        <v>0</v>
      </c>
      <c r="O201" s="101">
        <v>0</v>
      </c>
      <c r="P201" s="101">
        <v>0</v>
      </c>
      <c r="Q201" s="101">
        <v>0</v>
      </c>
      <c r="R201" s="101">
        <v>0</v>
      </c>
      <c r="S201" s="101">
        <v>0</v>
      </c>
      <c r="T201" s="101">
        <v>0</v>
      </c>
      <c r="U201" s="101">
        <v>0</v>
      </c>
      <c r="V201" s="101">
        <v>0</v>
      </c>
      <c r="W201" s="101">
        <v>1</v>
      </c>
      <c r="X201" s="101">
        <v>0</v>
      </c>
      <c r="Y201" s="2"/>
      <c r="Z201" s="2"/>
      <c r="AA201" s="2"/>
      <c r="AB201" s="2"/>
      <c r="AC201" s="2"/>
    </row>
    <row r="202" spans="1:29">
      <c r="A202" s="108"/>
      <c r="B202" s="97" t="s">
        <v>275</v>
      </c>
      <c r="C202" s="94"/>
      <c r="D202" s="98"/>
      <c r="E202" s="98">
        <v>1</v>
      </c>
      <c r="F202" s="102"/>
      <c r="G202" s="99">
        <v>0</v>
      </c>
      <c r="H202" s="100">
        <v>0</v>
      </c>
      <c r="I202" s="100">
        <v>0</v>
      </c>
      <c r="J202" s="101">
        <v>0</v>
      </c>
      <c r="K202" s="101">
        <v>0</v>
      </c>
      <c r="L202" s="101">
        <v>0</v>
      </c>
      <c r="M202" s="101">
        <v>0</v>
      </c>
      <c r="N202" s="101">
        <v>1</v>
      </c>
      <c r="O202" s="101">
        <v>0</v>
      </c>
      <c r="P202" s="101">
        <v>0</v>
      </c>
      <c r="Q202" s="101">
        <v>0</v>
      </c>
      <c r="R202" s="101">
        <v>0</v>
      </c>
      <c r="S202" s="101">
        <v>0</v>
      </c>
      <c r="T202" s="101">
        <v>0</v>
      </c>
      <c r="U202" s="101">
        <v>0</v>
      </c>
      <c r="V202" s="101">
        <v>0</v>
      </c>
      <c r="W202" s="101">
        <v>0</v>
      </c>
      <c r="X202" s="101">
        <v>0</v>
      </c>
      <c r="Y202" s="2"/>
      <c r="Z202" s="2"/>
      <c r="AA202" s="2"/>
      <c r="AB202" s="2"/>
      <c r="AC202" s="2"/>
    </row>
    <row r="203" spans="1:29" ht="16" thickBot="1">
      <c r="A203" s="108"/>
      <c r="B203" s="254" t="s">
        <v>276</v>
      </c>
      <c r="C203" s="255"/>
      <c r="D203" s="256"/>
      <c r="E203" s="256">
        <v>1</v>
      </c>
      <c r="F203" s="257"/>
      <c r="G203" s="258">
        <v>0</v>
      </c>
      <c r="H203" s="100">
        <v>0</v>
      </c>
      <c r="I203" s="100">
        <v>0</v>
      </c>
      <c r="J203" s="101">
        <v>0</v>
      </c>
      <c r="K203" s="101">
        <v>0</v>
      </c>
      <c r="L203" s="101">
        <v>0</v>
      </c>
      <c r="M203" s="101">
        <v>2</v>
      </c>
      <c r="N203" s="101">
        <v>0</v>
      </c>
      <c r="O203" s="101">
        <v>0</v>
      </c>
      <c r="P203" s="101">
        <v>0</v>
      </c>
      <c r="Q203" s="101">
        <v>0</v>
      </c>
      <c r="R203" s="101">
        <v>0</v>
      </c>
      <c r="S203" s="101">
        <v>0</v>
      </c>
      <c r="T203" s="101">
        <v>0</v>
      </c>
      <c r="U203" s="101">
        <v>0</v>
      </c>
      <c r="V203" s="101">
        <v>0</v>
      </c>
      <c r="W203" s="101">
        <v>0</v>
      </c>
      <c r="X203" s="101">
        <v>0</v>
      </c>
      <c r="Y203" s="2"/>
      <c r="Z203" s="2"/>
      <c r="AA203" s="2"/>
      <c r="AB203" s="2"/>
      <c r="AC203" s="2"/>
    </row>
    <row r="204" spans="1:29">
      <c r="A204" s="91">
        <v>32</v>
      </c>
      <c r="B204" s="262" t="s">
        <v>793</v>
      </c>
      <c r="C204" s="263"/>
      <c r="D204" s="263"/>
      <c r="E204" s="263"/>
      <c r="F204" s="263"/>
      <c r="G204" s="264"/>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265"/>
      <c r="C205" s="259" t="s">
        <v>794</v>
      </c>
      <c r="D205" s="259">
        <v>1</v>
      </c>
      <c r="E205" s="259">
        <v>1</v>
      </c>
      <c r="F205" s="260" t="s">
        <v>810</v>
      </c>
      <c r="G205" s="266">
        <v>0.62</v>
      </c>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265"/>
      <c r="C206" s="259" t="s">
        <v>795</v>
      </c>
      <c r="D206" s="259">
        <v>1</v>
      </c>
      <c r="E206" s="259">
        <v>1</v>
      </c>
      <c r="F206" s="260" t="s">
        <v>809</v>
      </c>
      <c r="G206" s="266">
        <v>1.53</v>
      </c>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265"/>
      <c r="C207" s="259" t="s">
        <v>796</v>
      </c>
      <c r="D207" s="259">
        <v>1</v>
      </c>
      <c r="E207" s="259">
        <v>1</v>
      </c>
      <c r="F207" s="260" t="s">
        <v>811</v>
      </c>
      <c r="G207" s="266">
        <v>0.32</v>
      </c>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265"/>
      <c r="C208" s="259" t="s">
        <v>797</v>
      </c>
      <c r="D208" s="259">
        <v>1</v>
      </c>
      <c r="E208" s="259">
        <v>1</v>
      </c>
      <c r="F208" s="260" t="s">
        <v>812</v>
      </c>
      <c r="G208" s="266">
        <v>0.25</v>
      </c>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265"/>
      <c r="C209" s="259" t="s">
        <v>798</v>
      </c>
      <c r="D209" s="259">
        <v>1</v>
      </c>
      <c r="E209" s="259">
        <v>1</v>
      </c>
      <c r="F209" s="260" t="s">
        <v>813</v>
      </c>
      <c r="G209" s="266">
        <v>0.13</v>
      </c>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265"/>
      <c r="C210" s="259" t="s">
        <v>799</v>
      </c>
      <c r="D210" s="259">
        <v>1</v>
      </c>
      <c r="E210" s="259">
        <v>1</v>
      </c>
      <c r="F210" s="260" t="s">
        <v>814</v>
      </c>
      <c r="G210" s="266">
        <v>0.24</v>
      </c>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265"/>
      <c r="C211" s="259" t="s">
        <v>808</v>
      </c>
      <c r="D211" s="259">
        <v>1</v>
      </c>
      <c r="E211" s="259">
        <v>1</v>
      </c>
      <c r="F211" s="260" t="s">
        <v>815</v>
      </c>
      <c r="G211" s="266">
        <v>0.04</v>
      </c>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265"/>
      <c r="C212" s="259" t="s">
        <v>807</v>
      </c>
      <c r="D212" s="259">
        <v>0</v>
      </c>
      <c r="E212" s="259">
        <v>2</v>
      </c>
      <c r="F212" s="259" t="s">
        <v>806</v>
      </c>
      <c r="G212" s="266">
        <f>8.1*2</f>
        <v>16.2</v>
      </c>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265"/>
      <c r="C213" s="259" t="s">
        <v>800</v>
      </c>
      <c r="D213" s="259">
        <v>0</v>
      </c>
      <c r="E213" s="259">
        <v>2</v>
      </c>
      <c r="F213" s="259" t="s">
        <v>805</v>
      </c>
      <c r="G213" s="266">
        <f>96.4*2</f>
        <v>192.8</v>
      </c>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265"/>
      <c r="C214" s="259" t="s">
        <v>801</v>
      </c>
      <c r="D214" s="259">
        <v>0</v>
      </c>
      <c r="E214" s="259">
        <v>3</v>
      </c>
      <c r="F214" s="259" t="s">
        <v>804</v>
      </c>
      <c r="G214" s="266">
        <f>15.36*3</f>
        <v>46.08</v>
      </c>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265"/>
      <c r="C215" s="261" t="s">
        <v>620</v>
      </c>
      <c r="D215" s="259">
        <v>0</v>
      </c>
      <c r="E215" s="259">
        <v>20</v>
      </c>
      <c r="F215" s="259" t="s">
        <v>74</v>
      </c>
      <c r="G215" s="266">
        <v>0.6</v>
      </c>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265"/>
      <c r="C216" s="259" t="s">
        <v>803</v>
      </c>
      <c r="D216" s="259">
        <v>0</v>
      </c>
      <c r="E216" s="259">
        <v>1</v>
      </c>
      <c r="F216" s="259" t="s">
        <v>802</v>
      </c>
      <c r="G216" s="266">
        <v>96.86</v>
      </c>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265"/>
      <c r="C217" s="259" t="s">
        <v>816</v>
      </c>
      <c r="D217" s="259">
        <v>0</v>
      </c>
      <c r="E217" s="259">
        <v>1</v>
      </c>
      <c r="F217" s="259"/>
      <c r="G217" s="266">
        <v>90</v>
      </c>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265"/>
      <c r="C218" s="259" t="s">
        <v>83</v>
      </c>
      <c r="D218" s="259">
        <v>0</v>
      </c>
      <c r="E218" s="259">
        <v>1</v>
      </c>
      <c r="F218" s="259"/>
      <c r="G218" s="266">
        <v>5</v>
      </c>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265"/>
      <c r="C219" s="259" t="s">
        <v>817</v>
      </c>
      <c r="D219" s="259">
        <v>0</v>
      </c>
      <c r="E219" s="259">
        <v>1</v>
      </c>
      <c r="F219" s="259"/>
      <c r="G219" s="266">
        <v>5</v>
      </c>
      <c r="H219" s="2"/>
      <c r="I219" s="2"/>
      <c r="J219" s="2"/>
      <c r="K219" s="2"/>
      <c r="L219" s="2"/>
      <c r="M219" s="2"/>
      <c r="N219" s="2"/>
      <c r="O219" s="2"/>
      <c r="P219" s="2"/>
      <c r="Q219" s="2"/>
      <c r="R219" s="2"/>
      <c r="S219" s="2"/>
      <c r="T219" s="2"/>
      <c r="U219" s="2"/>
      <c r="V219" s="2"/>
      <c r="W219" s="2"/>
      <c r="X219" s="2"/>
      <c r="Y219" s="2"/>
      <c r="Z219" s="2"/>
      <c r="AA219" s="2"/>
      <c r="AB219" s="2"/>
      <c r="AC219" s="2"/>
    </row>
    <row r="220" spans="1:29" ht="16" thickBot="1">
      <c r="A220" s="108"/>
      <c r="B220" s="267"/>
      <c r="C220" s="268" t="s">
        <v>253</v>
      </c>
      <c r="D220" s="269">
        <v>0</v>
      </c>
      <c r="E220" s="269">
        <v>1</v>
      </c>
      <c r="F220" s="270" t="s">
        <v>254</v>
      </c>
      <c r="G220" s="271">
        <v>40</v>
      </c>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1E000000}"/>
    <hyperlink ref="F42" r:id="rId17" xr:uid="{00000000-0004-0000-0100-00001F000000}"/>
    <hyperlink ref="F46" r:id="rId18" display="https://optikbaukasten.de/" xr:uid="{00000000-0004-0000-0100-000020000000}"/>
    <hyperlink ref="F63" r:id="rId19" xr:uid="{00000000-0004-0000-0100-000021000000}"/>
    <hyperlink ref="F80" r:id="rId20" xr:uid="{00000000-0004-0000-0100-000022000000}"/>
    <hyperlink ref="F81" r:id="rId21" xr:uid="{00000000-0004-0000-0100-000023000000}"/>
    <hyperlink ref="F83" r:id="rId22" xr:uid="{00000000-0004-0000-0100-000024000000}"/>
    <hyperlink ref="F84" r:id="rId23" xr:uid="{00000000-0004-0000-0100-000025000000}"/>
    <hyperlink ref="F89" r:id="rId24" xr:uid="{00000000-0004-0000-0100-000026000000}"/>
    <hyperlink ref="F90" r:id="rId25" xr:uid="{00000000-0004-0000-0100-000027000000}"/>
    <hyperlink ref="F96" r:id="rId26" location="row-63_yq_40" display="https://www.comaroptics.com/components/lenses/cylindrical-lenses/quality-planoconvex-cylindrical-lenses-visibleuv#row-63_yq_40" xr:uid="{00000000-0004-0000-0100-000028000000}"/>
    <hyperlink ref="F100" r:id="rId27" xr:uid="{00000000-0004-0000-0100-000029000000}"/>
    <hyperlink ref="F112" r:id="rId28" xr:uid="{00000000-0004-0000-0100-00002A000000}"/>
    <hyperlink ref="F131" r:id="rId29" xr:uid="{00000000-0004-0000-0100-00002B000000}"/>
    <hyperlink ref="F134" r:id="rId30" xr:uid="{00000000-0004-0000-0100-00002C000000}"/>
    <hyperlink ref="F135" r:id="rId31" xr:uid="{00000000-0004-0000-0100-00002D000000}"/>
    <hyperlink ref="F122"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2E000000}"/>
    <hyperlink ref="F125" r:id="rId33" xr:uid="{00000000-0004-0000-0100-00002F000000}"/>
    <hyperlink ref="F126" r:id="rId34" xr:uid="{00000000-0004-0000-0100-000030000000}"/>
    <hyperlink ref="F141" r:id="rId35" xr:uid="{00000000-0004-0000-0100-000031000000}"/>
    <hyperlink ref="F142" r:id="rId36" xr:uid="{00000000-0004-0000-0100-000032000000}"/>
    <hyperlink ref="F143" r:id="rId37" xr:uid="{00000000-0004-0000-0100-000033000000}"/>
    <hyperlink ref="F147" r:id="rId38" xr:uid="{00000000-0004-0000-0100-000034000000}"/>
    <hyperlink ref="F148" r:id="rId39" xr:uid="{00000000-0004-0000-0100-000035000000}"/>
    <hyperlink ref="F149" r:id="rId40" xr:uid="{00000000-0004-0000-0100-000036000000}"/>
    <hyperlink ref="F150" r:id="rId41" xr:uid="{00000000-0004-0000-0100-000037000000}"/>
    <hyperlink ref="F151" r:id="rId42" xr:uid="{00000000-0004-0000-0100-000038000000}"/>
    <hyperlink ref="F152" r:id="rId43" xr:uid="{00000000-0004-0000-0100-000039000000}"/>
    <hyperlink ref="F159" r:id="rId44" xr:uid="{00000000-0004-0000-0100-00003A000000}"/>
    <hyperlink ref="F166" r:id="rId45" xr:uid="{00000000-0004-0000-0100-00003B000000}"/>
    <hyperlink ref="F167" r:id="rId46" xr:uid="{00000000-0004-0000-0100-00003D000000}"/>
    <hyperlink ref="F168" r:id="rId47" xr:uid="{00000000-0004-0000-0100-00003E000000}"/>
    <hyperlink ref="F192" r:id="rId48" xr:uid="{00000000-0004-0000-0100-000040000000}"/>
    <hyperlink ref="F193" r:id="rId49" xr:uid="{00000000-0004-0000-0100-000041000000}"/>
    <hyperlink ref="F194" r:id="rId50" xr:uid="{00000000-0004-0000-0100-000042000000}"/>
    <hyperlink ref="F195" r:id="rId51" xr:uid="{00000000-0004-0000-0100-000043000000}"/>
    <hyperlink ref="F196" r:id="rId52" xr:uid="{00000000-0004-0000-0100-000044000000}"/>
    <hyperlink ref="F197" r:id="rId53" xr:uid="{00000000-0004-0000-0100-000045000000}"/>
    <hyperlink ref="F198" r:id="rId54" xr:uid="{00000000-0004-0000-0100-000046000000}"/>
    <hyperlink ref="F200" r:id="rId55" xr:uid="{00000000-0004-0000-0100-000047000000}"/>
    <hyperlink ref="F201" r:id="rId56" xr:uid="{00000000-0004-0000-0100-000048000000}"/>
    <hyperlink ref="F9" r:id="rId57" xr:uid="{00000000-0004-0000-0100-000049000000}"/>
    <hyperlink ref="F10" r:id="rId58" xr:uid="{00000000-0004-0000-0100-00004A000000}"/>
    <hyperlink ref="F15" r:id="rId59" xr:uid="{00000000-0004-0000-0100-00004B000000}"/>
    <hyperlink ref="F52" r:id="rId60" xr:uid="{00000000-0004-0000-0100-00004C000000}"/>
    <hyperlink ref="F67" r:id="rId61" xr:uid="{00000000-0004-0000-0100-00004D000000}"/>
    <hyperlink ref="F130" r:id="rId62" xr:uid="{00000000-0004-0000-0100-00004E000000}"/>
    <hyperlink ref="F77" r:id="rId63" xr:uid="{00000000-0004-0000-0100-00004F000000}"/>
    <hyperlink ref="F20" r:id="rId64" xr:uid="{00000000-0004-0000-0100-000050000000}"/>
    <hyperlink ref="F119" r:id="rId65" xr:uid="{00000000-0004-0000-0100-000051000000}"/>
    <hyperlink ref="F120" r:id="rId66" xr:uid="{00000000-0004-0000-0100-000052000000}"/>
    <hyperlink ref="F132" r:id="rId67" xr:uid="{00000000-0004-0000-0100-000053000000}"/>
    <hyperlink ref="F133" r:id="rId68" xr:uid="{00000000-0004-0000-0100-000054000000}"/>
    <hyperlink ref="F123" r:id="rId69" xr:uid="{00000000-0004-0000-0100-000055000000}"/>
    <hyperlink ref="F124" r:id="rId70" xr:uid="{00000000-0004-0000-0100-000056000000}"/>
    <hyperlink ref="F103" r:id="rId71" xr:uid="{00000000-0004-0000-0100-000057000000}"/>
    <hyperlink ref="F107" r:id="rId72" xr:uid="{00000000-0004-0000-0100-000058000000}"/>
    <hyperlink ref="F183" r:id="rId73" xr:uid="{00000000-0004-0000-0100-000059000000}"/>
    <hyperlink ref="F184" r:id="rId74" xr:uid="{00000000-0004-0000-0100-00005A000000}"/>
    <hyperlink ref="F186" r:id="rId75" xr:uid="{00000000-0004-0000-0100-00005B000000}"/>
    <hyperlink ref="F185" r:id="rId76" xr:uid="{00000000-0004-0000-0100-00005C000000}"/>
    <hyperlink ref="F187" r:id="rId77" xr:uid="{00000000-0004-0000-0100-00005D000000}"/>
    <hyperlink ref="F188" r:id="rId78" xr:uid="{00000000-0004-0000-0100-00005E000000}"/>
    <hyperlink ref="F189"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5F000000}"/>
    <hyperlink ref="F190" r:id="rId80" xr:uid="{00000000-0004-0000-0100-000060000000}"/>
    <hyperlink ref="H3" r:id="rId81" xr:uid="{00000000-0004-0000-0100-000061000000}"/>
    <hyperlink ref="F69" r:id="rId82" xr:uid="{00000000-0004-0000-0100-000063000000}"/>
    <hyperlink ref="F71" r:id="rId83" xr:uid="{00000000-0004-0000-0100-000064000000}"/>
    <hyperlink ref="F70" r:id="rId84" xr:uid="{00000000-0004-0000-0100-000065000000}"/>
    <hyperlink ref="F72" r:id="rId85" display="https://github.com/bionanoimaging/UC2-GIT/tree/master/CAD/ASSEMBLY_CUBE_LED_v2" xr:uid="{00000000-0004-0000-0100-000066000000}"/>
    <hyperlink ref="F73" r:id="rId86" display="https://www.ebay.de/itm/Hi-Power-LED-1W-3W-UV-STAR-Ultraviolet-/131326525056?var=" xr:uid="{00000000-0004-0000-0100-000067000000}"/>
    <hyperlink ref="F74" r:id="rId87" display="https://www.amazon.de/Donau-Elektronik-GMBH-Original-Kupfer/dp/B01BI1G88C/ref=sr_1_6?__mk_de_DE=%C3%85M%C3%85%C5%BD%C3%95%C3%91&amp;keywords=kabel+set+0%2C14&amp;qid=1565690819&amp;s=gateway&amp;sr=8-6" xr:uid="{00000000-0004-0000-0100-000068000000}"/>
    <hyperlink ref="F180" r:id="rId88" xr:uid="{00000000-0004-0000-0100-000069000000}"/>
    <hyperlink ref="F205" r:id="rId89" xr:uid="{00000000-0004-0000-0100-00006A000000}"/>
    <hyperlink ref="F206" r:id="rId90" xr:uid="{00000000-0004-0000-0100-00006B000000}"/>
    <hyperlink ref="F207" r:id="rId91" xr:uid="{00000000-0004-0000-0100-00006C000000}"/>
    <hyperlink ref="F208" r:id="rId92" xr:uid="{00000000-0004-0000-0100-00006D000000}"/>
    <hyperlink ref="F209" r:id="rId93" xr:uid="{00000000-0004-0000-0100-00006E000000}"/>
    <hyperlink ref="F210" r:id="rId94" xr:uid="{00000000-0004-0000-0100-00006F000000}"/>
    <hyperlink ref="F211" r:id="rId95" xr:uid="{00000000-0004-0000-0100-000070000000}"/>
    <hyperlink ref="F220" r:id="rId96" xr:uid="{00000000-0004-0000-0100-000071000000}"/>
    <hyperlink ref="F174" r:id="rId97" xr:uid="{DE9CB5D2-069D-498A-AA48-1F8E79B9DC01}"/>
    <hyperlink ref="F176" r:id="rId98" xr:uid="{D5B6CFB7-826E-43DA-B5BB-DF6AB9D27CFA}"/>
    <hyperlink ref="F177" r:id="rId99" xr:uid="{7470D8DC-5671-4F41-BB27-FF26159E8C2D}"/>
    <hyperlink ref="F175" r:id="rId100" xr:uid="{5412051B-943E-4665-A7E7-6E5753E86E40}"/>
  </hyperlinks>
  <pageMargins left="0.7" right="0.7" top="0.78740157499999996" bottom="0.78740157499999996" header="0.3" footer="0.3"/>
  <pageSetup paperSize="9" orientation="portrait"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08203125" defaultRowHeight="15" customHeight="1"/>
  <cols>
    <col min="1" max="4" width="8.33203125" customWidth="1"/>
    <col min="5" max="5" width="23.082031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08203125" defaultRowHeight="15" customHeight="1"/>
  <cols>
    <col min="1" max="1" width="8.33203125" customWidth="1"/>
    <col min="2" max="2" width="38.83203125" customWidth="1"/>
    <col min="3" max="3" width="5.582031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082031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2021-01-21T13:28:15Z</dcterms:modified>
</cp:coreProperties>
</file>