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UC2\Documents\GitHub\UC2-GIT\DOCUMENTS\UC2-Configurator\"/>
    </mc:Choice>
  </mc:AlternateContent>
  <xr:revisionPtr revIDLastSave="0" documentId="13_ncr:1_{E5EED21B-FD24-4D93-9861-6C282A4DB959}" xr6:coauthVersionLast="45" xr6:coauthVersionMax="45" xr10:uidLastSave="{00000000-0000-0000-0000-000000000000}"/>
  <bookViews>
    <workbookView xWindow="-110" yWindow="-110" windowWidth="19420" windowHeight="104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5" l="1"/>
  <c r="G86" i="5" s="1"/>
  <c r="G85" i="5" s="1"/>
  <c r="B87" i="5" s="1"/>
  <c r="G7" i="5"/>
  <c r="G167" i="5"/>
  <c r="B169" i="5" s="1"/>
  <c r="G147" i="5"/>
  <c r="B149" i="5" s="1"/>
  <c r="G129" i="5"/>
  <c r="B131" i="5" s="1"/>
  <c r="G125" i="5"/>
  <c r="B127" i="5" s="1"/>
  <c r="G109" i="5"/>
  <c r="B111" i="5" s="1"/>
  <c r="G32" i="5"/>
  <c r="B34" i="5" s="1"/>
  <c r="G62" i="5" l="1"/>
  <c r="G61" i="5" s="1"/>
  <c r="B63" i="5" s="1"/>
  <c r="G104" i="5"/>
  <c r="G103" i="5" s="1"/>
  <c r="B105" i="5" s="1"/>
  <c r="G162" i="5"/>
  <c r="G161" i="5" s="1"/>
  <c r="B163" i="5" s="1"/>
  <c r="B16" i="5"/>
  <c r="G28" i="5"/>
  <c r="G27" i="5" s="1"/>
  <c r="B29" i="5" s="1"/>
  <c r="G52" i="5"/>
  <c r="G51" i="5" s="1"/>
  <c r="B53" i="5" s="1"/>
  <c r="G90" i="5"/>
  <c r="G89" i="5" s="1"/>
  <c r="B91" i="5" s="1"/>
  <c r="B10" i="5"/>
  <c r="G18" i="5"/>
  <c r="G17" i="5" s="1"/>
  <c r="G81" i="5"/>
  <c r="G80" i="5" s="1"/>
  <c r="B82" i="5" s="1"/>
  <c r="G58" i="5"/>
  <c r="G57" i="5" s="1"/>
  <c r="B59" i="5" s="1"/>
  <c r="G97" i="5"/>
  <c r="G96" i="5" s="1"/>
  <c r="B98" i="5" s="1"/>
  <c r="G122" i="5"/>
  <c r="G121" i="5" s="1"/>
  <c r="B123" i="5" s="1"/>
  <c r="G77" i="5"/>
  <c r="G76" i="5" s="1"/>
  <c r="B78" i="5" s="1"/>
  <c r="G67" i="5"/>
  <c r="G66" i="5" s="1"/>
  <c r="B68" i="5" s="1"/>
  <c r="G72" i="5"/>
  <c r="G71" i="5" s="1"/>
  <c r="B73" i="5" s="1"/>
  <c r="G24" i="5"/>
  <c r="G23" i="5" s="1"/>
  <c r="B25" i="5" s="1"/>
  <c r="G42" i="5"/>
  <c r="G41" i="5" s="1"/>
  <c r="B43"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U6" i="5" l="1"/>
  <c r="M6" i="5"/>
  <c r="L6" i="5"/>
  <c r="B19" i="5"/>
  <c r="T6" i="5"/>
  <c r="V6" i="5"/>
  <c r="S6" i="5"/>
  <c r="K6" i="5"/>
  <c r="H6" i="5"/>
  <c r="O6" i="5"/>
  <c r="J6" i="5"/>
  <c r="I6" i="5"/>
  <c r="P6" i="5"/>
  <c r="R6" i="5"/>
  <c r="Q6" i="5"/>
  <c r="N6"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I6" i="1" l="1"/>
  <c r="R6" i="1"/>
  <c r="J6" i="1"/>
  <c r="B63" i="1"/>
  <c r="N6" i="1"/>
  <c r="P6" i="1"/>
  <c r="H6" i="1"/>
  <c r="K6" i="1"/>
  <c r="Q6" i="1"/>
  <c r="O6" i="1"/>
  <c r="U6" i="1"/>
  <c r="L6" i="1"/>
  <c r="M6" i="1"/>
  <c r="T6" i="1"/>
  <c r="S6" i="1"/>
  <c r="V6" i="1"/>
</calcChain>
</file>

<file path=xl/sharedStrings.xml><?xml version="1.0" encoding="utf-8"?>
<sst xmlns="http://schemas.openxmlformats.org/spreadsheetml/2006/main" count="1426" uniqueCount="652">
  <si>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</si>
  <si>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</si>
  <si>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</si>
  <si>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</si>
  <si>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</si>
  <si>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</si>
  <si>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</si>
  <si>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</si>
  <si>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</si>
  <si>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</si>
  <si>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</si>
  <si>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</si>
  <si>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</si>
  <si>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</si>
  <si>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</si>
  <si>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</si>
  <si>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</si>
  <si>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</si>
  <si>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</si>
  <si>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</si>
  <si>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</si>
  <si>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</si>
  <si>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</si>
  <si>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</si>
  <si>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</si>
  <si>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</si>
  <si>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</si>
  <si>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</si>
  <si>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</si>
  <si>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</si>
  <si>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</si>
  <si>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</si>
  <si>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</si>
  <si>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</si>
  <si>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</si>
  <si>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</si>
  <si>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</si>
  <si>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</si>
  <si>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</si>
  <si>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</si>
  <si>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</si>
  <si>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</si>
  <si>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</si>
  <si>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</si>
  <si>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</si>
  <si>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</si>
  <si>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</si>
  <si>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</si>
  <si>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</si>
  <si>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</si>
  <si>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</si>
  <si>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</si>
  <si>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</si>
  <si>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</si>
  <si>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</si>
  <si>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</si>
  <si>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</si>
  <si>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</si>
  <si>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</si>
  <si>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</si>
  <si>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</si>
  <si>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</si>
  <si>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</si>
  <si>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</si>
  <si>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</si>
  <si>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</si>
  <si>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</si>
  <si>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</si>
  <si>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</si>
  <si>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</si>
  <si>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</si>
  <si>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</si>
  <si>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</si>
  <si>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</si>
  <si>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</si>
  <si>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</si>
  <si>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</si>
  <si>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</si>
  <si>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</si>
  <si>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</si>
  <si>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</si>
  <si>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</si>
  <si>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</si>
  <si>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</si>
  <si>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</si>
  <si>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</si>
  <si>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</si>
  <si>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</si>
  <si>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</si>
  <si>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</si>
  <si>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</si>
  <si>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</si>
  <si>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</si>
  <si>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</si>
  <si>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</si>
  <si>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</si>
  <si>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</si>
  <si>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</si>
  <si>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</si>
  <si>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</si>
  <si>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</si>
  <si>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</si>
  <si>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</si>
  <si>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</si>
  <si>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</si>
  <si>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</si>
  <si>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</si>
  <si>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</si>
  <si>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</si>
  <si>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</si>
  <si>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</si>
  <si>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</si>
  <si>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</si>
  <si>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</si>
  <si>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</si>
  <si>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</si>
  <si>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</si>
  <si>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</si>
  <si>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</si>
  <si>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</si>
  <si>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</si>
  <si>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</si>
  <si>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</si>
  <si>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</si>
  <si>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</si>
  <si>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</si>
  <si>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</si>
  <si>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</si>
  <si>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</si>
  <si>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</si>
  <si>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</si>
  <si>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</si>
  <si>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</si>
  <si>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</si>
  <si>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</si>
  <si>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</si>
  <si>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</si>
  <si>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</si>
  <si>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</si>
  <si>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</si>
  <si>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</si>
  <si>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</si>
  <si>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</si>
  <si>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</si>
  <si>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</si>
  <si>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</si>
  <si>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</si>
  <si>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</si>
  <si>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</si>
  <si>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</si>
  <si>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</si>
  <si>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</si>
  <si>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</si>
  <si>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</si>
  <si>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</si>
  <si>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</si>
  <si>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</si>
  <si>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</si>
  <si>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</si>
  <si>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</si>
  <si>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</si>
  <si>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</si>
  <si>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</si>
  <si>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</si>
  <si>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</si>
  <si>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</si>
  <si>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</si>
  <si>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</si>
  <si>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</si>
  <si>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</si>
  <si>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</si>
  <si>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</si>
  <si>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</si>
  <si>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</si>
  <si>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</si>
  <si>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</si>
  <si>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</si>
  <si>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</si>
  <si>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</si>
  <si>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</si>
  <si>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</si>
  <si>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</si>
  <si>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</si>
  <si>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</si>
  <si>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</si>
  <si>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</si>
  <si>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</si>
  <si>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</si>
  <si>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</si>
  <si>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</si>
  <si>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</si>
  <si>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</si>
  <si>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</si>
  <si>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</si>
  <si>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</si>
  <si>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</si>
  <si>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</si>
  <si>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</si>
  <si>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</si>
  <si>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</si>
  <si>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</si>
  <si>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</si>
  <si>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</si>
  <si>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</si>
  <si>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</si>
  <si>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</si>
  <si>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</si>
  <si>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</si>
  <si>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</si>
  <si>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</si>
  <si>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</si>
  <si>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</si>
  <si>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</si>
  <si>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</si>
  <si>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</si>
  <si>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</si>
  <si>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</si>
  <si>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</si>
  <si>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</si>
  <si>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</si>
  <si>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</si>
  <si>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</si>
  <si>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</si>
  <si>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</si>
  <si>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</si>
  <si>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</si>
  <si>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</si>
  <si>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</si>
  <si>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</si>
  <si>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</si>
  <si>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</si>
  <si>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</si>
  <si>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</si>
  <si>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</si>
  <si>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</si>
  <si>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</si>
  <si>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</si>
  <si>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</si>
  <si>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</si>
  <si>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</si>
  <si>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</si>
  <si>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</si>
  <si>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</si>
  <si>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</si>
  <si>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</si>
  <si>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</si>
  <si>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</si>
  <si>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</si>
  <si>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</si>
  <si>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</si>
  <si>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</si>
  <si>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</si>
  <si>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</si>
  <si>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</si>
  <si>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</si>
  <si>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</si>
  <si>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</si>
  <si>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</si>
  <si>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</si>
  <si>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</si>
  <si>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</si>
  <si>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</si>
  <si>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</si>
  <si>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</si>
  <si>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</si>
  <si>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</si>
  <si>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</si>
  <si>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</si>
  <si>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</si>
  <si>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</si>
  <si>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</si>
  <si>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</si>
  <si>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</si>
  <si>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</si>
  <si>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</si>
  <si>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</si>
  <si>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</si>
  <si>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</si>
  <si>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</si>
  <si>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</si>
  <si>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</si>
  <si>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</si>
  <si>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</si>
  <si>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</si>
  <si>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</si>
  <si>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</si>
  <si>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</si>
  <si>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</si>
  <si>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</si>
  <si>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</si>
  <si>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</si>
  <si>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</si>
  <si>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</si>
  <si>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</si>
  <si>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</si>
  <si>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</si>
  <si>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</si>
  <si>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</si>
  <si>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</si>
  <si>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</si>
  <si>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</si>
  <si>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</si>
  <si>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</si>
  <si>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</si>
  <si>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</si>
  <si>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</si>
  <si>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</si>
  <si>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</si>
  <si>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</si>
  <si>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</si>
  <si>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</si>
  <si>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</si>
  <si>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</si>
  <si>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</si>
  <si>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</si>
  <si>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</si>
  <si>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</si>
  <si>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</si>
  <si>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</si>
  <si>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</si>
  <si>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</si>
  <si>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</si>
  <si>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</si>
  <si>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</si>
  <si>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</si>
  <si>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</si>
  <si>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</si>
  <si>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</si>
  <si>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</si>
  <si>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</si>
  <si>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</si>
  <si>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</si>
  <si>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</si>
  <si>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</si>
  <si>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</si>
  <si>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</si>
  <si>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</si>
  <si>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</si>
  <si>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</si>
  <si>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</si>
  <si>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</si>
  <si>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</si>
  <si>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</si>
  <si>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</si>
  <si>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</si>
  <si>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</si>
  <si>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</si>
  <si>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</si>
  <si>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</si>
  <si>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</si>
  <si>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</si>
  <si>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</si>
  <si>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</si>
  <si>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</si>
  <si>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</si>
  <si>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</si>
  <si>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</si>
  <si>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</si>
  <si>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</si>
  <si>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</si>
  <si>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</si>
  <si>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</si>
  <si>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</si>
  <si>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</si>
  <si>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</si>
  <si>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</si>
  <si>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</si>
  <si>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</si>
  <si>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</si>
  <si>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</si>
  <si>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</si>
  <si>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</si>
  <si>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</si>
  <si>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</si>
  <si>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</si>
  <si>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</si>
  <si>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</si>
  <si>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</si>
  <si>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</si>
  <si>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</si>
  <si>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</si>
  <si>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</si>
  <si>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</si>
  <si>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</si>
  <si>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</si>
  <si>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</si>
  <si>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</si>
  <si>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</si>
  <si>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</si>
  <si>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</si>
  <si>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</si>
  <si>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</si>
  <si>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</si>
  <si>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</si>
  <si>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</si>
  <si>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</si>
  <si>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</si>
  <si>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</si>
  <si>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</si>
  <si>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</si>
  <si>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</si>
  <si>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</si>
  <si>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</si>
  <si>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</si>
  <si>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</si>
  <si>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</si>
  <si>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</si>
  <si>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</si>
  <si>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</si>
  <si>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</si>
  <si>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</si>
  <si>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</si>
  <si>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</si>
  <si>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</si>
  <si>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</si>
  <si>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</si>
  <si>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</si>
  <si>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</si>
  <si>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</si>
  <si>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</si>
  <si>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</si>
  <si>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</si>
  <si>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</si>
  <si>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</si>
  <si>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</si>
  <si>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</si>
  <si>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</si>
  <si>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</si>
  <si>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</si>
  <si>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</si>
  <si>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</si>
  <si>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</si>
  <si>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</si>
  <si>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</si>
  <si>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</si>
  <si>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</si>
  <si>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</si>
  <si>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</si>
  <si>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</si>
  <si>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</si>
  <si>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</si>
  <si>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</si>
  <si>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</si>
  <si>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</si>
  <si>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</si>
  <si>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</si>
  <si>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</si>
  <si>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</si>
  <si>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</si>
  <si>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</si>
  <si>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</si>
  <si>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</si>
  <si>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</si>
  <si>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</si>
  <si>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</si>
  <si>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</si>
  <si>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</si>
  <si>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</si>
  <si>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</si>
  <si>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</si>
  <si>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</si>
  <si>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</si>
  <si>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</si>
  <si>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</si>
  <si>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</si>
  <si>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</si>
  <si>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</si>
  <si>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</si>
  <si>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</si>
  <si>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</si>
  <si>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</si>
  <si>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</si>
  <si>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</si>
  <si>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</si>
  <si>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</si>
  <si>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</si>
  <si>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</si>
  <si>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</si>
  <si>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</si>
  <si>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</si>
  <si>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</si>
  <si>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</si>
  <si>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</si>
  <si>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</si>
  <si>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</si>
  <si>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</si>
  <si>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</si>
  <si>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</si>
  <si>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</si>
  <si>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</si>
  <si>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</si>
  <si>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</si>
  <si>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</si>
  <si>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</si>
  <si>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</si>
  <si>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</si>
  <si>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</si>
  <si>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</si>
  <si>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</si>
  <si>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</si>
  <si>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</si>
  <si>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</si>
  <si>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</si>
  <si>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</si>
  <si>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</si>
  <si>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</si>
  <si>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</si>
  <si>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</si>
  <si>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</si>
  <si>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</si>
  <si>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</si>
  <si>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</si>
  <si>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</si>
  <si>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</si>
  <si>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</si>
  <si>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</si>
  <si>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</si>
  <si>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</si>
  <si>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</si>
  <si>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</si>
  <si>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</si>
  <si>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</si>
  <si>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</si>
  <si>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</si>
  <si>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</si>
  <si>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</si>
  <si>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</si>
  <si>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</si>
  <si>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</si>
  <si>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</si>
  <si>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</si>
  <si>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</si>
  <si>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</si>
  <si>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</si>
  <si>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</si>
  <si>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</si>
  <si>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</si>
  <si>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</si>
  <si>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</si>
  <si>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</si>
  <si>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</si>
  <si>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</si>
  <si>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</si>
  <si>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</si>
  <si>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</si>
  <si>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</si>
  <si>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</si>
  <si>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</si>
  <si>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</si>
  <si>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</si>
  <si>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</si>
  <si>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</si>
  <si>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</si>
  <si>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</si>
  <si>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</si>
  <si>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</si>
  <si>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</si>
  <si>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</si>
  <si>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</si>
  <si>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</si>
  <si>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</si>
  <si>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</si>
  <si>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</si>
  <si>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</si>
  <si>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</si>
  <si>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</si>
  <si>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</si>
  <si>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</si>
  <si>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</si>
  <si>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</si>
  <si>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</si>
  <si>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</si>
  <si>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</si>
  <si>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</si>
  <si>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</si>
  <si>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</si>
  <si>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</si>
  <si>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</si>
  <si>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</si>
  <si>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</si>
  <si>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</si>
  <si>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</si>
  <si>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</si>
  <si>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</si>
  <si>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</si>
  <si>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</si>
  <si>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</si>
  <si>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</si>
  <si>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</si>
  <si>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</si>
  <si>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</si>
  <si>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</si>
  <si>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</si>
  <si>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</si>
  <si>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</si>
  <si>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</si>
  <si>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</si>
  <si>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</si>
  <si>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</si>
  <si>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</si>
  <si>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</si>
  <si>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</si>
  <si>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</si>
  <si>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</si>
  <si>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</si>
  <si>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</si>
  <si>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</si>
  <si>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</si>
  <si>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</si>
  <si>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</si>
  <si>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</si>
  <si>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</si>
  <si>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</si>
  <si>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</si>
  <si>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</si>
  <si>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</si>
  <si>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</si>
  <si>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</si>
  <si>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</si>
  <si>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</si>
  <si>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</si>
  <si>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</si>
  <si>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</si>
  <si>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</si>
  <si>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</si>
  <si>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</si>
  <si>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</si>
  <si>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</si>
  <si>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</si>
  <si>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</si>
  <si>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</si>
  <si>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</si>
  <si>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</si>
  <si>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</si>
  <si>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</si>
  <si>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https://github.com/bionanoimaging/UC2-GIT/blob/v3/CAD/RAW/STL/UC2_v3_10_Base_puzzle_v3_77.stl</t>
  </si>
  <si>
    <t>10_Cube_1x1_IM</t>
  </si>
  <si>
    <t>Price</t>
  </si>
  <si>
    <t>20_Cube_Insert_Beamexpander_v3</t>
  </si>
  <si>
    <t>20_Beamexpander_Lens_Adapter</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</si>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</sst>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2">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s>
  <cellStyleXfs count="2">
    <xf numFmtId="0" fontId="0" fillId="0" borderId="0"/>
    <xf numFmtId="0" fontId="54" fillId="0" borderId="0" applyNumberFormat="0" applyFill="0" applyBorder="0" applyAlignment="0" applyProtection="0"/>
  </cellStyleXfs>
  <cellXfs count="211">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bionanoimaging/UC2-GIT/blob/master/CAD/ASSEMBLY_CUBE_Sample_Holder_v2/STL/20_Cube_Insert_Sample_clamp.st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tree/master/CAD/ASSEMBLY_CUBE_LED_Matrix_v2" TargetMode="External"/><Relationship Id="rId63" Type="http://schemas.openxmlformats.org/officeDocument/2006/relationships/hyperlink" Target="https://eshop.wuerth.de/Zylinderschraube-mit-Innensechskant-SHR-ZYL-ISO4762-88-IS25-A2K-M3X18/00843%20%2018.sku/de/DE/EUR/"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5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0" Type="http://schemas.openxmlformats.org/officeDocument/2006/relationships/hyperlink" Target="https://github.com/AlecVercruysse/UC2-GIT/tree/master/APPLICATIONS/APP_Incubator_Microscope" TargetMode="External"/><Relationship Id="rId107" Type="http://schemas.openxmlformats.org/officeDocument/2006/relationships/hyperlink" Target="https://github.com/bionanoimaging/UC2-GIT/blob/master/CAD/ASSEMBLY_CUBE_S-STAGE_v2/STL/30_Coupling_Screw_28BYJ_M3.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_v2" TargetMode="External"/><Relationship Id="rId53" Type="http://schemas.openxmlformats.org/officeDocument/2006/relationships/hyperlink" Target="https://github.com/bionanoimaging/UC2-GIT/blob/master/CAD/ASSEMBLY_CUBE_LED_v2/STL/ASSEMBLY_CUBE_LED_20_Cube_insert_Sample_holder.stl" TargetMode="External"/><Relationship Id="rId74" Type="http://schemas.openxmlformats.org/officeDocument/2006/relationships/hyperlink" Target="https://optikbaukasten.de/" TargetMode="External"/><Relationship Id="rId128" Type="http://schemas.openxmlformats.org/officeDocument/2006/relationships/hyperlink" Target="https://github.com/bionanoimaging/UC2-GIT/blob/master/CAD/ASSEMBLY_CUBE_Z-STAGE_v2/STL/30_Z_Stage_Adapterplate.stl" TargetMode="External"/><Relationship Id="rId14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Mirror_Kinematic_45_v2/STL/20_Cube_Insert_Kinematic_Mirrormount_45_base.stl" TargetMode="External"/><Relationship Id="rId160" Type="http://schemas.openxmlformats.org/officeDocument/2006/relationships/hyperlink" Target="https://www.reichelt.de/raspberry-pi-shield-display-lcd-touch-7-800x480-pixel-raspberry-pi-7td-p159859.html?"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github.com/bionanoimaging/UC2-GIT/blob/master/CAD/ASSEMBLY_CUBE_LED_Matrix_v2/STL/10_Lid_1x1_el_v2.stl" TargetMode="External"/><Relationship Id="rId64" Type="http://schemas.openxmlformats.org/officeDocument/2006/relationships/hyperlink" Target="https://github.com/bionanoimaging/UC2-GIT/tree/master/CAD/ASSEMBLY_CUBE_Lens_CYLINDRICAL_v2" TargetMode="External"/><Relationship Id="rId118" Type="http://schemas.openxmlformats.org/officeDocument/2006/relationships/hyperlink" Target="https://github.com/bionanoimaging/UC2-GIT/tree/master/CAD/ASSEMBLY_CUBE_Sample_Holder_v2" TargetMode="External"/><Relationship Id="rId139"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www.thorlabs.com/thorproduct.cfm?partnumber=LA1131" TargetMode="External"/><Relationship Id="rId150" Type="http://schemas.openxmlformats.org/officeDocument/2006/relationships/hyperlink" Target="https://eshop.wuerth.de/Zylinderschraube-mit-Innensechskant-SHR-ZYL-ISO4762-88-IS25-A2K-M3X12/00843%20%2012.sku/de/DE/EUR/" TargetMode="External"/><Relationship Id="rId171" Type="http://schemas.openxmlformats.org/officeDocument/2006/relationships/hyperlink" Target="https://github.com/bionanoimaging/UC2-GIT/blob/v3/CAD/RAW/STL/UC2_v3_10_Base_puzzle_v3_77.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ebay.com/c/7029261375" TargetMode="External"/><Relationship Id="rId108" Type="http://schemas.openxmlformats.org/officeDocument/2006/relationships/hyperlink" Target="https://eshop.wuerth.de/Zylinderschraube-mit-Innensechskant-SHR-ZYL-ISO4762-88-IS25-A2K-M3X12/00843%20%2012.sku/de/DE/EUR/" TargetMode="External"/><Relationship Id="rId129" Type="http://schemas.openxmlformats.org/officeDocument/2006/relationships/hyperlink" Target="https://github.com/bionanoimaging/UC2-GIT/blob/master/CAD/ASSEMBLY_CUBE_Z-STAGE_v2/STL/30_Z_Stage_Fluomodule.stl" TargetMode="External"/><Relationship Id="rId54" Type="http://schemas.openxmlformats.org/officeDocument/2006/relationships/hyperlink" Target="https://github.com/bionanoimaging/UC2-GIT/blob/master/CAD/ASSEMBLY_CUBE_LED_v2/STL/ASSEMBLY_CUBE_LED_20_Cube_Insert_Sample_clamp.stl" TargetMode="External"/><Relationship Id="rId75" Type="http://schemas.openxmlformats.org/officeDocument/2006/relationships/hyperlink" Target="https://github.com/bionanoimaging/UC2-GIT/tree/master/CAD/ASSEMBLY_CUBE_Lens_v2" TargetMode="External"/><Relationship Id="rId9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40" Type="http://schemas.openxmlformats.org/officeDocument/2006/relationships/hyperlink" Target="https://github.com/bionanoimaging/UC2-GIT/tree/master/CAD/ASSEMBLY_CUBE_Z-STAGE_mechanical_v2" TargetMode="External"/><Relationship Id="rId161" Type="http://schemas.openxmlformats.org/officeDocument/2006/relationships/hyperlink" Target="https://www.reichelt.de/gehaeuse-fuer-raspberry-pi-4-7-touch-display-rpi4-case-lcd7bk-p268976.html?&amp;trstct=pol_57"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4" Type="http://schemas.openxmlformats.org/officeDocument/2006/relationships/hyperlink" Target="https://www.amazon.de/dp/B0778FV6K4/ref=sr_1_2?dchild=1&amp;fst=as%3Aoff&amp;qid=1586361990&amp;refinements=p_89%3AGritin&amp;rnid=669059031&amp;s=computers&amp;sr=1-2" TargetMode="External"/><Relationship Id="rId119" Type="http://schemas.openxmlformats.org/officeDocument/2006/relationships/hyperlink" Target="https://github.com/bionanoimaging/UC2-GIT/blob/master/CAD/ASSEMBLY_CUBE_Base_v2/STL/10_Lid_1x1_v2.stl" TargetMode="External"/><Relationship Id="rId44" Type="http://schemas.openxmlformats.org/officeDocument/2006/relationships/hyperlink" Target="https://github.com/bionanoimaging/UC2-GIT/blob/master/CAD/ASSEMBLY_CUBE_LED_Matrix_v2/STL/30_Cube_LED_Array_v0.stl" TargetMode="External"/><Relationship Id="rId60" Type="http://schemas.openxmlformats.org/officeDocument/2006/relationships/hyperlink" Target="https://github.com/bionanoimaging/UC2-GIT/blob/master/CAD/ASSEMBLY_CUBE_Laser_v2/STL/20_Cube_Insert_Laser_Mount.stl" TargetMode="External"/><Relationship Id="rId65" Type="http://schemas.openxmlformats.org/officeDocument/2006/relationships/hyperlink" Target="https://github.com/bionanoimaging/UC2-GIT/blob/master/CAD/ASSEMBLY_CUBE_Lens_CYLINDRICAL_v2/STL/20_Cube_Insert_Lens_Cylindrical.stl" TargetMode="External"/><Relationship Id="rId81"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86" Type="http://schemas.openxmlformats.org/officeDocument/2006/relationships/hyperlink" Target="https://github.com/bionanoimaging/UC2-GIT/tree/master/CAD/ASSEMBLY_CUBE_Mirror_45_v2" TargetMode="External"/><Relationship Id="rId130" Type="http://schemas.openxmlformats.org/officeDocument/2006/relationships/hyperlink" Target="https://github.com/bionanoimaging/UC2-GIT/blob/master/CAD/ASSEMBLY_CUBE_Z-STAGE_v2/STL/40_XY_Stage_Clamp_Slide.stl" TargetMode="External"/><Relationship Id="rId135" Type="http://schemas.openxmlformats.org/officeDocument/2006/relationships/hyperlink" Target="https://eshop.wuerth.de/Zylinderschraube-mit-Innensechskant-SHR-ZYL-ISO4762-88-IS25-A2K-M3X18/00843%20%2018.sku/de/DE/EUR/" TargetMode="External"/><Relationship Id="rId151" Type="http://schemas.openxmlformats.org/officeDocument/2006/relationships/hyperlink" Target="https://eshop.wuerth.de/Zylinderschraube-mit-Innensechskant-SHR-ZYL-ISO4762-88-IS25-A2K-M3X8/00843%20%208.sku/de/DE/EUR/" TargetMode="External"/><Relationship Id="rId156" Type="http://schemas.openxmlformats.org/officeDocument/2006/relationships/hyperlink" Target="https://github.com/bionanoimaging/UC2-GIT/blob/master/CAD/ASSEMBLY_CUBE_Aperture_Circular_v2/STL/20_Cube_Insert_CirAp_Wheel.stl" TargetMode="External"/><Relationship Id="rId172" Type="http://schemas.openxmlformats.org/officeDocument/2006/relationships/hyperlink" Target="https://www.magnetmax.de/Neodym-Kugelmagnete/Magnetkugel-Kugelmagnet-O-5-0-mm-Neodym-vernickelt-N40-haelt-400-g::158.htm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blob/master/CAD/ASSEMBLY_CUBE_Eyepiece_v2/STL/20_Cube_Insert_Holder-okular_v2.stl" TargetMode="External"/><Relationship Id="rId10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www.amazon.de/dp/B0778FV6K4/ref=sr_1_2?dchild=1&amp;fst=as%3Aoff&amp;qid=1586361990&amp;refinements=p_89%3AGritin&amp;rnid=669059031&amp;s=computers&amp;sr=1-2" TargetMode="External"/><Relationship Id="rId55" Type="http://schemas.openxmlformats.org/officeDocument/2006/relationships/hyperlink" Target="https://www.ebay.de/itm/Hi-Power-LED-1W-3W-UV-STAR-Ultraviolet-/131326525056?var=" TargetMode="External"/><Relationship Id="rId76" Type="http://schemas.openxmlformats.org/officeDocument/2006/relationships/hyperlink" Target="https://github.com/bionanoimaging/UC2-GIT/tree/master/CAD/ASSEMBLY_CUBE_Lens_v2/STL"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tree/master/CAD/ASSEMBLY_CUBE_S-STAGE_v2" TargetMode="External"/><Relationship Id="rId120" Type="http://schemas.openxmlformats.org/officeDocument/2006/relationships/hyperlink" Target="https://github.com/bionanoimaging/UC2-GIT/blob/master/CAD/ASSEMBLY_CUBE_Sample_Holder_v2/STL/20_Cube_Sampleholder.stl" TargetMode="External"/><Relationship Id="rId125" Type="http://schemas.openxmlformats.org/officeDocument/2006/relationships/hyperlink" Target="https://github.com/bionanoimaging/UC2-GIT/blob/master/CAD/ASSEMBLY_CUBE_Z-STAGE_v2/STL/20_focus_inlet_linearflexure_v0.stl" TargetMode="External"/><Relationship Id="rId141" Type="http://schemas.openxmlformats.org/officeDocument/2006/relationships/hyperlink" Target="https://github.com/bionanoimaging/UC2-GIT/blob/master/CAD/ASSEMBLY_CUBE_Z-STAGE_mechanical_v2/STL/Assembly_Z-Focus_Linearbearing_mechanical_v0_10_Cube_2x1_v2.stl" TargetMode="External"/><Relationship Id="rId146" Type="http://schemas.openxmlformats.org/officeDocument/2006/relationships/hyperlink" Target="https://github.com/bionanoimaging/UC2-GIT/blob/master/CAD/ASSEMBLY_CUBE_Z-STAGE_mechanical_v2/STL/Assembly_Z-Focus_Linearbearing_mechanical_v0_20_focus_inlet_plate_top.stl" TargetMode="External"/><Relationship Id="rId167" Type="http://schemas.openxmlformats.org/officeDocument/2006/relationships/hyperlink" Target="https://www.online-werkzeughandel.de/diverses/4/kunststoffkoffer-grau-b-395xh-295xt-106mm-m-schaumstoffeinlage-pp_12089_8276"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github.com/bionanoimaging/UC2-GIT/tree/master/CAD/ASSEMBLY_CUBE_Lens_v2" TargetMode="External"/><Relationship Id="rId92" Type="http://schemas.openxmlformats.org/officeDocument/2006/relationships/hyperlink" Target="https://eshop.wuerth.de/Zylinderschraube-mit-Innensechskant-SHR-ZYL-ISO4762-88-IS25-A2K-M3X12/00843%20%2012.sku/de/DE/EUR/" TargetMode="External"/><Relationship Id="rId162" Type="http://schemas.openxmlformats.org/officeDocument/2006/relationships/hyperlink" Target="https://www.reichelt.de/raspberry-pi-netzteil-5-1-v-3-0-a-usb-type-c-eu-stecker-s-rpi-ps-15w-bk-eu-p260010.html?&amp;trstct=lsbght_sldr::259919"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blob/master/CAD/ASSEMBLY_CUBE_Eyepiece_v2/STL/30_Smartphone_Holder.stl" TargetMode="External"/><Relationship Id="rId45" Type="http://schemas.openxmlformats.org/officeDocument/2006/relationships/hyperlink" Target="https://eshop.wuerth.de/Zylinderschraube-mit-Innensechskant-SHR-ZYL-ISO4762-88-IS25-A2K-M3X12/00843%20%2012.sku/de/DE/EUR/" TargetMode="External"/><Relationship Id="rId66" Type="http://schemas.openxmlformats.org/officeDocument/2006/relationships/hyperlink" Target="https://www.comaroptics.com/components/lenses/cylindrical-lenses/quality-planoconvex-cylindrical-lenses-visibleuv" TargetMode="External"/><Relationship Id="rId87" Type="http://schemas.openxmlformats.org/officeDocument/2006/relationships/hyperlink" Target="https://github.com/bionanoimaging/UC2-GIT/blob/master/CAD/ASSEMBLY_CUBE_Mirror_45_v2/STL/20_Cube_Insert_Mirror_Holder_30x30Mirror_v2.stl" TargetMode="External"/><Relationship Id="rId110" Type="http://schemas.openxmlformats.org/officeDocument/2006/relationships/hyperlink" Target="https://github.com/bionanoimaging/UC2-GIT/blob/master/CAD/ASSEMBLY_CUBE_S-STAGE_v2/STL/30_Syringe_holder_v2.stl" TargetMode="External"/><Relationship Id="rId115" Type="http://schemas.openxmlformats.org/officeDocument/2006/relationships/hyperlink" Target="https://github.com/bionanoimaging/UC2-GIT/tree/master/CAD/ASSEMBLY_CUBE_Sample_Holder_v2" TargetMode="External"/><Relationship Id="rId131"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3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57" Type="http://schemas.openxmlformats.org/officeDocument/2006/relationships/hyperlink" Target="https://github.com/bionanoimaging/UC2-GIT/blob/master/CAD/ASSEMBLY_CUBE_Aperture_Circular_v2/STL/20_Cube_Insert_CirAp_Leaf1.stl" TargetMode="External"/><Relationship Id="rId61" Type="http://schemas.openxmlformats.org/officeDocument/2006/relationships/hyperlink" Target="https://github.com/bionanoimaging/UC2-GIT/blob/master/CAD/ASSEMBLY_CUBE_Laser_v2/STL/00_Laser_Clamp_OnOffSwitch.stl"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73" Type="http://schemas.openxmlformats.org/officeDocument/2006/relationships/hyperlink" Target="https://eshop.wuerth.de/Zylinderschraube-mit-Innensechskant-SHR-ZYL-ISO4762-88-IS25-A2K-M3X12/00843%20%2012.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_v2" TargetMode="External"/><Relationship Id="rId56" Type="http://schemas.openxmlformats.org/officeDocument/2006/relationships/hyperlink" Target="https://www.amazon.de/Donau-Elektronik-GMBH-Original-Kupfer/dp/B01BI1G88C/ref=sr_1_6?__mk_de_DE=%C3%85M%C3%85%C5%BD%C3%95%C3%91&amp;keywords=kabel+set+0%2C14&amp;qid=1565690819&amp;s=gateway&amp;sr=8-6" TargetMode="External"/><Relationship Id="rId77" Type="http://schemas.openxmlformats.org/officeDocument/2006/relationships/hyperlink" Target="https://github.com/bionanoimaging/UC2-GIT/tree/master/CAD/ASSEMBLY_CUBE_Lens_v2/STL" TargetMode="External"/><Relationship Id="rId100" Type="http://schemas.openxmlformats.org/officeDocument/2006/relationships/hyperlink" Target="https://github.com/bionanoimaging/UC2-GIT/blob/master/CAD/ASSEMBLY_CUBE_RaspiCam_v2/STL/20_Cube_Insert_RaspiCam.stl" TargetMode="External"/><Relationship Id="rId105" Type="http://schemas.openxmlformats.org/officeDocument/2006/relationships/hyperlink" Target="https://github.com/bionanoimaging/UC2-GIT/blob/master/CAD/ASSEMBLY_CUBE_S-STAGE_v2/STL/10_Lid_1x1_v2_thin.stl" TargetMode="External"/><Relationship Id="rId126" Type="http://schemas.openxmlformats.org/officeDocument/2006/relationships/hyperlink" Target="https://github.com/bionanoimaging/UC2-GIT/blob/master/CAD/ASSEMBLY_CUBE_Z-STAGE_v2/STL/30_Coupling_Screw_28BYJ_M3.stl" TargetMode="External"/><Relationship Id="rId147" Type="http://schemas.openxmlformats.org/officeDocument/2006/relationships/hyperlink" Target="https://github.com/bionanoimaging/UC2-GIT/blob/master/CAD/ASSEMBLY_CUBE_Z-STAGE_mechanical_v2/STL/Assembly_Z-Focus_Linearbearing_mechanical_v0_00_large_gear.stl" TargetMode="External"/><Relationship Id="rId168" Type="http://schemas.openxmlformats.org/officeDocument/2006/relationships/hyperlink" Target="https://github.com/bionanoimaging/UC2-Software-GIT"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tree/master/CAD/ASSEMBLY_CUBE_LED_v2" TargetMode="External"/><Relationship Id="rId72" Type="http://schemas.openxmlformats.org/officeDocument/2006/relationships/hyperlink" Target="https://github.com/bionanoimaging/UC2-GIT/blob/master/CAD/ASSEMBLY_CUBE_Lens_v2/STL/1inch_Assembly_Insert_Lens_mount_fixed_20_Lens_holder.stl" TargetMode="External"/><Relationship Id="rId93" Type="http://schemas.openxmlformats.org/officeDocument/2006/relationships/hyperlink" Target="https://www.magnetmax.de/Neodym-Kugelmagnete/Magnetkugel-Kugelmagnet-O-5-0-mm-Neodym-vernickelt-N40-haelt-400-g::158.html" TargetMode="External"/><Relationship Id="rId98" Type="http://schemas.openxmlformats.org/officeDocument/2006/relationships/hyperlink" Target="https://www.magnetmax.de/Neodym-Kugelmagnete/Magnetkugel-Kugelmagnet-O-5-0-mm-Neodym-vernickelt-N40-haelt-400-g::158.html" TargetMode="External"/><Relationship Id="rId121" Type="http://schemas.openxmlformats.org/officeDocument/2006/relationships/hyperlink" Target="https://eshop.wuerth.de/Zylinderschraube-mit-Innensechskant-SHR-ZYL-ISO4762-88-IS25-A2K-M3X12/00843%20%2012.sku/de/DE/EUR/" TargetMode="External"/><Relationship Id="rId142" Type="http://schemas.openxmlformats.org/officeDocument/2006/relationships/hyperlink" Target="https://github.com/bionanoimaging/UC2-GIT/blob/master/CAD/ASSEMBLY_CUBE_Z-STAGE_mechanical_v2/STL/Assembly_Z-Focus_Linearbearing_mechanical_v0_10_Lid_el_2x1_v2.stl" TargetMode="External"/><Relationship Id="rId163"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7" Type="http://schemas.openxmlformats.org/officeDocument/2006/relationships/hyperlink" Target="https://github.com/bionanoimaging/UC2-GIT/tree/master/CAD/ASSEMBLY_CUBE_Lens_v2" TargetMode="External"/><Relationship Id="rId116" Type="http://schemas.openxmlformats.org/officeDocument/2006/relationships/hyperlink" Target="https://github.com/bionanoimaging/UC2-GIT/blob/master/CAD/ASSEMBLY_CUBE_Sample_Holder_v2/STL/20_Cube_insert_Sample_holder.stl" TargetMode="External"/><Relationship Id="rId137" Type="http://schemas.openxmlformats.org/officeDocument/2006/relationships/hyperlink" Target="https://www.reichelt.de/entwicklerboards-schrittmotor-inkl-steuerung-uln2003-debo-moto1-p192146.html" TargetMode="External"/><Relationship Id="rId158" Type="http://schemas.openxmlformats.org/officeDocument/2006/relationships/hyperlink" Target="https://github.com/bionanoimaging/UC2-GIT/blob/master/CAD/ASSEMBLY_CUBE_Aperture_Circular_v2/STL/20_Cube_Insert_CirAp_Lid.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62" Type="http://schemas.openxmlformats.org/officeDocument/2006/relationships/hyperlink" Target="https://www.laserlands.net/11040037.html"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www.rayher.com/de/spiegelmosaik-selbstklebend-14548606" TargetMode="External"/><Relationship Id="rId11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32" Type="http://schemas.openxmlformats.org/officeDocument/2006/relationships/hyperlink" Target="https://eshop.wuerth.de/Zylinderschraube-mit-Innensechskant-SHR-ZYL-ISO4762-88-IS25-A2K-M3X12/00843%20%2012.sku/de/DE/EUR/" TargetMode="External"/><Relationship Id="rId153" Type="http://schemas.openxmlformats.org/officeDocument/2006/relationships/hyperlink" Target="https://eshop.wuerth.de/Zylinderschraube-mit-Innensechskant-SHR-ZYL-ISO4762-88-IS25-A2K-M3X18/00843%20%2018.sku/de/DE/EUR/" TargetMode="External"/><Relationship Id="rId174" Type="http://schemas.openxmlformats.org/officeDocument/2006/relationships/printerSettings" Target="../printerSettings/printerSettings1.bin"/><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github.com/bionanoimaging/UC2-GIT/blob/master/CAD/ASSEMBLY_CUBE_Beamsplitter_v2/STL/20_Cube_Insert_Beamsplitter.stl" TargetMode="External"/><Relationship Id="rId57" Type="http://schemas.openxmlformats.org/officeDocument/2006/relationships/hyperlink" Target="https://www.amazon.de/dp/B0778FV6K4/ref=sr_1_2?dchild=1&amp;fst=as%3Aoff&amp;qid=1586361990&amp;refinements=p_89%3AGritin&amp;rnid=669059031&amp;s=computers&amp;sr=1-2" TargetMode="External"/><Relationship Id="rId106" Type="http://schemas.openxmlformats.org/officeDocument/2006/relationships/hyperlink" Target="https://github.com/bionanoimaging/UC2-GIT/blob/master/CAD/ASSEMBLY_CUBE_S-STAGE_v2/STL/30_Z_Translator_Lightsheet_v4.stl" TargetMode="External"/><Relationship Id="rId127" Type="http://schemas.openxmlformats.org/officeDocument/2006/relationships/hyperlink" Target="https://github.com/bionanoimaging/UC2-GIT/blob/master/CAD/ASSEMBLY_CUBE_Z-STAGE_v2/STL/30_focus_inlet_objective_mount_v7.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github.com/bionanoimaging/UC2-GIT/blob/master/CAD/ASSEMBLY_CUBE_LED_v2/STL/ASSEMBLY_CUBE_LED_20_Cube_insert_LED_holder.stl" TargetMode="External"/><Relationship Id="rId73" Type="http://schemas.openxmlformats.org/officeDocument/2006/relationships/hyperlink" Target="https://github.com/bionanoimaging/UC2-GIT/blob/master/CAD/ASSEMBLY_CUBE_Lens_v2/STL/1inch_Assembly_Insert_Lens_mount_fixed_20_Lens_holder_clamp.stl" TargetMode="External"/><Relationship Id="rId78" Type="http://schemas.openxmlformats.org/officeDocument/2006/relationships/hyperlink" Target="https://www.thorlabs.com/thorproduct.cfm?partnumber=LC1259" TargetMode="External"/><Relationship Id="rId94" Type="http://schemas.openxmlformats.org/officeDocument/2006/relationships/hyperlink" Target="https://github.com/bionanoimaging/UC2-GIT/tree/master/CAD/ASSEMBLY_CUBE_Mirror_Kinematic_45_v2" TargetMode="External"/><Relationship Id="rId99" Type="http://schemas.openxmlformats.org/officeDocument/2006/relationships/hyperlink" Target="https://github.com/bionanoimaging/UC2-GIT/tree/master/CAD/ASSEMBLY_CUBE_RaspiCam_v2" TargetMode="External"/><Relationship Id="rId101"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22" Type="http://schemas.openxmlformats.org/officeDocument/2006/relationships/hyperlink" Target="https://github.com/bionanoimaging/UC2-GIT/tree/master/CAD/ASSEMBLY_CUBE_Z-STAGE_v2" TargetMode="External"/><Relationship Id="rId143" Type="http://schemas.openxmlformats.org/officeDocument/2006/relationships/hyperlink" Target="https://github.com/bionanoimaging/UC2-GIT/blob/master/CAD/ASSEMBLY_CUBE_Z-STAGE_mechanical_v2/STL/Assembly_Z-Focus_Linearbearing_mechanical_v0_20_focus_inlet_linearflexure_v0.stl" TargetMode="External"/><Relationship Id="rId148" Type="http://schemas.openxmlformats.org/officeDocument/2006/relationships/hyperlink" Target="https://github.com/bionanoimaging/UC2-GIT/blob/master/CAD/ASSEMBLY_CUBE_Z-STAGE_mechanical_v2/STL/Assembly_Z-Focus_Linearbearing_mechanical_v0_30_Z_Stage_Sampleplate.stl" TargetMode="External"/><Relationship Id="rId164" Type="http://schemas.openxmlformats.org/officeDocument/2006/relationships/hyperlink" Target="https://www.reichelt.de/funk-tastatur-usb-schwarz-touchpad-logitech-k400-p162726.html?&amp;trstct=pos_0" TargetMode="External"/><Relationship Id="rId169" Type="http://schemas.openxmlformats.org/officeDocument/2006/relationships/hyperlink" Target="https://github.com/AlecVercruysse/UC2-GIT/tree/master/APPLICATIONS/APP_INLINE_HOLOGRAM"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68" Type="http://schemas.openxmlformats.org/officeDocument/2006/relationships/hyperlink" Target="https://github.com/bionanoimaging/UC2-GIT/blob/master/CAD/ASSEMBLY_CUBE_Lens_v2/STL/1inch_Assembly_Insert_Lens_mount_fixed_20_Lens_holder.stl" TargetMode="External"/><Relationship Id="rId89" Type="http://schemas.openxmlformats.org/officeDocument/2006/relationships/hyperlink" Target="https://github.com/bionanoimaging/UC2-GIT/tree/master/CAD/ASSEMBLY_CUBE_Mirror_Kinematic_v2" TargetMode="External"/><Relationship Id="rId112" Type="http://schemas.openxmlformats.org/officeDocument/2006/relationships/hyperlink" Target="https://www.reichelt.de/entwicklerboards-schrittmotor-inkl-steuerung-uln2003-debo-moto1-p192146.html" TargetMode="External"/><Relationship Id="rId133" Type="http://schemas.openxmlformats.org/officeDocument/2006/relationships/hyperlink" Target="https://eshop.wuerth.de/Zylinderschraube-mit-Innensechskant-SHR-ZYL-ISO4762-88-IS25-A2K-M3X8/00843%20%208.sku/de/DE/EUR/" TargetMode="External"/><Relationship Id="rId154" Type="http://schemas.openxmlformats.org/officeDocument/2006/relationships/hyperlink" Target="https://github.com/bionanoimaging/UC2-GIT/tree/master/CAD/ASSEMBLY_CUBE_Aperture_Circular_v2"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optikbaukasten.de/" TargetMode="External"/><Relationship Id="rId5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9" Type="http://schemas.openxmlformats.org/officeDocument/2006/relationships/hyperlink" Target="https://github.com/bionanoimaging/UC2-GIT/tree/master/CAD/ASSEMBLY_CUBE_Lens_v2" TargetMode="External"/><Relationship Id="rId102" Type="http://schemas.openxmlformats.org/officeDocument/2006/relationships/hyperlink" Target="https://www.amazon.de/gp/product/B075JN61S7/ref=ox_sc_act_title_2?smid=A1X7QLRQH87QA3&amp;psc=1" TargetMode="External"/><Relationship Id="rId123" Type="http://schemas.openxmlformats.org/officeDocument/2006/relationships/hyperlink" Target="https://github.com/bionanoimaging/UC2-GIT/blob/master/CAD/ASSEMBLY_CUBE_Z-STAGE_v2/STL/10_Cube_2x1_v2.stl" TargetMode="External"/><Relationship Id="rId144"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90" Type="http://schemas.openxmlformats.org/officeDocument/2006/relationships/hyperlink" Target="https://github.com/bionanoimaging/UC2-GIT/blob/master/CAD/ASSEMBLY_CUBE_Mirror_Kinematic_v2/STL/20_Cube_Insert_Kinematic_Mirrormount_base.stl" TargetMode="External"/><Relationship Id="rId165" Type="http://schemas.openxmlformats.org/officeDocument/2006/relationships/hyperlink" Target="https://www.amazon.de/Sabrent-USB-HUB-einzelnen-Schalter/dp/B00JX1ZS5O/ref=sr_1_15?__mk_de_DE=%C3%85M%C3%85%C5%BD%C3%95%C3%91&amp;keywords=usb+hub+power&amp;qid=1573648723&amp;sr=8-15"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69" Type="http://schemas.openxmlformats.org/officeDocument/2006/relationships/hyperlink" Target="https://github.com/bionanoimaging/UC2-GIT/blob/master/CAD/ASSEMBLY_CUBE_Lens_v2/STL/1inch_Assembly_Insert_Lens_mount_fixed_20_Lens_holder_clamp.stl" TargetMode="External"/><Relationship Id="rId11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3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0" Type="http://schemas.openxmlformats.org/officeDocument/2006/relationships/hyperlink" Target="https://github.com/bionanoimaging/UC2-GIT/blob/master/CAD/ASSEMBLY_CUBE_Lens_v2/STL/20_Cube_Insert_Objective_Holder.stl" TargetMode="External"/><Relationship Id="rId155" Type="http://schemas.openxmlformats.org/officeDocument/2006/relationships/hyperlink" Target="https://github.com/bionanoimaging/UC2-GIT/blob/master/CAD/ASSEMBLY_CUBE_Aperture_Circular_v2/STL/20_Cube_Insert_CirAp_Guide.stl"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tree/master/CAD/ASSEMBLY_CUBE_Eyepiece_v2" TargetMode="External"/><Relationship Id="rId59" Type="http://schemas.openxmlformats.org/officeDocument/2006/relationships/hyperlink" Target="https://github.com/bionanoimaging/UC2-GIT/tree/master/CAD/ASSEMBLY_CUBE_Laser_v2" TargetMode="External"/><Relationship Id="rId10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4" Type="http://schemas.openxmlformats.org/officeDocument/2006/relationships/hyperlink" Target="https://github.com/bionanoimaging/UC2-GIT/blob/master/CAD/ASSEMBLY_CUBE_Z-STAGE_v2/STL/10_Lid_el_2x1_v2.stl" TargetMode="External"/><Relationship Id="rId70" Type="http://schemas.openxmlformats.org/officeDocument/2006/relationships/hyperlink" Target="https://optikbaukasten.de/" TargetMode="External"/><Relationship Id="rId9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45" Type="http://schemas.openxmlformats.org/officeDocument/2006/relationships/hyperlink" Target="https://github.com/bionanoimaging/UC2-GIT/blob/master/CAD/ASSEMBLY_CUBE_Z-STAGE_mechanical_v2/STL/Assembly_Z-Focus_Linearbearing_mechanical_v0_20_focus_inlet_plate_bottom.stl" TargetMode="External"/><Relationship Id="rId166" Type="http://schemas.openxmlformats.org/officeDocument/2006/relationships/hyperlink" Target="https://www.pollin.de/p/led-taschenlampe-alu-5-w-cree-led-864151"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13"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194" t="s">
        <v>0</v>
      </c>
      <c r="I1" s="195"/>
      <c r="J1" s="196"/>
      <c r="K1" s="197" t="s">
        <v>1</v>
      </c>
      <c r="L1" s="195"/>
      <c r="M1" s="195"/>
      <c r="N1" s="195"/>
      <c r="O1" s="195"/>
      <c r="P1" s="195"/>
      <c r="Q1" s="195"/>
      <c r="R1" s="195"/>
      <c r="S1" s="195"/>
      <c r="T1" s="195"/>
      <c r="U1" s="195"/>
      <c r="V1" s="196"/>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A1002"/>
  <sheetViews>
    <sheetView tabSelected="1" topLeftCell="A5" workbookViewId="0">
      <selection activeCell="C27" sqref="C27"/>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85"/>
      <c r="B1" s="85"/>
      <c r="C1" s="85"/>
      <c r="D1" s="85"/>
      <c r="E1" s="85"/>
      <c r="F1" s="85"/>
      <c r="G1" s="85"/>
      <c r="H1" s="194" t="s">
        <v>0</v>
      </c>
      <c r="I1" s="195"/>
      <c r="J1" s="196"/>
      <c r="K1" s="197" t="s">
        <v>1</v>
      </c>
      <c r="L1" s="195"/>
      <c r="M1" s="195"/>
      <c r="N1" s="195"/>
      <c r="O1" s="195"/>
      <c r="P1" s="195"/>
      <c r="Q1" s="195"/>
      <c r="R1" s="195"/>
      <c r="S1" s="195"/>
      <c r="T1" s="195"/>
      <c r="U1" s="195"/>
      <c r="V1" s="196"/>
      <c r="W1" s="2"/>
      <c r="X1" s="2"/>
      <c r="Y1" s="2"/>
      <c r="Z1" s="2"/>
      <c r="AA1" s="2"/>
    </row>
    <row r="2" spans="1:27" ht="36" customHeight="1" thickBot="1">
      <c r="A2" s="3"/>
      <c r="B2" s="3"/>
      <c r="C2" s="3" t="s">
        <v>2</v>
      </c>
      <c r="D2" s="85"/>
      <c r="E2" s="85"/>
      <c r="F2" s="85"/>
      <c r="G2" s="85"/>
      <c r="H2" s="9" t="s">
        <v>3</v>
      </c>
      <c r="I2" s="9" t="s">
        <v>4</v>
      </c>
      <c r="J2" s="9"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85"/>
      <c r="B3" s="9" t="s">
        <v>7</v>
      </c>
      <c r="C3" s="85"/>
      <c r="D3" s="85"/>
      <c r="E3" s="85"/>
      <c r="F3" s="85"/>
      <c r="G3" s="85"/>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thickBot="1">
      <c r="A4" s="85"/>
      <c r="B4" s="9" t="s">
        <v>23</v>
      </c>
      <c r="C4" s="85"/>
      <c r="D4" s="85"/>
      <c r="E4" s="85"/>
      <c r="F4" s="85"/>
      <c r="G4" s="85"/>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thickBot="1">
      <c r="A5" s="85"/>
      <c r="B5" s="9" t="s">
        <v>39</v>
      </c>
      <c r="C5" s="85"/>
      <c r="D5" s="85"/>
      <c r="E5" s="85"/>
      <c r="F5" s="85"/>
      <c r="G5" s="85"/>
      <c r="H5" s="9"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85" t="s">
        <v>55</v>
      </c>
      <c r="B6" s="9" t="s">
        <v>56</v>
      </c>
      <c r="C6" s="9" t="s">
        <v>57</v>
      </c>
      <c r="D6" s="9" t="s">
        <v>58</v>
      </c>
      <c r="E6" s="9" t="s">
        <v>59</v>
      </c>
      <c r="F6" s="9" t="s">
        <v>60</v>
      </c>
      <c r="G6" s="191" t="s">
        <v>637</v>
      </c>
      <c r="H6" s="10" t="e">
        <f>$G7*H7+#REF!*#REF!+#REF!*#REF!+$G11*H11+$G17*H17+$G23*H23+$G27*H27+$G32*H32+$G41*H41+$G51*H51+$G57*H57+$G61*H61+$G66*H66+$G71*H71+$G76*H76+$G80*H80+$G85*H85+$G89*H89+$G96*H96+$G103*H103+$G109*H109+$G121*H121+$G125*H125+$G129*H129+$G147*H147+$G161*H161+$G167*H167+$G176*H176+$G177*H177</f>
        <v>#REF!</v>
      </c>
      <c r="I6" s="10" t="e">
        <f>$G7*I7+#REF!*#REF!+#REF!*#REF!+$G11*I11+$G17*I17+$G23*I23+$G27*I27+$G32*I32+$G41*I41+$G51*I51+$G57*I57+$G61*I61+$G66*I66+$G71*I71+$G76*I76+$G80*I80+$G85*I85+$G89*I89+$G96*I96+$G103*I103+$G109*I109+$G121*I121+$G125*I125+$G129*I129+$G147*I147+$G161*I161+$G167*I167+$G176*I176+$G177*I177</f>
        <v>#REF!</v>
      </c>
      <c r="J6" s="10" t="e">
        <f>$G7*J7+#REF!*#REF!+#REF!*#REF!+$G11*J11+$G17*J17+$G23*J23+$G27*J27+$G32*J32+$G41*J41+$G51*J51+$G57*J57+$G61*J61+$G66*J66+$G71*J71+$G76*J76+$G80*J80+$G85*J85+$G89*J89+$G96*J96+$G103*J103+$G109*J109+$G121*J121+$G125*J125+$G129*J129+$G147*J147+$G161*J161+$G167*J167+$G176*J176+$G177*J177</f>
        <v>#REF!</v>
      </c>
      <c r="K6" s="10" t="e">
        <f>$G7*K7+#REF!*#REF!+#REF!*#REF!+$G11*K11+$G17*K17+$G23*K23+$G27*K27+$G32*K32+$G41*K41+$G51*K51+$G57*K57+$G61*K61+$G66*K66+$G71*K71+$G76*K76+$G80*K80+$G85*K85+$G89*K89+$G96*K96+$G103*K103+$G109*K109+$G121*K121+$G125*K125+$G129*K129+$G147*K147+$G161*K161+$G167*K167+$G176*K176+$G177*K177</f>
        <v>#REF!</v>
      </c>
      <c r="L6" s="10" t="e">
        <f>$G7*L7+#REF!*#REF!+#REF!*#REF!+$G11*L11+$G17*L17+$G23*L23+$G27*L27+$G32*L32+$G41*L41+$G51*L51+$G57*L57+$G61*L61+$G66*L66+$G71*L71+$G76*L76+$G80*L80+$G85*L85+$G89*L89+$G96*L96+$G103*L103+$G109*L109+$G121*L121+$G125*L125+$G129*L129+$G147*L147+$G161*L161+$G167*L167+$G176*L176+$G177*L177</f>
        <v>#REF!</v>
      </c>
      <c r="M6" s="10" t="e">
        <f>$G7*M7+#REF!*#REF!+#REF!*#REF!+$G11*M11+$G17*M17+$G23*M23+$G27*M27+$G32*M32+$G41*M41+$G51*M51+$G57*M57+$G61*M61+$G66*M66+$G71*M71+$G76*M76+$G80*M80+$G85*M85+$G89*M89+$G96*M96+$G103*M103+$G109*M109+$G121*M121+$G125*M125+$G129*M129+$G147*M147+$G161*M161+$G167*M167+$G176*M176+$G177*M177</f>
        <v>#REF!</v>
      </c>
      <c r="N6" s="10" t="e">
        <f>$G7*N7+#REF!*#REF!+#REF!*#REF!+$G11*N11+$G17*N17+$G23*N23+$G27*N27+$G32*N32+$G41*N41+$G51*N51+$G57*N57+$G61*N61+$G66*N66+$G71*N71+$G76*N76+$G80*N80+$G85*N85+$G89*N89+$G96*N96+$G103*N103+$G109*N109+$G121*N121+$G125*N125+$G129*N129+$G147*N147+$G161*N161+$G167*N167+$G176*N176+$G177*N177</f>
        <v>#REF!</v>
      </c>
      <c r="O6" s="10" t="e">
        <f>$G7*O7+#REF!*#REF!+#REF!*#REF!+$G11*O11+$G17*O17+$G23*O23+$G27*O27+$G32*O32+$G41*O41+$G51*O51+$G57*O57+$G61*O61+$G66*O66+$G71*O71+$G76*O76+$G80*O80+$G85*O85+$G89*O89+$G96*O96+$G103*O103+$G109*O109+$G121*O121+$G125*O125+$G129*O129+$G147*O147+$G161*O161+$G167*O167+$G176*O176+$G177*O177</f>
        <v>#REF!</v>
      </c>
      <c r="P6" s="10" t="e">
        <f>$G7*P7+#REF!*#REF!+#REF!*#REF!+$G11*P11+$G17*P17+$G23*P23+$G27*P27+$G32*P32+$G41*P41+$G51*P51+$G57*P57+$G61*P61+$G66*P66+$G71*P71+$G76*P76+$G80*P80+$G85*P85+$G89*P89+$G96*P96+$G103*P103+$G109*P109+$G121*P121+$G125*P125+$G129*P129+$G147*P147+$G161*P161+$G167*P167+$G176*P176+$G177*P177</f>
        <v>#REF!</v>
      </c>
      <c r="Q6" s="10" t="e">
        <f>$G7*Q7+#REF!*#REF!+#REF!*#REF!+$G11*Q11+$G17*Q17+$G23*Q23+$G27*Q27+$G32*Q32+$G41*Q41+$G51*Q51+$G57*Q57+$G61*Q61+$G66*Q66+$G71*Q71+$G76*Q76+$G80*Q80+$G85*Q85+$G89*Q89+$G96*Q96+$G103*Q103+$G109*Q109+$G121*Q121+$G125*Q125+$G129*Q129+$G147*Q147+$G161*Q161+$G167*Q167+$G176*Q176+$G177*Q177</f>
        <v>#REF!</v>
      </c>
      <c r="R6" s="10" t="e">
        <f>$G7*R7+#REF!*#REF!+#REF!*#REF!+$G11*R11+$G17*R17+$G23*R23+$G27*R27+$G32*R32+$G41*R41+$G51*R51+$G57*R57+$G61*R61+$G66*R66+$G71*R71+$G76*R76+$G80*R80+$G85*R85+$G89*R89+$G96*R96+$G103*R103+$G109*R109+$G121*R121+$G125*R125+$G129*R129+$G147*R147+$G161*R161+$G167*R167+$G176*R176+$G177*R177</f>
        <v>#REF!</v>
      </c>
      <c r="S6" s="10" t="e">
        <f>$G7*S7+#REF!*#REF!+#REF!*#REF!+$G11*S11+$G17*S17+$G23*S23+$G27*S27+$G32*S32+$G41*S41+$G51*S51+$G57*S57+$G61*S61+$G66*S66+$G71*S71+$G76*S76+$G80*S80+$G85*S85+$G89*S89+$G96*S96+$G103*S103+$G109*S109+$G121*S121+$G125*S125+$G129*S129+$G147*S147+$G161*S161+$G167*S167+$G176*S176+$G177*S177</f>
        <v>#REF!</v>
      </c>
      <c r="T6" s="10" t="e">
        <f>$G7*T7+#REF!*#REF!+#REF!*#REF!+$G11*T11+$G17*T17+$G23*T23+$G27*T27+$G32*T32+$G41*T41+$G51*T51+$G57*T57+$G61*T61+$G66*T66+$G71*T71+$G76*T76+$G80*T80+$G85*T85+$G89*T89+$G96*T96+$G103*T103+$G109*T109+$G121*T121+$G125*T125+$G129*T129+$G147*T147+$G161*T161+$G167*T167+$G176*T176+$G177*T177</f>
        <v>#REF!</v>
      </c>
      <c r="U6" s="10" t="e">
        <f>$G7*U7+#REF!*#REF!+#REF!*#REF!+$G11*U11+$G17*U17+$G23*U23+$G27*U27+$G32*U32+$G41*U41+$G51*U51+$G57*U57+$G61*U61+$G66*U66+$G71*U71+$G76*U76+$G80*U80+$G85*U85+$G89*U89+$G96*U96+$G103*U103+$G109*U109+$G121*U121+$G125*U125+$G129*U129+$G147*U147+$G161*U161+$G167*U167+$G176*U176+$G177*U177</f>
        <v>#REF!</v>
      </c>
      <c r="V6" s="10" t="e">
        <f>$G7*V7+#REF!*#REF!+#REF!*#REF!+$G11*V11+$G17*V17+$G23*V23+$G27*V27+$G32*V32+$G41*V41+$G51*V51+$G57*V57+$G61*V61+$G66*V66+$G71*V71+$G76*V76+$G80*V80+$G85*V85+$G89*V89+$G96*V96+$G103*V103+$G109*V109+$G121*V121+$G125*V125+$G129*V129+$G147*V147+$G161*V161+$G167*V167+$G176*V176+$G177*V177</f>
        <v>#REF!</v>
      </c>
      <c r="W6" s="2"/>
      <c r="X6" s="2"/>
      <c r="Y6" s="2"/>
      <c r="Z6" s="2"/>
      <c r="AA6" s="2"/>
    </row>
    <row r="7" spans="1:27">
      <c r="A7" s="91">
        <v>1</v>
      </c>
      <c r="B7" s="12" t="s">
        <v>634</v>
      </c>
      <c r="C7" s="14"/>
      <c r="D7" s="14"/>
      <c r="E7" s="14"/>
      <c r="F7" s="14"/>
      <c r="G7" s="15">
        <f>E9*G9+E10*G10</f>
        <v>1.88</v>
      </c>
      <c r="H7" s="20">
        <v>3</v>
      </c>
      <c r="I7" s="20">
        <v>4</v>
      </c>
      <c r="J7" s="21">
        <v>2</v>
      </c>
      <c r="K7" s="18">
        <v>0</v>
      </c>
      <c r="L7" s="19">
        <v>1</v>
      </c>
      <c r="M7" s="19">
        <v>1</v>
      </c>
      <c r="N7" s="20">
        <v>0</v>
      </c>
      <c r="O7" s="21">
        <v>0</v>
      </c>
      <c r="P7" s="22">
        <v>1</v>
      </c>
      <c r="Q7" s="22">
        <v>0</v>
      </c>
      <c r="R7" s="22">
        <v>1</v>
      </c>
      <c r="S7" s="22">
        <v>0</v>
      </c>
      <c r="T7" s="22">
        <v>2</v>
      </c>
      <c r="U7" s="22">
        <v>0</v>
      </c>
      <c r="V7" s="22">
        <v>0</v>
      </c>
      <c r="W7" s="2"/>
      <c r="X7" s="2"/>
      <c r="Y7" s="2"/>
      <c r="Z7" s="2"/>
      <c r="AA7" s="2"/>
    </row>
    <row r="8" spans="1:27">
      <c r="A8" s="130"/>
      <c r="B8" s="24"/>
      <c r="C8" s="201" t="s">
        <v>643</v>
      </c>
      <c r="D8" s="202">
        <v>0</v>
      </c>
      <c r="E8" s="202">
        <v>1</v>
      </c>
      <c r="F8" s="203"/>
      <c r="G8" s="204">
        <v>0</v>
      </c>
      <c r="H8" s="86"/>
      <c r="I8" s="86"/>
      <c r="J8" s="80"/>
      <c r="K8" s="85"/>
      <c r="L8" s="86"/>
      <c r="M8" s="86"/>
      <c r="N8" s="86"/>
      <c r="O8" s="80"/>
      <c r="P8" s="47"/>
      <c r="Q8" s="47"/>
      <c r="R8" s="47"/>
      <c r="S8" s="47"/>
      <c r="T8" s="47"/>
      <c r="U8" s="47"/>
      <c r="V8" s="47"/>
      <c r="W8" s="2"/>
      <c r="X8" s="2"/>
      <c r="Y8" s="2"/>
      <c r="Z8" s="2"/>
      <c r="AA8" s="2"/>
    </row>
    <row r="9" spans="1:27" ht="16" thickBot="1">
      <c r="A9" s="130"/>
      <c r="B9" s="24"/>
      <c r="C9" s="36" t="s">
        <v>644</v>
      </c>
      <c r="D9" s="37">
        <v>1</v>
      </c>
      <c r="E9" s="37">
        <v>1</v>
      </c>
      <c r="F9" s="193" t="s">
        <v>635</v>
      </c>
      <c r="G9" s="28">
        <v>0</v>
      </c>
      <c r="H9" s="86"/>
      <c r="I9" s="86"/>
      <c r="J9" s="80"/>
      <c r="K9" s="85"/>
      <c r="L9" s="86"/>
      <c r="M9" s="86"/>
      <c r="N9" s="86"/>
      <c r="O9" s="80"/>
      <c r="P9" s="47"/>
      <c r="Q9" s="47"/>
      <c r="R9" s="47"/>
      <c r="S9" s="47"/>
      <c r="T9" s="47"/>
      <c r="U9" s="47"/>
      <c r="V9" s="47"/>
      <c r="W9" s="2"/>
      <c r="X9" s="2"/>
      <c r="Y9" s="2"/>
      <c r="Z9" s="2"/>
      <c r="AA9" s="2"/>
    </row>
    <row r="10" spans="1:27" ht="16" thickBot="1">
      <c r="A10" s="82"/>
      <c r="B10" s="35">
        <f>G7</f>
        <v>1.88</v>
      </c>
      <c r="C10" s="36" t="s">
        <v>64</v>
      </c>
      <c r="D10" s="37">
        <v>0</v>
      </c>
      <c r="E10" s="37">
        <v>4</v>
      </c>
      <c r="F10" s="38" t="s">
        <v>65</v>
      </c>
      <c r="G10" s="39">
        <v>0.47</v>
      </c>
      <c r="H10" s="86"/>
      <c r="I10" s="86"/>
      <c r="J10" s="80"/>
      <c r="K10" s="85"/>
      <c r="L10" s="86"/>
      <c r="M10" s="86"/>
      <c r="N10" s="86"/>
      <c r="O10" s="80"/>
      <c r="P10" s="47"/>
      <c r="Q10" s="47"/>
      <c r="R10" s="47"/>
      <c r="S10" s="47"/>
      <c r="T10" s="47"/>
      <c r="U10" s="47"/>
      <c r="V10" s="47"/>
      <c r="W10" s="2"/>
      <c r="X10" s="2"/>
      <c r="Y10" s="2"/>
      <c r="Z10" s="2"/>
      <c r="AA10" s="2"/>
    </row>
    <row r="11" spans="1:27">
      <c r="A11" s="91">
        <v>2</v>
      </c>
      <c r="B11" s="199" t="s">
        <v>649</v>
      </c>
      <c r="C11" s="14"/>
      <c r="D11" s="14"/>
      <c r="E11" s="14"/>
      <c r="F11" s="40"/>
      <c r="G11" s="15">
        <f>E13*G13+E14*G14+E15*G15+E16*G16</f>
        <v>2.8000000000000003</v>
      </c>
      <c r="H11" s="45">
        <v>0</v>
      </c>
      <c r="I11" s="45">
        <v>0</v>
      </c>
      <c r="J11" s="46">
        <v>0</v>
      </c>
      <c r="K11" s="85">
        <v>0</v>
      </c>
      <c r="L11" s="86">
        <v>0</v>
      </c>
      <c r="M11" s="86">
        <v>0</v>
      </c>
      <c r="N11" s="45">
        <v>0</v>
      </c>
      <c r="O11" s="46">
        <v>0</v>
      </c>
      <c r="P11" s="47">
        <v>0</v>
      </c>
      <c r="Q11" s="47">
        <v>0</v>
      </c>
      <c r="R11" s="47">
        <v>0</v>
      </c>
      <c r="S11" s="47">
        <v>3</v>
      </c>
      <c r="T11" s="47">
        <v>0</v>
      </c>
      <c r="U11" s="47">
        <v>3</v>
      </c>
      <c r="V11" s="47">
        <v>0</v>
      </c>
      <c r="W11" s="2"/>
      <c r="X11" s="2"/>
      <c r="Y11" s="2"/>
      <c r="Z11" s="2"/>
      <c r="AA11" s="2"/>
    </row>
    <row r="12" spans="1:27">
      <c r="A12" s="130"/>
      <c r="B12" s="49" t="s">
        <v>68</v>
      </c>
      <c r="C12" s="201" t="s">
        <v>636</v>
      </c>
      <c r="D12" s="205">
        <v>0</v>
      </c>
      <c r="E12" s="205">
        <v>2</v>
      </c>
      <c r="F12" s="206"/>
      <c r="G12" s="207">
        <v>0</v>
      </c>
      <c r="H12" s="85"/>
      <c r="I12" s="86"/>
      <c r="J12" s="80"/>
      <c r="K12" s="85"/>
      <c r="L12" s="86"/>
      <c r="M12" s="86"/>
      <c r="N12" s="86"/>
      <c r="O12" s="80"/>
      <c r="P12" s="47"/>
      <c r="Q12" s="47"/>
      <c r="R12" s="47"/>
      <c r="S12" s="47"/>
      <c r="T12" s="47"/>
      <c r="U12" s="47"/>
      <c r="V12" s="47"/>
      <c r="W12" s="2"/>
      <c r="X12" s="2"/>
      <c r="Y12" s="2"/>
      <c r="Z12" s="2"/>
      <c r="AA12" s="2"/>
    </row>
    <row r="13" spans="1:27">
      <c r="A13" s="130"/>
      <c r="B13" s="49"/>
      <c r="C13" s="200" t="s">
        <v>645</v>
      </c>
      <c r="D13" s="208">
        <v>1</v>
      </c>
      <c r="E13" s="208">
        <v>1</v>
      </c>
      <c r="F13" s="198" t="s">
        <v>650</v>
      </c>
      <c r="G13" s="209">
        <v>0.4</v>
      </c>
      <c r="H13" s="85"/>
      <c r="I13" s="86"/>
      <c r="J13" s="80"/>
      <c r="K13" s="85"/>
      <c r="L13" s="86"/>
      <c r="M13" s="86"/>
      <c r="N13" s="86"/>
      <c r="O13" s="80"/>
      <c r="P13" s="47"/>
      <c r="Q13" s="47"/>
      <c r="R13" s="47"/>
      <c r="S13" s="47"/>
      <c r="T13" s="47"/>
      <c r="U13" s="47"/>
      <c r="V13" s="47"/>
      <c r="W13" s="2"/>
      <c r="X13" s="2"/>
      <c r="Y13" s="2"/>
      <c r="Z13" s="2"/>
      <c r="AA13" s="2"/>
    </row>
    <row r="14" spans="1:27">
      <c r="A14" s="130"/>
      <c r="B14" s="49"/>
      <c r="C14" s="200" t="s">
        <v>646</v>
      </c>
      <c r="D14" s="208">
        <v>1</v>
      </c>
      <c r="E14" s="208">
        <v>1</v>
      </c>
      <c r="F14" s="198" t="s">
        <v>651</v>
      </c>
      <c r="G14" s="209">
        <v>0.2</v>
      </c>
      <c r="H14" s="85"/>
      <c r="I14" s="86"/>
      <c r="J14" s="80"/>
      <c r="K14" s="85"/>
      <c r="L14" s="86"/>
      <c r="M14" s="86"/>
      <c r="N14" s="86"/>
      <c r="O14" s="80"/>
      <c r="P14" s="47"/>
      <c r="Q14" s="47"/>
      <c r="R14" s="47"/>
      <c r="S14" s="47"/>
      <c r="T14" s="47"/>
      <c r="U14" s="47"/>
      <c r="V14" s="47"/>
      <c r="W14" s="2"/>
      <c r="X14" s="2"/>
      <c r="Y14" s="2"/>
      <c r="Z14" s="2"/>
      <c r="AA14" s="2"/>
    </row>
    <row r="15" spans="1:27">
      <c r="A15" s="130"/>
      <c r="B15" s="49"/>
      <c r="C15" s="78" t="s">
        <v>608</v>
      </c>
      <c r="D15" s="50">
        <v>0</v>
      </c>
      <c r="E15" s="50">
        <v>8</v>
      </c>
      <c r="F15" s="56" t="s">
        <v>73</v>
      </c>
      <c r="G15" s="51">
        <v>0.2</v>
      </c>
      <c r="H15" s="85"/>
      <c r="I15" s="86"/>
      <c r="J15" s="80"/>
      <c r="K15" s="85"/>
      <c r="L15" s="86"/>
      <c r="M15" s="86"/>
      <c r="N15" s="86"/>
      <c r="O15" s="80"/>
      <c r="P15" s="47"/>
      <c r="Q15" s="47"/>
      <c r="R15" s="47"/>
      <c r="S15" s="47"/>
      <c r="T15" s="47"/>
      <c r="U15" s="47"/>
      <c r="V15" s="47"/>
      <c r="W15" s="2"/>
      <c r="X15" s="2"/>
      <c r="Y15" s="2"/>
      <c r="Z15" s="2"/>
      <c r="AA15" s="2"/>
    </row>
    <row r="16" spans="1:27" ht="16" thickBot="1">
      <c r="A16" s="82"/>
      <c r="B16" s="83">
        <f>G11</f>
        <v>2.8000000000000003</v>
      </c>
      <c r="C16" s="200" t="s">
        <v>647</v>
      </c>
      <c r="D16" s="208">
        <v>0</v>
      </c>
      <c r="E16" s="208">
        <v>6</v>
      </c>
      <c r="F16" s="210" t="s">
        <v>648</v>
      </c>
      <c r="G16" s="209">
        <v>0.1</v>
      </c>
      <c r="H16" s="85"/>
      <c r="I16" s="86"/>
      <c r="J16" s="80"/>
      <c r="K16" s="85"/>
      <c r="L16" s="86"/>
      <c r="M16" s="86"/>
      <c r="N16" s="86"/>
      <c r="O16" s="80"/>
      <c r="P16" s="47"/>
      <c r="Q16" s="47"/>
      <c r="R16" s="47"/>
      <c r="S16" s="47"/>
      <c r="T16" s="47"/>
      <c r="U16" s="47"/>
      <c r="V16" s="47"/>
      <c r="W16" s="2"/>
      <c r="X16" s="2"/>
      <c r="Y16" s="2"/>
      <c r="Z16" s="2"/>
      <c r="AA16" s="2"/>
    </row>
    <row r="17" spans="1:27">
      <c r="A17" s="91">
        <v>5</v>
      </c>
      <c r="B17" s="12" t="s">
        <v>75</v>
      </c>
      <c r="C17" s="14"/>
      <c r="D17" s="14"/>
      <c r="E17" s="14"/>
      <c r="F17" s="40"/>
      <c r="G17" s="15">
        <f>E18*G18+E19*G19+E20*G20+E21*G21+E22*G22</f>
        <v>12.7</v>
      </c>
      <c r="H17" s="45">
        <v>0</v>
      </c>
      <c r="I17" s="45">
        <v>1</v>
      </c>
      <c r="J17" s="46">
        <v>1</v>
      </c>
      <c r="K17" s="85">
        <v>0</v>
      </c>
      <c r="L17" s="86">
        <v>0</v>
      </c>
      <c r="M17" s="86">
        <v>0</v>
      </c>
      <c r="N17" s="45">
        <v>0</v>
      </c>
      <c r="O17" s="46">
        <v>1</v>
      </c>
      <c r="P17" s="47">
        <v>1</v>
      </c>
      <c r="Q17" s="47">
        <v>1</v>
      </c>
      <c r="R17" s="47">
        <v>0</v>
      </c>
      <c r="S17" s="47">
        <v>0</v>
      </c>
      <c r="T17" s="47">
        <v>0</v>
      </c>
      <c r="U17" s="47">
        <v>0</v>
      </c>
      <c r="V17" s="47">
        <v>0</v>
      </c>
      <c r="W17" s="2"/>
      <c r="X17" s="2"/>
      <c r="Y17" s="2"/>
      <c r="Z17" s="2"/>
      <c r="AA17" s="2"/>
    </row>
    <row r="18" spans="1:27">
      <c r="A18" s="130"/>
      <c r="B18" s="49" t="s">
        <v>76</v>
      </c>
      <c r="C18" s="200" t="s">
        <v>649</v>
      </c>
      <c r="D18" s="50"/>
      <c r="E18" s="50">
        <v>1</v>
      </c>
      <c r="F18" s="78" t="s">
        <v>642</v>
      </c>
      <c r="G18" s="51">
        <f>$G$11</f>
        <v>2.8000000000000003</v>
      </c>
      <c r="H18" s="85"/>
      <c r="I18" s="86"/>
      <c r="J18" s="80"/>
      <c r="K18" s="85"/>
      <c r="L18" s="86"/>
      <c r="M18" s="86"/>
      <c r="N18" s="86"/>
      <c r="O18" s="80"/>
      <c r="P18" s="47"/>
      <c r="Q18" s="47"/>
      <c r="R18" s="47"/>
      <c r="S18" s="47"/>
      <c r="T18" s="47"/>
      <c r="U18" s="47"/>
      <c r="V18" s="47"/>
      <c r="W18" s="2"/>
      <c r="X18" s="2"/>
      <c r="Y18" s="2"/>
      <c r="Z18" s="2"/>
      <c r="AA18" s="2"/>
    </row>
    <row r="19" spans="1:27">
      <c r="A19" s="82"/>
      <c r="B19" s="83">
        <f>G17</f>
        <v>12.7</v>
      </c>
      <c r="C19" s="78" t="s">
        <v>638</v>
      </c>
      <c r="D19" s="50">
        <v>1</v>
      </c>
      <c r="E19" s="50">
        <v>1</v>
      </c>
      <c r="F19" s="27" t="s">
        <v>641</v>
      </c>
      <c r="G19" s="51">
        <v>0.3</v>
      </c>
      <c r="H19" s="85"/>
      <c r="I19" s="86"/>
      <c r="J19" s="80"/>
      <c r="K19" s="85"/>
      <c r="L19" s="86"/>
      <c r="M19" s="86"/>
      <c r="N19" s="86"/>
      <c r="O19" s="80"/>
      <c r="P19" s="47"/>
      <c r="Q19" s="47"/>
      <c r="R19" s="47"/>
      <c r="S19" s="47"/>
      <c r="T19" s="47"/>
      <c r="U19" s="47"/>
      <c r="V19" s="47"/>
      <c r="W19" s="2"/>
      <c r="X19" s="2"/>
      <c r="Y19" s="2"/>
      <c r="Z19" s="2"/>
      <c r="AA19" s="2"/>
    </row>
    <row r="20" spans="1:27">
      <c r="A20" s="85"/>
      <c r="B20" s="86" t="s">
        <v>80</v>
      </c>
      <c r="C20" s="200" t="s">
        <v>639</v>
      </c>
      <c r="D20" s="50">
        <v>1</v>
      </c>
      <c r="E20" s="50">
        <v>1</v>
      </c>
      <c r="F20" s="27" t="s">
        <v>640</v>
      </c>
      <c r="G20" s="51">
        <v>0</v>
      </c>
      <c r="H20" s="85"/>
      <c r="I20" s="86"/>
      <c r="J20" s="80"/>
      <c r="K20" s="85"/>
      <c r="L20" s="86"/>
      <c r="M20" s="86"/>
      <c r="N20" s="86"/>
      <c r="O20" s="80"/>
      <c r="P20" s="47"/>
      <c r="Q20" s="47"/>
      <c r="R20" s="47"/>
      <c r="S20" s="47"/>
      <c r="T20" s="47"/>
      <c r="U20" s="47"/>
      <c r="V20" s="47"/>
      <c r="W20" s="2"/>
      <c r="X20" s="2"/>
      <c r="Y20" s="2"/>
      <c r="Z20" s="2"/>
      <c r="AA20" s="2"/>
    </row>
    <row r="21" spans="1:27">
      <c r="A21" s="85"/>
      <c r="B21" s="86"/>
      <c r="C21" s="78" t="s">
        <v>83</v>
      </c>
      <c r="D21" s="50">
        <v>0</v>
      </c>
      <c r="E21" s="50">
        <v>1</v>
      </c>
      <c r="F21" s="56" t="s">
        <v>84</v>
      </c>
      <c r="G21" s="51">
        <v>4.5999999999999996</v>
      </c>
      <c r="H21" s="85"/>
      <c r="I21" s="86"/>
      <c r="J21" s="80"/>
      <c r="K21" s="85"/>
      <c r="L21" s="86"/>
      <c r="M21" s="86"/>
      <c r="N21" s="86"/>
      <c r="O21" s="80"/>
      <c r="P21" s="47"/>
      <c r="Q21" s="47"/>
      <c r="R21" s="47"/>
      <c r="S21" s="47"/>
      <c r="T21" s="47"/>
      <c r="U21" s="47"/>
      <c r="V21" s="47"/>
      <c r="W21" s="2"/>
      <c r="X21" s="2"/>
      <c r="Y21" s="2"/>
      <c r="Z21" s="2"/>
      <c r="AA21" s="2"/>
    </row>
    <row r="22" spans="1:27" ht="16" thickBot="1">
      <c r="A22" s="85"/>
      <c r="B22" s="68"/>
      <c r="C22" s="64" t="s">
        <v>85</v>
      </c>
      <c r="D22" s="65">
        <v>0</v>
      </c>
      <c r="E22" s="65">
        <v>1</v>
      </c>
      <c r="F22" s="66" t="s">
        <v>86</v>
      </c>
      <c r="G22" s="67">
        <v>5</v>
      </c>
      <c r="H22" s="85"/>
      <c r="I22" s="86"/>
      <c r="J22" s="80"/>
      <c r="K22" s="85"/>
      <c r="L22" s="86"/>
      <c r="M22" s="86"/>
      <c r="N22" s="86"/>
      <c r="O22" s="80"/>
      <c r="P22" s="47"/>
      <c r="Q22" s="47"/>
      <c r="R22" s="47"/>
      <c r="S22" s="47"/>
      <c r="T22" s="47"/>
      <c r="U22" s="47"/>
      <c r="V22" s="47"/>
      <c r="W22" s="2"/>
      <c r="X22" s="2"/>
      <c r="Y22" s="2"/>
      <c r="Z22" s="2"/>
      <c r="AA22" s="2"/>
    </row>
    <row r="23" spans="1:27">
      <c r="A23" s="91">
        <v>6</v>
      </c>
      <c r="B23" s="12" t="s">
        <v>87</v>
      </c>
      <c r="C23" s="14"/>
      <c r="D23" s="14"/>
      <c r="E23" s="14"/>
      <c r="F23" s="40"/>
      <c r="G23" s="15">
        <f>E24*G24+E25*G25+E26*G26</f>
        <v>29.8</v>
      </c>
      <c r="H23" s="45">
        <v>0</v>
      </c>
      <c r="I23" s="45">
        <v>1</v>
      </c>
      <c r="J23" s="46">
        <v>1</v>
      </c>
      <c r="K23" s="85">
        <v>1</v>
      </c>
      <c r="L23" s="86">
        <v>0</v>
      </c>
      <c r="M23" s="86">
        <v>0</v>
      </c>
      <c r="N23" s="45">
        <v>0</v>
      </c>
      <c r="O23" s="46">
        <v>0</v>
      </c>
      <c r="P23" s="47">
        <v>2</v>
      </c>
      <c r="Q23" s="47">
        <v>1</v>
      </c>
      <c r="R23" s="47">
        <v>0</v>
      </c>
      <c r="S23" s="47">
        <v>0</v>
      </c>
      <c r="T23" s="47">
        <v>0</v>
      </c>
      <c r="U23" s="47">
        <v>0</v>
      </c>
      <c r="V23" s="47">
        <v>0</v>
      </c>
      <c r="W23" s="2"/>
      <c r="X23" s="2"/>
      <c r="Y23" s="2"/>
      <c r="Z23" s="2"/>
      <c r="AA23" s="2"/>
    </row>
    <row r="24" spans="1:27">
      <c r="A24" s="130"/>
      <c r="B24" s="49" t="s">
        <v>88</v>
      </c>
      <c r="C24" s="78" t="s">
        <v>649</v>
      </c>
      <c r="D24" s="50"/>
      <c r="E24" s="50">
        <v>1</v>
      </c>
      <c r="F24" s="78" t="s">
        <v>642</v>
      </c>
      <c r="G24" s="51">
        <f>$G$11</f>
        <v>2.8000000000000003</v>
      </c>
      <c r="H24" s="85"/>
      <c r="I24" s="86"/>
      <c r="J24" s="80"/>
      <c r="K24" s="85"/>
      <c r="L24" s="86"/>
      <c r="M24" s="86"/>
      <c r="N24" s="86"/>
      <c r="O24" s="80"/>
      <c r="P24" s="47"/>
      <c r="Q24" s="47"/>
      <c r="R24" s="47"/>
      <c r="S24" s="47"/>
      <c r="T24" s="47"/>
      <c r="U24" s="47"/>
      <c r="V24" s="47"/>
      <c r="W24" s="2"/>
      <c r="X24" s="2"/>
      <c r="Y24" s="2"/>
      <c r="Z24" s="2"/>
      <c r="AA24" s="2"/>
    </row>
    <row r="25" spans="1:27">
      <c r="A25" s="82"/>
      <c r="B25" s="83">
        <f>G23</f>
        <v>29.8</v>
      </c>
      <c r="C25" s="78" t="s">
        <v>89</v>
      </c>
      <c r="D25" s="50">
        <v>1</v>
      </c>
      <c r="E25" s="50">
        <v>1</v>
      </c>
      <c r="F25" s="27" t="s">
        <v>90</v>
      </c>
      <c r="G25" s="51">
        <v>0.3</v>
      </c>
      <c r="H25" s="85"/>
      <c r="I25" s="86"/>
      <c r="J25" s="80"/>
      <c r="K25" s="85"/>
      <c r="L25" s="86"/>
      <c r="M25" s="86"/>
      <c r="N25" s="86"/>
      <c r="O25" s="80"/>
      <c r="P25" s="47"/>
      <c r="Q25" s="47"/>
      <c r="R25" s="47"/>
      <c r="S25" s="47"/>
      <c r="T25" s="47"/>
      <c r="U25" s="47"/>
      <c r="V25" s="47"/>
      <c r="W25" s="2"/>
      <c r="X25" s="2"/>
      <c r="Y25" s="2"/>
      <c r="Z25" s="2"/>
      <c r="AA25" s="2"/>
    </row>
    <row r="26" spans="1:27" ht="16" thickBot="1">
      <c r="A26" s="85"/>
      <c r="B26" s="68" t="s">
        <v>91</v>
      </c>
      <c r="C26" s="64" t="s">
        <v>92</v>
      </c>
      <c r="D26" s="65">
        <v>0</v>
      </c>
      <c r="E26" s="65">
        <v>1</v>
      </c>
      <c r="F26" s="66" t="s">
        <v>93</v>
      </c>
      <c r="G26" s="67">
        <v>26.7</v>
      </c>
      <c r="H26" s="85"/>
      <c r="I26" s="86"/>
      <c r="J26" s="80"/>
      <c r="K26" s="85"/>
      <c r="L26" s="86"/>
      <c r="M26" s="86"/>
      <c r="N26" s="86"/>
      <c r="O26" s="80"/>
      <c r="P26" s="47"/>
      <c r="Q26" s="47"/>
      <c r="R26" s="47"/>
      <c r="S26" s="47"/>
      <c r="T26" s="47"/>
      <c r="U26" s="47"/>
      <c r="V26" s="47"/>
      <c r="W26" s="2"/>
      <c r="X26" s="2"/>
      <c r="Y26" s="2"/>
      <c r="Z26" s="2"/>
      <c r="AA26" s="2"/>
    </row>
    <row r="27" spans="1:27">
      <c r="A27" s="91">
        <v>7</v>
      </c>
      <c r="B27" s="12" t="s">
        <v>94</v>
      </c>
      <c r="C27" s="14"/>
      <c r="D27" s="14"/>
      <c r="E27" s="14"/>
      <c r="F27" s="40"/>
      <c r="G27" s="15">
        <f>E28*G28+E29*G29+E30*G30+E31*G31</f>
        <v>16.71</v>
      </c>
      <c r="H27" s="45">
        <v>1</v>
      </c>
      <c r="I27" s="45">
        <v>0</v>
      </c>
      <c r="J27" s="46">
        <v>1</v>
      </c>
      <c r="K27" s="85">
        <v>0</v>
      </c>
      <c r="L27" s="86">
        <v>0</v>
      </c>
      <c r="M27" s="86">
        <v>0</v>
      </c>
      <c r="N27" s="45">
        <v>0</v>
      </c>
      <c r="O27" s="46">
        <v>0</v>
      </c>
      <c r="P27" s="47">
        <v>0</v>
      </c>
      <c r="Q27" s="47">
        <v>0</v>
      </c>
      <c r="R27" s="47">
        <v>0</v>
      </c>
      <c r="S27" s="47">
        <v>1</v>
      </c>
      <c r="T27" s="47">
        <v>0</v>
      </c>
      <c r="U27" s="47">
        <v>1</v>
      </c>
      <c r="V27" s="47">
        <v>0</v>
      </c>
      <c r="W27" s="2"/>
      <c r="X27" s="2"/>
      <c r="Y27" s="2"/>
      <c r="Z27" s="2"/>
      <c r="AA27" s="2"/>
    </row>
    <row r="28" spans="1:27">
      <c r="A28" s="130"/>
      <c r="B28" s="49" t="s">
        <v>95</v>
      </c>
      <c r="C28" s="78" t="s">
        <v>649</v>
      </c>
      <c r="D28" s="50"/>
      <c r="E28" s="50">
        <v>1</v>
      </c>
      <c r="F28" s="78" t="s">
        <v>642</v>
      </c>
      <c r="G28" s="51">
        <f>$G$11</f>
        <v>2.8000000000000003</v>
      </c>
      <c r="H28" s="85"/>
      <c r="I28" s="86"/>
      <c r="J28" s="80"/>
      <c r="K28" s="85"/>
      <c r="L28" s="86"/>
      <c r="M28" s="86"/>
      <c r="N28" s="86"/>
      <c r="O28" s="80"/>
      <c r="P28" s="47"/>
      <c r="Q28" s="47"/>
      <c r="R28" s="47"/>
      <c r="S28" s="47"/>
      <c r="T28" s="47"/>
      <c r="U28" s="47"/>
      <c r="V28" s="47"/>
      <c r="W28" s="2"/>
      <c r="X28" s="2"/>
      <c r="Y28" s="2"/>
      <c r="Z28" s="2"/>
      <c r="AA28" s="2"/>
    </row>
    <row r="29" spans="1:27">
      <c r="A29" s="82"/>
      <c r="B29" s="83">
        <f>G27</f>
        <v>16.71</v>
      </c>
      <c r="C29" s="78" t="s">
        <v>96</v>
      </c>
      <c r="D29" s="50">
        <v>1</v>
      </c>
      <c r="E29" s="50">
        <v>1</v>
      </c>
      <c r="F29" s="27" t="s">
        <v>97</v>
      </c>
      <c r="G29" s="51">
        <v>0.2</v>
      </c>
      <c r="H29" s="85"/>
      <c r="I29" s="86"/>
      <c r="J29" s="80"/>
      <c r="K29" s="85"/>
      <c r="L29" s="86"/>
      <c r="M29" s="86"/>
      <c r="N29" s="86"/>
      <c r="O29" s="80"/>
      <c r="P29" s="47"/>
      <c r="Q29" s="47"/>
      <c r="R29" s="47"/>
      <c r="S29" s="47"/>
      <c r="T29" s="47"/>
      <c r="U29" s="47"/>
      <c r="V29" s="47"/>
      <c r="W29" s="2"/>
      <c r="X29" s="2"/>
      <c r="Y29" s="2"/>
      <c r="Z29" s="2"/>
      <c r="AA29" s="2"/>
    </row>
    <row r="30" spans="1:27">
      <c r="A30" s="85"/>
      <c r="B30" s="86" t="s">
        <v>98</v>
      </c>
      <c r="C30" s="78" t="s">
        <v>99</v>
      </c>
      <c r="D30" s="50">
        <v>1</v>
      </c>
      <c r="E30" s="50">
        <v>1</v>
      </c>
      <c r="F30" s="27" t="s">
        <v>100</v>
      </c>
      <c r="G30" s="51">
        <v>0.6</v>
      </c>
      <c r="H30" s="85"/>
      <c r="I30" s="86"/>
      <c r="J30" s="80"/>
      <c r="K30" s="85"/>
      <c r="L30" s="86"/>
      <c r="M30" s="86"/>
      <c r="N30" s="86"/>
      <c r="O30" s="80"/>
      <c r="P30" s="47"/>
      <c r="Q30" s="47"/>
      <c r="R30" s="47"/>
      <c r="S30" s="47"/>
      <c r="T30" s="47"/>
      <c r="U30" s="47"/>
      <c r="V30" s="47"/>
      <c r="W30" s="2"/>
      <c r="X30" s="2"/>
      <c r="Y30" s="2"/>
      <c r="Z30" s="2"/>
      <c r="AA30" s="2"/>
    </row>
    <row r="31" spans="1:27" ht="16" thickBot="1">
      <c r="A31" s="85"/>
      <c r="B31" s="68"/>
      <c r="C31" s="64" t="s">
        <v>610</v>
      </c>
      <c r="D31" s="65">
        <v>0</v>
      </c>
      <c r="E31" s="65">
        <v>1</v>
      </c>
      <c r="F31" s="66" t="s">
        <v>101</v>
      </c>
      <c r="G31" s="67">
        <v>13.11</v>
      </c>
      <c r="H31" s="85"/>
      <c r="I31" s="86"/>
      <c r="J31" s="80"/>
      <c r="K31" s="85"/>
      <c r="L31" s="86"/>
      <c r="M31" s="86"/>
      <c r="N31" s="86"/>
      <c r="O31" s="80"/>
      <c r="P31" s="47"/>
      <c r="Q31" s="47"/>
      <c r="R31" s="47"/>
      <c r="S31" s="47"/>
      <c r="T31" s="47"/>
      <c r="U31" s="47"/>
      <c r="V31" s="47"/>
      <c r="W31" s="2"/>
      <c r="X31" s="2"/>
      <c r="Y31" s="2"/>
      <c r="Z31" s="2"/>
      <c r="AA31" s="2"/>
    </row>
    <row r="32" spans="1:27">
      <c r="A32" s="91">
        <v>8</v>
      </c>
      <c r="B32" s="12" t="s">
        <v>102</v>
      </c>
      <c r="C32" s="14"/>
      <c r="D32" s="14"/>
      <c r="E32" s="14"/>
      <c r="F32" s="40"/>
      <c r="G32" s="15">
        <f>E33*G33+E34*G34+E35*G35+E36*G36+E37*G37+E38*G38+E39*G39+E40*G40</f>
        <v>23.69</v>
      </c>
      <c r="H32" s="45">
        <v>0</v>
      </c>
      <c r="I32" s="45">
        <v>0</v>
      </c>
      <c r="J32" s="46">
        <v>1</v>
      </c>
      <c r="K32" s="85">
        <v>0</v>
      </c>
      <c r="L32" s="86">
        <v>0</v>
      </c>
      <c r="M32" s="86">
        <v>0</v>
      </c>
      <c r="N32" s="45">
        <v>1</v>
      </c>
      <c r="O32" s="46">
        <v>0</v>
      </c>
      <c r="P32" s="47">
        <v>0</v>
      </c>
      <c r="Q32" s="47">
        <v>0</v>
      </c>
      <c r="R32" s="47"/>
      <c r="S32" s="47">
        <v>0</v>
      </c>
      <c r="T32" s="47">
        <v>0</v>
      </c>
      <c r="U32" s="47">
        <v>1</v>
      </c>
      <c r="V32" s="47">
        <v>0</v>
      </c>
      <c r="W32" s="2"/>
      <c r="X32" s="2"/>
      <c r="Y32" s="2"/>
      <c r="Z32" s="2"/>
      <c r="AA32" s="2"/>
    </row>
    <row r="33" spans="1:27">
      <c r="A33" s="130"/>
      <c r="B33" s="49" t="s">
        <v>103</v>
      </c>
      <c r="C33" s="78" t="s">
        <v>71</v>
      </c>
      <c r="D33" s="50">
        <v>1</v>
      </c>
      <c r="E33" s="50">
        <v>1</v>
      </c>
      <c r="F33" s="27" t="s">
        <v>104</v>
      </c>
      <c r="G33" s="51">
        <v>0.2</v>
      </c>
      <c r="H33" s="85"/>
      <c r="I33" s="86"/>
      <c r="J33" s="80"/>
      <c r="K33" s="85"/>
      <c r="L33" s="86"/>
      <c r="M33" s="86"/>
      <c r="N33" s="86"/>
      <c r="O33" s="80"/>
      <c r="P33" s="47"/>
      <c r="Q33" s="47"/>
      <c r="R33" s="47"/>
      <c r="S33" s="47"/>
      <c r="T33" s="47"/>
      <c r="U33" s="47"/>
      <c r="V33" s="47"/>
      <c r="W33" s="2"/>
      <c r="X33" s="2"/>
      <c r="Y33" s="2"/>
      <c r="Z33" s="2"/>
      <c r="AA33" s="2"/>
    </row>
    <row r="34" spans="1:27">
      <c r="A34" s="82"/>
      <c r="B34" s="83">
        <f>G32</f>
        <v>23.69</v>
      </c>
      <c r="C34" s="78" t="s">
        <v>105</v>
      </c>
      <c r="D34" s="50">
        <v>1</v>
      </c>
      <c r="E34" s="50">
        <v>1</v>
      </c>
      <c r="F34" s="27" t="s">
        <v>106</v>
      </c>
      <c r="G34" s="51">
        <v>0.2</v>
      </c>
      <c r="H34" s="85"/>
      <c r="I34" s="86"/>
      <c r="J34" s="80"/>
      <c r="K34" s="85"/>
      <c r="L34" s="86"/>
      <c r="M34" s="86"/>
      <c r="N34" s="86"/>
      <c r="O34" s="80"/>
      <c r="P34" s="47"/>
      <c r="Q34" s="47"/>
      <c r="R34" s="47"/>
      <c r="S34" s="47"/>
      <c r="T34" s="47"/>
      <c r="U34" s="47"/>
      <c r="V34" s="47"/>
      <c r="W34" s="2"/>
      <c r="X34" s="2"/>
      <c r="Y34" s="2"/>
      <c r="Z34" s="2"/>
      <c r="AA34" s="2"/>
    </row>
    <row r="35" spans="1:27">
      <c r="A35" s="85"/>
      <c r="B35" s="86" t="s">
        <v>611</v>
      </c>
      <c r="C35" s="78" t="s">
        <v>608</v>
      </c>
      <c r="D35" s="50">
        <v>0</v>
      </c>
      <c r="E35" s="50">
        <v>4</v>
      </c>
      <c r="F35" s="56" t="s">
        <v>73</v>
      </c>
      <c r="G35" s="51">
        <v>0.2</v>
      </c>
      <c r="H35" s="85"/>
      <c r="I35" s="86"/>
      <c r="J35" s="80"/>
      <c r="K35" s="85"/>
      <c r="L35" s="86"/>
      <c r="M35" s="86"/>
      <c r="N35" s="86"/>
      <c r="O35" s="80"/>
      <c r="P35" s="47"/>
      <c r="Q35" s="47"/>
      <c r="R35" s="47"/>
      <c r="S35" s="47"/>
      <c r="T35" s="47"/>
      <c r="U35" s="47"/>
      <c r="V35" s="47"/>
      <c r="W35" s="2"/>
      <c r="X35" s="2"/>
      <c r="Y35" s="2"/>
      <c r="Z35" s="2"/>
      <c r="AA35" s="2"/>
    </row>
    <row r="36" spans="1:27">
      <c r="A36" s="85"/>
      <c r="B36" s="86"/>
      <c r="C36" s="78" t="s">
        <v>107</v>
      </c>
      <c r="D36" s="50">
        <v>0</v>
      </c>
      <c r="E36" s="50">
        <v>2</v>
      </c>
      <c r="F36" s="69" t="s">
        <v>108</v>
      </c>
      <c r="G36" s="51">
        <v>0.1</v>
      </c>
      <c r="H36" s="85"/>
      <c r="I36" s="86"/>
      <c r="J36" s="80"/>
      <c r="K36" s="85"/>
      <c r="L36" s="86"/>
      <c r="M36" s="86"/>
      <c r="N36" s="86"/>
      <c r="O36" s="80"/>
      <c r="P36" s="47"/>
      <c r="Q36" s="47"/>
      <c r="R36" s="47"/>
      <c r="S36" s="47"/>
      <c r="T36" s="47"/>
      <c r="U36" s="47"/>
      <c r="V36" s="47"/>
      <c r="W36" s="2"/>
      <c r="X36" s="2"/>
      <c r="Y36" s="2"/>
      <c r="Z36" s="2"/>
      <c r="AA36" s="2"/>
    </row>
    <row r="37" spans="1:27">
      <c r="A37" s="85"/>
      <c r="B37" s="86"/>
      <c r="C37" s="78" t="s">
        <v>612</v>
      </c>
      <c r="D37" s="50">
        <v>0</v>
      </c>
      <c r="E37" s="50">
        <v>1</v>
      </c>
      <c r="F37" s="56" t="s">
        <v>109</v>
      </c>
      <c r="G37" s="51">
        <v>9.99</v>
      </c>
      <c r="H37" s="85"/>
      <c r="I37" s="86"/>
      <c r="J37" s="80"/>
      <c r="K37" s="85"/>
      <c r="L37" s="86"/>
      <c r="M37" s="86"/>
      <c r="N37" s="86"/>
      <c r="O37" s="80"/>
      <c r="P37" s="47"/>
      <c r="Q37" s="47"/>
      <c r="R37" s="47"/>
      <c r="S37" s="47"/>
      <c r="T37" s="47"/>
      <c r="U37" s="47"/>
      <c r="V37" s="47"/>
      <c r="W37" s="2"/>
      <c r="X37" s="2"/>
      <c r="Y37" s="2"/>
      <c r="Z37" s="2"/>
      <c r="AA37" s="2"/>
    </row>
    <row r="38" spans="1:27">
      <c r="A38" s="85"/>
      <c r="B38" s="86"/>
      <c r="C38" s="78" t="s">
        <v>110</v>
      </c>
      <c r="D38" s="50">
        <v>0</v>
      </c>
      <c r="E38" s="50">
        <v>1</v>
      </c>
      <c r="F38" s="56" t="s">
        <v>111</v>
      </c>
      <c r="G38" s="51">
        <v>8</v>
      </c>
      <c r="H38" s="85"/>
      <c r="I38" s="86"/>
      <c r="J38" s="80"/>
      <c r="K38" s="85"/>
      <c r="L38" s="86"/>
      <c r="M38" s="86"/>
      <c r="N38" s="86"/>
      <c r="O38" s="80"/>
      <c r="P38" s="47"/>
      <c r="Q38" s="47"/>
      <c r="R38" s="47"/>
      <c r="S38" s="47"/>
      <c r="T38" s="47"/>
      <c r="U38" s="47"/>
      <c r="V38" s="47"/>
      <c r="W38" s="2"/>
      <c r="X38" s="2"/>
      <c r="Y38" s="2"/>
      <c r="Z38" s="2"/>
      <c r="AA38" s="2"/>
    </row>
    <row r="39" spans="1:27">
      <c r="A39" s="85"/>
      <c r="B39" s="86"/>
      <c r="C39" s="78" t="s">
        <v>112</v>
      </c>
      <c r="D39" s="50">
        <v>0</v>
      </c>
      <c r="E39" s="50">
        <v>3</v>
      </c>
      <c r="F39" s="56" t="s">
        <v>113</v>
      </c>
      <c r="G39" s="51">
        <v>0.5</v>
      </c>
      <c r="H39" s="85"/>
      <c r="I39" s="86"/>
      <c r="J39" s="80"/>
      <c r="K39" s="85"/>
      <c r="L39" s="86"/>
      <c r="M39" s="86"/>
      <c r="N39" s="86"/>
      <c r="O39" s="80"/>
      <c r="P39" s="47"/>
      <c r="Q39" s="47"/>
      <c r="R39" s="47"/>
      <c r="S39" s="47"/>
      <c r="T39" s="47"/>
      <c r="U39" s="47"/>
      <c r="V39" s="47"/>
      <c r="W39" s="2"/>
      <c r="X39" s="2"/>
      <c r="Y39" s="2"/>
      <c r="Z39" s="2"/>
      <c r="AA39" s="2"/>
    </row>
    <row r="40" spans="1:27" ht="16" thickBot="1">
      <c r="A40" s="85"/>
      <c r="B40" s="68"/>
      <c r="C40" s="64" t="s">
        <v>114</v>
      </c>
      <c r="D40" s="65">
        <v>0</v>
      </c>
      <c r="E40" s="65">
        <v>1</v>
      </c>
      <c r="F40" s="66" t="s">
        <v>115</v>
      </c>
      <c r="G40" s="67">
        <v>2.8</v>
      </c>
      <c r="H40" s="85"/>
      <c r="I40" s="86"/>
      <c r="J40" s="80"/>
      <c r="K40" s="85"/>
      <c r="L40" s="86"/>
      <c r="M40" s="86"/>
      <c r="N40" s="86"/>
      <c r="O40" s="80"/>
      <c r="P40" s="47"/>
      <c r="Q40" s="47"/>
      <c r="R40" s="47"/>
      <c r="S40" s="47"/>
      <c r="T40" s="47"/>
      <c r="U40" s="47"/>
      <c r="V40" s="47"/>
      <c r="W40" s="2"/>
      <c r="X40" s="2"/>
      <c r="Y40" s="2"/>
      <c r="Z40" s="2"/>
      <c r="AA40" s="2"/>
    </row>
    <row r="41" spans="1:27">
      <c r="A41" s="91">
        <v>9</v>
      </c>
      <c r="B41" s="12" t="s">
        <v>116</v>
      </c>
      <c r="C41" s="14"/>
      <c r="D41" s="14"/>
      <c r="E41" s="14"/>
      <c r="F41" s="40"/>
      <c r="G41" s="15">
        <f>E42*G42+E43*G43+E46*G46+E47*G47+E48*G48+E49*G49+E50*G50</f>
        <v>7.85</v>
      </c>
      <c r="H41" s="70">
        <v>0</v>
      </c>
      <c r="I41" s="45">
        <v>0</v>
      </c>
      <c r="J41" s="46">
        <v>1</v>
      </c>
      <c r="K41" s="85">
        <v>1</v>
      </c>
      <c r="L41" s="86">
        <v>1</v>
      </c>
      <c r="M41" s="86">
        <v>1</v>
      </c>
      <c r="N41" s="45">
        <v>0</v>
      </c>
      <c r="O41" s="46">
        <v>0</v>
      </c>
      <c r="P41" s="47">
        <v>0</v>
      </c>
      <c r="Q41" s="47">
        <v>0</v>
      </c>
      <c r="R41" s="47">
        <v>0</v>
      </c>
      <c r="S41" s="47">
        <v>0</v>
      </c>
      <c r="T41" s="47">
        <v>0</v>
      </c>
      <c r="U41" s="47">
        <v>0</v>
      </c>
      <c r="V41" s="47">
        <v>1</v>
      </c>
      <c r="W41" s="2"/>
      <c r="X41" s="2"/>
      <c r="Y41" s="2"/>
      <c r="Z41" s="2"/>
      <c r="AA41" s="2"/>
    </row>
    <row r="42" spans="1:27">
      <c r="A42" s="130"/>
      <c r="B42" s="49" t="s">
        <v>117</v>
      </c>
      <c r="C42" s="78" t="s">
        <v>649</v>
      </c>
      <c r="D42" s="50"/>
      <c r="E42" s="50">
        <v>1</v>
      </c>
      <c r="F42" s="78" t="s">
        <v>642</v>
      </c>
      <c r="G42" s="51">
        <f>$G$11</f>
        <v>2.8000000000000003</v>
      </c>
      <c r="H42" s="85"/>
      <c r="I42" s="86"/>
      <c r="J42" s="80"/>
      <c r="K42" s="85"/>
      <c r="L42" s="86"/>
      <c r="M42" s="86"/>
      <c r="N42" s="86"/>
      <c r="O42" s="80"/>
      <c r="P42" s="47"/>
      <c r="Q42" s="47"/>
      <c r="R42" s="47"/>
      <c r="S42" s="47"/>
      <c r="T42" s="47"/>
      <c r="U42" s="47"/>
      <c r="V42" s="47"/>
      <c r="W42" s="2"/>
      <c r="X42" s="2"/>
      <c r="Y42" s="2"/>
      <c r="Z42" s="2"/>
      <c r="AA42" s="2"/>
    </row>
    <row r="43" spans="1:27">
      <c r="A43" s="82"/>
      <c r="B43" s="83">
        <f>G41</f>
        <v>7.85</v>
      </c>
      <c r="C43" s="78" t="s">
        <v>118</v>
      </c>
      <c r="D43" s="50">
        <v>1</v>
      </c>
      <c r="E43" s="50">
        <v>1</v>
      </c>
      <c r="F43" s="27" t="s">
        <v>119</v>
      </c>
      <c r="G43" s="51">
        <v>0.2</v>
      </c>
      <c r="H43" s="85"/>
      <c r="I43" s="86"/>
      <c r="J43" s="80"/>
      <c r="K43" s="85"/>
      <c r="L43" s="86"/>
      <c r="M43" s="86"/>
      <c r="N43" s="86"/>
      <c r="O43" s="80"/>
      <c r="P43" s="47"/>
      <c r="Q43" s="47"/>
      <c r="R43" s="47"/>
      <c r="S43" s="47"/>
      <c r="T43" s="47"/>
      <c r="U43" s="47"/>
      <c r="V43" s="47"/>
      <c r="W43" s="2"/>
      <c r="X43" s="2"/>
      <c r="Y43" s="2"/>
      <c r="Z43" s="2"/>
      <c r="AA43" s="2"/>
    </row>
    <row r="44" spans="1:27">
      <c r="A44" s="85"/>
      <c r="B44" s="86" t="s">
        <v>120</v>
      </c>
      <c r="C44" s="71" t="s">
        <v>121</v>
      </c>
      <c r="D44" s="72">
        <v>1</v>
      </c>
      <c r="E44" s="72">
        <v>1</v>
      </c>
      <c r="F44" s="73" t="s">
        <v>122</v>
      </c>
      <c r="G44" s="74">
        <v>0.3</v>
      </c>
      <c r="H44" s="85"/>
      <c r="I44" s="86"/>
      <c r="J44" s="80"/>
      <c r="K44" s="85"/>
      <c r="L44" s="86"/>
      <c r="M44" s="86"/>
      <c r="N44" s="86"/>
      <c r="O44" s="80"/>
      <c r="P44" s="47"/>
      <c r="Q44" s="47"/>
      <c r="R44" s="47"/>
      <c r="S44" s="47"/>
      <c r="T44" s="47"/>
      <c r="U44" s="47"/>
      <c r="V44" s="47"/>
      <c r="W44" s="2"/>
      <c r="X44" s="2"/>
      <c r="Y44" s="2"/>
      <c r="Z44" s="2"/>
      <c r="AA44" s="2"/>
    </row>
    <row r="45" spans="1:27">
      <c r="A45" s="85"/>
      <c r="B45" s="86"/>
      <c r="C45" s="71" t="s">
        <v>123</v>
      </c>
      <c r="D45" s="72">
        <v>1</v>
      </c>
      <c r="E45" s="72">
        <v>1</v>
      </c>
      <c r="F45" s="73" t="s">
        <v>124</v>
      </c>
      <c r="G45" s="74">
        <v>0</v>
      </c>
      <c r="H45" s="85"/>
      <c r="I45" s="86"/>
      <c r="J45" s="80"/>
      <c r="K45" s="85"/>
      <c r="L45" s="86"/>
      <c r="M45" s="86"/>
      <c r="N45" s="86"/>
      <c r="O45" s="80"/>
      <c r="P45" s="47"/>
      <c r="Q45" s="47"/>
      <c r="R45" s="47"/>
      <c r="S45" s="47"/>
      <c r="T45" s="47"/>
      <c r="U45" s="47"/>
      <c r="V45" s="47"/>
      <c r="W45" s="2"/>
      <c r="X45" s="2"/>
      <c r="Y45" s="2"/>
      <c r="Z45" s="2"/>
      <c r="AA45" s="2"/>
    </row>
    <row r="46" spans="1:27">
      <c r="A46" s="85"/>
      <c r="B46" s="86"/>
      <c r="C46" s="78" t="s">
        <v>125</v>
      </c>
      <c r="D46" s="50">
        <v>0</v>
      </c>
      <c r="E46" s="50">
        <v>1</v>
      </c>
      <c r="F46" s="56" t="s">
        <v>126</v>
      </c>
      <c r="G46" s="51">
        <v>1.85</v>
      </c>
      <c r="H46" s="85"/>
      <c r="I46" s="86"/>
      <c r="J46" s="80"/>
      <c r="K46" s="85"/>
      <c r="L46" s="86"/>
      <c r="M46" s="86"/>
      <c r="N46" s="86"/>
      <c r="O46" s="80"/>
      <c r="P46" s="47"/>
      <c r="Q46" s="47"/>
      <c r="R46" s="47"/>
      <c r="S46" s="47"/>
      <c r="T46" s="47"/>
      <c r="U46" s="47"/>
      <c r="V46" s="47"/>
      <c r="W46" s="2"/>
      <c r="X46" s="2"/>
      <c r="Y46" s="2"/>
      <c r="Z46" s="2"/>
      <c r="AA46" s="2"/>
    </row>
    <row r="47" spans="1:27">
      <c r="A47" s="85"/>
      <c r="B47" s="86"/>
      <c r="C47" s="78" t="s">
        <v>127</v>
      </c>
      <c r="D47" s="50">
        <v>0</v>
      </c>
      <c r="E47" s="50">
        <v>1</v>
      </c>
      <c r="F47" s="56" t="s">
        <v>128</v>
      </c>
      <c r="G47" s="51">
        <v>0.1</v>
      </c>
      <c r="H47" s="85"/>
      <c r="I47" s="86"/>
      <c r="J47" s="80"/>
      <c r="K47" s="85"/>
      <c r="L47" s="86"/>
      <c r="M47" s="86"/>
      <c r="N47" s="86"/>
      <c r="O47" s="80"/>
      <c r="P47" s="47"/>
      <c r="Q47" s="47"/>
      <c r="R47" s="47"/>
      <c r="S47" s="47"/>
      <c r="T47" s="47"/>
      <c r="U47" s="47"/>
      <c r="V47" s="47"/>
      <c r="W47" s="2"/>
      <c r="X47" s="2"/>
      <c r="Y47" s="2"/>
      <c r="Z47" s="2"/>
      <c r="AA47" s="2"/>
    </row>
    <row r="48" spans="1:27">
      <c r="A48" s="85"/>
      <c r="B48" s="86"/>
      <c r="C48" s="78" t="s">
        <v>129</v>
      </c>
      <c r="D48" s="50">
        <v>0</v>
      </c>
      <c r="E48" s="50">
        <v>1</v>
      </c>
      <c r="F48" s="75"/>
      <c r="G48" s="51">
        <v>0</v>
      </c>
      <c r="H48" s="85"/>
      <c r="I48" s="86"/>
      <c r="J48" s="80"/>
      <c r="K48" s="85"/>
      <c r="L48" s="86"/>
      <c r="M48" s="86"/>
      <c r="N48" s="86"/>
      <c r="O48" s="80"/>
      <c r="P48" s="47"/>
      <c r="Q48" s="47"/>
      <c r="R48" s="47"/>
      <c r="S48" s="47"/>
      <c r="T48" s="47"/>
      <c r="U48" s="47"/>
      <c r="V48" s="47"/>
      <c r="W48" s="2"/>
      <c r="X48" s="2"/>
      <c r="Y48" s="2"/>
      <c r="Z48" s="2"/>
      <c r="AA48" s="2"/>
    </row>
    <row r="49" spans="1:27">
      <c r="A49" s="85"/>
      <c r="B49" s="86"/>
      <c r="C49" s="78" t="s">
        <v>114</v>
      </c>
      <c r="D49" s="50">
        <v>0</v>
      </c>
      <c r="E49" s="50">
        <v>1</v>
      </c>
      <c r="F49" s="56" t="s">
        <v>115</v>
      </c>
      <c r="G49" s="51">
        <v>2.8</v>
      </c>
      <c r="H49" s="85"/>
      <c r="I49" s="86"/>
      <c r="J49" s="80"/>
      <c r="K49" s="85"/>
      <c r="L49" s="86"/>
      <c r="M49" s="86"/>
      <c r="N49" s="86"/>
      <c r="O49" s="80"/>
      <c r="P49" s="47"/>
      <c r="Q49" s="47"/>
      <c r="R49" s="47"/>
      <c r="S49" s="47"/>
      <c r="T49" s="47"/>
      <c r="U49" s="47"/>
      <c r="V49" s="47"/>
      <c r="W49" s="2"/>
      <c r="X49" s="2"/>
      <c r="Y49" s="2"/>
      <c r="Z49" s="2"/>
      <c r="AA49" s="2"/>
    </row>
    <row r="50" spans="1:27" ht="16" thickBot="1">
      <c r="A50" s="85"/>
      <c r="B50" s="68"/>
      <c r="C50" s="64" t="s">
        <v>130</v>
      </c>
      <c r="D50" s="65">
        <v>0</v>
      </c>
      <c r="E50" s="65">
        <v>1</v>
      </c>
      <c r="F50" s="66" t="s">
        <v>131</v>
      </c>
      <c r="G50" s="67">
        <v>0.1</v>
      </c>
      <c r="H50" s="85"/>
      <c r="I50" s="86"/>
      <c r="J50" s="80"/>
      <c r="K50" s="85"/>
      <c r="L50" s="86"/>
      <c r="M50" s="86"/>
      <c r="N50" s="86"/>
      <c r="O50" s="80"/>
      <c r="P50" s="47"/>
      <c r="Q50" s="47"/>
      <c r="R50" s="47"/>
      <c r="S50" s="47"/>
      <c r="T50" s="47"/>
      <c r="U50" s="47"/>
      <c r="V50" s="47"/>
      <c r="W50" s="2"/>
      <c r="X50" s="2"/>
      <c r="Y50" s="2"/>
      <c r="Z50" s="2"/>
      <c r="AA50" s="2"/>
    </row>
    <row r="51" spans="1:27">
      <c r="A51" s="91">
        <v>10</v>
      </c>
      <c r="B51" s="12" t="s">
        <v>132</v>
      </c>
      <c r="C51" s="14"/>
      <c r="D51" s="14"/>
      <c r="E51" s="14"/>
      <c r="F51" s="40"/>
      <c r="G51" s="15">
        <f>E52*G52+E53*G53+E54*G54+E55*G55+E56*G56</f>
        <v>19.000000000000004</v>
      </c>
      <c r="H51" s="45">
        <v>0</v>
      </c>
      <c r="I51" s="45">
        <v>1</v>
      </c>
      <c r="J51" s="46">
        <v>1</v>
      </c>
      <c r="K51" s="85">
        <v>0</v>
      </c>
      <c r="L51" s="86">
        <v>0</v>
      </c>
      <c r="M51" s="86">
        <v>0</v>
      </c>
      <c r="N51" s="45">
        <v>0</v>
      </c>
      <c r="O51" s="46">
        <v>1</v>
      </c>
      <c r="P51" s="47">
        <v>1</v>
      </c>
      <c r="Q51" s="47">
        <v>1</v>
      </c>
      <c r="R51" s="47">
        <v>0</v>
      </c>
      <c r="S51" s="47">
        <v>0</v>
      </c>
      <c r="T51" s="47">
        <v>0</v>
      </c>
      <c r="U51" s="47">
        <v>0</v>
      </c>
      <c r="V51" s="47">
        <v>0</v>
      </c>
      <c r="W51" s="2"/>
      <c r="X51" s="2"/>
      <c r="Y51" s="2"/>
      <c r="Z51" s="2"/>
      <c r="AA51" s="2"/>
    </row>
    <row r="52" spans="1:27">
      <c r="A52" s="130"/>
      <c r="B52" s="49" t="s">
        <v>133</v>
      </c>
      <c r="C52" s="78" t="s">
        <v>649</v>
      </c>
      <c r="D52" s="50"/>
      <c r="E52" s="50">
        <v>1</v>
      </c>
      <c r="F52" s="78" t="s">
        <v>642</v>
      </c>
      <c r="G52" s="51">
        <f>$G$11</f>
        <v>2.8000000000000003</v>
      </c>
      <c r="H52" s="85"/>
      <c r="I52" s="86"/>
      <c r="J52" s="80"/>
      <c r="K52" s="85"/>
      <c r="L52" s="86"/>
      <c r="M52" s="86"/>
      <c r="N52" s="86"/>
      <c r="O52" s="80"/>
      <c r="P52" s="47"/>
      <c r="Q52" s="47"/>
      <c r="R52" s="47"/>
      <c r="S52" s="47"/>
      <c r="T52" s="47"/>
      <c r="U52" s="47"/>
      <c r="V52" s="47"/>
      <c r="W52" s="2"/>
      <c r="X52" s="2"/>
      <c r="Y52" s="2"/>
      <c r="Z52" s="2"/>
      <c r="AA52" s="2"/>
    </row>
    <row r="53" spans="1:27">
      <c r="A53" s="82"/>
      <c r="B53" s="83">
        <f>G51</f>
        <v>19.000000000000004</v>
      </c>
      <c r="C53" s="78" t="s">
        <v>134</v>
      </c>
      <c r="D53" s="50">
        <v>1</v>
      </c>
      <c r="E53" s="50">
        <v>2</v>
      </c>
      <c r="F53" s="27" t="s">
        <v>135</v>
      </c>
      <c r="G53" s="51">
        <v>0.3</v>
      </c>
      <c r="H53" s="85"/>
      <c r="I53" s="86"/>
      <c r="J53" s="80"/>
      <c r="K53" s="85"/>
      <c r="L53" s="86"/>
      <c r="M53" s="86"/>
      <c r="N53" s="86"/>
      <c r="O53" s="80"/>
      <c r="P53" s="47"/>
      <c r="Q53" s="47"/>
      <c r="R53" s="47"/>
      <c r="S53" s="47"/>
      <c r="T53" s="47"/>
      <c r="U53" s="47"/>
      <c r="V53" s="47"/>
      <c r="W53" s="2"/>
      <c r="X53" s="2"/>
      <c r="Y53" s="2"/>
      <c r="Z53" s="2"/>
      <c r="AA53" s="2"/>
    </row>
    <row r="54" spans="1:27">
      <c r="A54" s="85"/>
      <c r="B54" s="86" t="s">
        <v>136</v>
      </c>
      <c r="C54" s="78" t="s">
        <v>137</v>
      </c>
      <c r="D54" s="50">
        <v>1</v>
      </c>
      <c r="E54" s="50">
        <v>1</v>
      </c>
      <c r="F54" s="27" t="s">
        <v>138</v>
      </c>
      <c r="G54" s="51">
        <v>0</v>
      </c>
      <c r="H54" s="85"/>
      <c r="I54" s="86"/>
      <c r="J54" s="80"/>
      <c r="K54" s="85"/>
      <c r="L54" s="86"/>
      <c r="M54" s="86"/>
      <c r="N54" s="86"/>
      <c r="O54" s="80"/>
      <c r="P54" s="47"/>
      <c r="Q54" s="47"/>
      <c r="R54" s="47"/>
      <c r="S54" s="47"/>
      <c r="T54" s="47"/>
      <c r="U54" s="47"/>
      <c r="V54" s="47"/>
      <c r="W54" s="2"/>
      <c r="X54" s="2"/>
      <c r="Y54" s="2"/>
      <c r="Z54" s="2"/>
      <c r="AA54" s="2"/>
    </row>
    <row r="55" spans="1:27">
      <c r="A55" s="85"/>
      <c r="B55" s="86"/>
      <c r="C55" s="78" t="s">
        <v>139</v>
      </c>
      <c r="D55" s="50">
        <v>0</v>
      </c>
      <c r="E55" s="50">
        <v>1</v>
      </c>
      <c r="F55" s="56" t="s">
        <v>140</v>
      </c>
      <c r="G55" s="51">
        <v>14.8</v>
      </c>
      <c r="H55" s="85"/>
      <c r="I55" s="86"/>
      <c r="J55" s="80"/>
      <c r="K55" s="85"/>
      <c r="L55" s="86"/>
      <c r="M55" s="86"/>
      <c r="N55" s="86"/>
      <c r="O55" s="80"/>
      <c r="P55" s="47"/>
      <c r="Q55" s="47"/>
      <c r="R55" s="47"/>
      <c r="S55" s="47"/>
      <c r="T55" s="47"/>
      <c r="U55" s="47"/>
      <c r="V55" s="47"/>
      <c r="W55" s="2"/>
      <c r="X55" s="2"/>
      <c r="Y55" s="2"/>
      <c r="Z55" s="2"/>
      <c r="AA55" s="2"/>
    </row>
    <row r="56" spans="1:27" ht="16" thickBot="1">
      <c r="A56" s="85"/>
      <c r="B56" s="68"/>
      <c r="C56" s="64" t="s">
        <v>613</v>
      </c>
      <c r="D56" s="65">
        <v>0</v>
      </c>
      <c r="E56" s="65">
        <v>4</v>
      </c>
      <c r="F56" s="66" t="s">
        <v>141</v>
      </c>
      <c r="G56" s="67">
        <v>0.2</v>
      </c>
      <c r="H56" s="85"/>
      <c r="I56" s="86"/>
      <c r="J56" s="80"/>
      <c r="K56" s="85"/>
      <c r="L56" s="86"/>
      <c r="M56" s="86"/>
      <c r="N56" s="86"/>
      <c r="O56" s="80"/>
      <c r="P56" s="47"/>
      <c r="Q56" s="47"/>
      <c r="R56" s="47"/>
      <c r="S56" s="47"/>
      <c r="T56" s="47"/>
      <c r="U56" s="47"/>
      <c r="V56" s="47"/>
      <c r="W56" s="2"/>
      <c r="X56" s="2"/>
      <c r="Y56" s="2"/>
      <c r="Z56" s="2"/>
      <c r="AA56" s="2"/>
    </row>
    <row r="57" spans="1:27">
      <c r="A57" s="91">
        <v>11</v>
      </c>
      <c r="B57" s="12" t="s">
        <v>142</v>
      </c>
      <c r="C57" s="14"/>
      <c r="D57" s="14"/>
      <c r="E57" s="14"/>
      <c r="F57" s="40"/>
      <c r="G57" s="15">
        <f>E58*G58+E59*G59+E60*G60</f>
        <v>63</v>
      </c>
      <c r="H57" s="45">
        <v>0</v>
      </c>
      <c r="I57" s="45">
        <v>1</v>
      </c>
      <c r="J57" s="46">
        <v>1</v>
      </c>
      <c r="K57" s="85">
        <v>0</v>
      </c>
      <c r="L57" s="86">
        <v>0</v>
      </c>
      <c r="M57" s="86">
        <v>0</v>
      </c>
      <c r="N57" s="45">
        <v>0</v>
      </c>
      <c r="O57" s="46">
        <v>1</v>
      </c>
      <c r="P57" s="47">
        <v>0</v>
      </c>
      <c r="Q57" s="47">
        <v>0</v>
      </c>
      <c r="R57" s="47">
        <v>0</v>
      </c>
      <c r="S57" s="47">
        <v>0</v>
      </c>
      <c r="T57" s="47">
        <v>0</v>
      </c>
      <c r="U57" s="47">
        <v>0</v>
      </c>
      <c r="V57" s="47">
        <v>0</v>
      </c>
      <c r="W57" s="2"/>
      <c r="X57" s="2"/>
      <c r="Y57" s="2"/>
      <c r="Z57" s="2"/>
      <c r="AA57" s="2"/>
    </row>
    <row r="58" spans="1:27">
      <c r="A58" s="130"/>
      <c r="B58" s="49" t="s">
        <v>143</v>
      </c>
      <c r="C58" s="78" t="s">
        <v>649</v>
      </c>
      <c r="D58" s="50"/>
      <c r="E58" s="50">
        <v>1</v>
      </c>
      <c r="F58" s="78" t="s">
        <v>642</v>
      </c>
      <c r="G58" s="51">
        <f>$G$11</f>
        <v>2.8000000000000003</v>
      </c>
      <c r="H58" s="85"/>
      <c r="I58" s="86"/>
      <c r="J58" s="80"/>
      <c r="K58" s="85"/>
      <c r="L58" s="86"/>
      <c r="M58" s="86"/>
      <c r="N58" s="86"/>
      <c r="O58" s="80"/>
      <c r="P58" s="47"/>
      <c r="Q58" s="47"/>
      <c r="R58" s="47"/>
      <c r="S58" s="47"/>
      <c r="T58" s="47"/>
      <c r="U58" s="47"/>
      <c r="V58" s="47"/>
      <c r="W58" s="2"/>
      <c r="X58" s="2"/>
      <c r="Y58" s="2"/>
      <c r="Z58" s="2"/>
      <c r="AA58" s="2"/>
    </row>
    <row r="59" spans="1:27">
      <c r="A59" s="82"/>
      <c r="B59" s="83">
        <f>G57</f>
        <v>63</v>
      </c>
      <c r="C59" s="78" t="s">
        <v>144</v>
      </c>
      <c r="D59" s="50">
        <v>1</v>
      </c>
      <c r="E59" s="50">
        <v>1</v>
      </c>
      <c r="F59" s="27" t="s">
        <v>145</v>
      </c>
      <c r="G59" s="51">
        <v>0.2</v>
      </c>
      <c r="H59" s="85"/>
      <c r="I59" s="86"/>
      <c r="J59" s="80"/>
      <c r="K59" s="85"/>
      <c r="L59" s="86"/>
      <c r="M59" s="86"/>
      <c r="N59" s="86"/>
      <c r="O59" s="80"/>
      <c r="P59" s="47"/>
      <c r="Q59" s="47"/>
      <c r="R59" s="47"/>
      <c r="S59" s="47"/>
      <c r="T59" s="47"/>
      <c r="U59" s="47"/>
      <c r="V59" s="47"/>
      <c r="W59" s="2"/>
      <c r="X59" s="2"/>
      <c r="Y59" s="2"/>
      <c r="Z59" s="2"/>
      <c r="AA59" s="2"/>
    </row>
    <row r="60" spans="1:27" ht="16" thickBot="1">
      <c r="A60" s="85"/>
      <c r="B60" s="68" t="s">
        <v>146</v>
      </c>
      <c r="C60" s="64" t="s">
        <v>147</v>
      </c>
      <c r="D60" s="65">
        <v>0</v>
      </c>
      <c r="E60" s="65">
        <v>1</v>
      </c>
      <c r="F60" s="66" t="s">
        <v>148</v>
      </c>
      <c r="G60" s="67">
        <v>60</v>
      </c>
      <c r="H60" s="85"/>
      <c r="I60" s="86"/>
      <c r="J60" s="80"/>
      <c r="K60" s="85"/>
      <c r="L60" s="86"/>
      <c r="M60" s="86"/>
      <c r="N60" s="86"/>
      <c r="O60" s="80"/>
      <c r="P60" s="47"/>
      <c r="Q60" s="47"/>
      <c r="R60" s="47"/>
      <c r="S60" s="47"/>
      <c r="T60" s="47"/>
      <c r="U60" s="47"/>
      <c r="V60" s="47"/>
      <c r="W60" s="2"/>
      <c r="X60" s="2"/>
      <c r="Y60" s="2"/>
      <c r="Z60" s="2"/>
      <c r="AA60" s="2"/>
    </row>
    <row r="61" spans="1:27">
      <c r="A61" s="91">
        <v>12</v>
      </c>
      <c r="B61" s="12" t="s">
        <v>149</v>
      </c>
      <c r="C61" s="14"/>
      <c r="D61" s="14"/>
      <c r="E61" s="14"/>
      <c r="F61" s="14"/>
      <c r="G61" s="15">
        <f>E62*G62+E63*G63+E64*G64+E65*G65</f>
        <v>9.1</v>
      </c>
      <c r="H61" s="45">
        <v>2</v>
      </c>
      <c r="I61" s="45">
        <v>3</v>
      </c>
      <c r="J61" s="46">
        <v>1</v>
      </c>
      <c r="K61" s="85">
        <v>0</v>
      </c>
      <c r="L61" s="86">
        <v>0</v>
      </c>
      <c r="M61" s="86">
        <v>0</v>
      </c>
      <c r="N61" s="45">
        <v>0</v>
      </c>
      <c r="O61" s="46">
        <v>0</v>
      </c>
      <c r="P61" s="47">
        <v>0</v>
      </c>
      <c r="Q61" s="47">
        <v>0</v>
      </c>
      <c r="R61" s="47">
        <v>1</v>
      </c>
      <c r="S61" s="47">
        <v>0</v>
      </c>
      <c r="T61" s="47">
        <v>2</v>
      </c>
      <c r="U61" s="47">
        <v>0</v>
      </c>
      <c r="V61" s="47">
        <v>0</v>
      </c>
      <c r="W61" s="2"/>
      <c r="X61" s="2"/>
      <c r="Y61" s="2"/>
      <c r="Z61" s="2"/>
      <c r="AA61" s="2"/>
    </row>
    <row r="62" spans="1:27">
      <c r="A62" s="130"/>
      <c r="B62" s="49" t="s">
        <v>150</v>
      </c>
      <c r="C62" s="78" t="s">
        <v>649</v>
      </c>
      <c r="D62" s="50"/>
      <c r="E62" s="50">
        <v>1</v>
      </c>
      <c r="F62" s="78" t="s">
        <v>642</v>
      </c>
      <c r="G62" s="51">
        <f>$G$11</f>
        <v>2.8000000000000003</v>
      </c>
      <c r="H62" s="85"/>
      <c r="I62" s="86"/>
      <c r="J62" s="80"/>
      <c r="K62" s="85"/>
      <c r="L62" s="86"/>
      <c r="M62" s="86"/>
      <c r="N62" s="86"/>
      <c r="O62" s="80"/>
      <c r="P62" s="47"/>
      <c r="Q62" s="47"/>
      <c r="R62" s="47"/>
      <c r="S62" s="47"/>
      <c r="T62" s="47"/>
      <c r="U62" s="47"/>
      <c r="V62" s="47"/>
      <c r="W62" s="2"/>
      <c r="X62" s="2"/>
      <c r="Y62" s="2"/>
      <c r="Z62" s="2"/>
      <c r="AA62" s="2"/>
    </row>
    <row r="63" spans="1:27">
      <c r="A63" s="82"/>
      <c r="B63" s="83">
        <f>G61</f>
        <v>9.1</v>
      </c>
      <c r="C63" s="78" t="s">
        <v>151</v>
      </c>
      <c r="D63" s="50">
        <v>1</v>
      </c>
      <c r="E63" s="50">
        <v>1</v>
      </c>
      <c r="F63" s="27" t="s">
        <v>152</v>
      </c>
      <c r="G63" s="51">
        <v>0.3</v>
      </c>
      <c r="H63" s="85"/>
      <c r="I63" s="86"/>
      <c r="J63" s="80"/>
      <c r="K63" s="85"/>
      <c r="L63" s="86"/>
      <c r="M63" s="86"/>
      <c r="N63" s="86"/>
      <c r="O63" s="80"/>
      <c r="P63" s="47"/>
      <c r="Q63" s="47"/>
      <c r="R63" s="47"/>
      <c r="S63" s="47"/>
      <c r="T63" s="47"/>
      <c r="U63" s="47"/>
      <c r="V63" s="47"/>
      <c r="W63" s="2"/>
      <c r="X63" s="2"/>
      <c r="Y63" s="2"/>
      <c r="Z63" s="2"/>
      <c r="AA63" s="2"/>
    </row>
    <row r="64" spans="1:27">
      <c r="A64" s="85"/>
      <c r="B64" s="86" t="s">
        <v>153</v>
      </c>
      <c r="C64" s="78" t="s">
        <v>154</v>
      </c>
      <c r="D64" s="50">
        <v>1</v>
      </c>
      <c r="E64" s="50">
        <v>1</v>
      </c>
      <c r="F64" s="27" t="s">
        <v>155</v>
      </c>
      <c r="G64" s="51">
        <v>0</v>
      </c>
      <c r="H64" s="85"/>
      <c r="I64" s="86"/>
      <c r="J64" s="80"/>
      <c r="K64" s="85"/>
      <c r="L64" s="86"/>
      <c r="M64" s="86"/>
      <c r="N64" s="86"/>
      <c r="O64" s="80"/>
      <c r="P64" s="47"/>
      <c r="Q64" s="47"/>
      <c r="R64" s="47"/>
      <c r="S64" s="47"/>
      <c r="T64" s="47"/>
      <c r="U64" s="47"/>
      <c r="V64" s="47"/>
      <c r="W64" s="2"/>
      <c r="X64" s="2"/>
      <c r="Y64" s="2"/>
      <c r="Z64" s="2"/>
      <c r="AA64" s="2"/>
    </row>
    <row r="65" spans="1:27" ht="16" thickBot="1">
      <c r="A65" s="85"/>
      <c r="B65" s="68"/>
      <c r="C65" s="64" t="s">
        <v>156</v>
      </c>
      <c r="D65" s="65">
        <v>0</v>
      </c>
      <c r="E65" s="65">
        <v>1</v>
      </c>
      <c r="F65" s="66" t="s">
        <v>93</v>
      </c>
      <c r="G65" s="67">
        <v>6</v>
      </c>
      <c r="H65" s="85"/>
      <c r="I65" s="86"/>
      <c r="J65" s="80"/>
      <c r="K65" s="85"/>
      <c r="L65" s="86"/>
      <c r="M65" s="86"/>
      <c r="N65" s="86"/>
      <c r="O65" s="80"/>
      <c r="P65" s="47"/>
      <c r="Q65" s="47"/>
      <c r="R65" s="47"/>
      <c r="S65" s="47"/>
      <c r="T65" s="47"/>
      <c r="U65" s="47"/>
      <c r="V65" s="47"/>
      <c r="W65" s="2"/>
      <c r="X65" s="2"/>
      <c r="Y65" s="2"/>
      <c r="Z65" s="2"/>
      <c r="AA65" s="2"/>
    </row>
    <row r="66" spans="1:27">
      <c r="A66" s="91">
        <v>13</v>
      </c>
      <c r="B66" s="12" t="s">
        <v>157</v>
      </c>
      <c r="C66" s="14"/>
      <c r="D66" s="14"/>
      <c r="E66" s="14"/>
      <c r="F66" s="14"/>
      <c r="G66" s="15">
        <f>E67*G67+E68*G68+E69*G69+E70*G70</f>
        <v>9.1</v>
      </c>
      <c r="H66" s="45">
        <v>1</v>
      </c>
      <c r="I66" s="45">
        <v>2</v>
      </c>
      <c r="J66" s="46">
        <v>1</v>
      </c>
      <c r="K66" s="85">
        <v>0</v>
      </c>
      <c r="L66" s="86">
        <v>0</v>
      </c>
      <c r="M66" s="86">
        <v>0</v>
      </c>
      <c r="N66" s="45">
        <v>0</v>
      </c>
      <c r="O66" s="46">
        <v>0</v>
      </c>
      <c r="P66" s="47">
        <v>0</v>
      </c>
      <c r="Q66" s="47">
        <v>0</v>
      </c>
      <c r="R66" s="47">
        <v>0</v>
      </c>
      <c r="S66" s="47">
        <v>0</v>
      </c>
      <c r="T66" s="47">
        <v>1</v>
      </c>
      <c r="U66" s="47">
        <v>0</v>
      </c>
      <c r="V66" s="47">
        <v>0</v>
      </c>
      <c r="W66" s="2"/>
      <c r="X66" s="2"/>
      <c r="Y66" s="2"/>
      <c r="Z66" s="2"/>
      <c r="AA66" s="2"/>
    </row>
    <row r="67" spans="1:27">
      <c r="A67" s="130"/>
      <c r="B67" s="49" t="s">
        <v>150</v>
      </c>
      <c r="C67" s="78" t="s">
        <v>649</v>
      </c>
      <c r="D67" s="50"/>
      <c r="E67" s="50">
        <v>1</v>
      </c>
      <c r="F67" s="78" t="s">
        <v>642</v>
      </c>
      <c r="G67" s="51">
        <f>$G$11</f>
        <v>2.8000000000000003</v>
      </c>
      <c r="H67" s="85"/>
      <c r="I67" s="86"/>
      <c r="J67" s="80"/>
      <c r="K67" s="85"/>
      <c r="L67" s="86"/>
      <c r="M67" s="86"/>
      <c r="N67" s="86"/>
      <c r="O67" s="80"/>
      <c r="P67" s="47"/>
      <c r="Q67" s="47"/>
      <c r="R67" s="47"/>
      <c r="S67" s="47"/>
      <c r="T67" s="47"/>
      <c r="U67" s="47"/>
      <c r="V67" s="47"/>
      <c r="W67" s="2"/>
      <c r="X67" s="2"/>
      <c r="Y67" s="2"/>
      <c r="Z67" s="2"/>
      <c r="AA67" s="2"/>
    </row>
    <row r="68" spans="1:27">
      <c r="A68" s="82"/>
      <c r="B68" s="83">
        <f>G66</f>
        <v>9.1</v>
      </c>
      <c r="C68" s="78" t="s">
        <v>151</v>
      </c>
      <c r="D68" s="50">
        <v>1</v>
      </c>
      <c r="E68" s="50">
        <v>1</v>
      </c>
      <c r="F68" s="27" t="s">
        <v>152</v>
      </c>
      <c r="G68" s="51">
        <v>0.3</v>
      </c>
      <c r="H68" s="85"/>
      <c r="I68" s="86"/>
      <c r="J68" s="80"/>
      <c r="K68" s="85"/>
      <c r="L68" s="86"/>
      <c r="M68" s="86"/>
      <c r="N68" s="86"/>
      <c r="O68" s="80"/>
      <c r="P68" s="47"/>
      <c r="Q68" s="47"/>
      <c r="R68" s="47"/>
      <c r="S68" s="47"/>
      <c r="T68" s="47"/>
      <c r="U68" s="47"/>
      <c r="V68" s="47"/>
      <c r="W68" s="2"/>
      <c r="X68" s="2"/>
      <c r="Y68" s="2"/>
      <c r="Z68" s="2"/>
      <c r="AA68" s="2"/>
    </row>
    <row r="69" spans="1:27">
      <c r="A69" s="85"/>
      <c r="B69" s="86" t="s">
        <v>153</v>
      </c>
      <c r="C69" s="78" t="s">
        <v>154</v>
      </c>
      <c r="D69" s="50">
        <v>1</v>
      </c>
      <c r="E69" s="50">
        <v>1</v>
      </c>
      <c r="F69" s="27" t="s">
        <v>155</v>
      </c>
      <c r="G69" s="51">
        <v>0</v>
      </c>
      <c r="H69" s="85"/>
      <c r="I69" s="86"/>
      <c r="J69" s="80"/>
      <c r="K69" s="85"/>
      <c r="L69" s="86"/>
      <c r="M69" s="86"/>
      <c r="N69" s="86"/>
      <c r="O69" s="80"/>
      <c r="P69" s="47"/>
      <c r="Q69" s="47"/>
      <c r="R69" s="47"/>
      <c r="S69" s="47"/>
      <c r="T69" s="47"/>
      <c r="U69" s="47"/>
      <c r="V69" s="47"/>
      <c r="W69" s="2"/>
      <c r="X69" s="2"/>
      <c r="Y69" s="2"/>
      <c r="Z69" s="2"/>
      <c r="AA69" s="2"/>
    </row>
    <row r="70" spans="1:27" ht="16" thickBot="1">
      <c r="A70" s="85"/>
      <c r="B70" s="68"/>
      <c r="C70" s="64" t="s">
        <v>158</v>
      </c>
      <c r="D70" s="65">
        <v>0</v>
      </c>
      <c r="E70" s="65">
        <v>1</v>
      </c>
      <c r="F70" s="66" t="s">
        <v>93</v>
      </c>
      <c r="G70" s="67">
        <v>6</v>
      </c>
      <c r="H70" s="85"/>
      <c r="I70" s="86"/>
      <c r="J70" s="80"/>
      <c r="K70" s="85"/>
      <c r="L70" s="86"/>
      <c r="M70" s="86"/>
      <c r="N70" s="86"/>
      <c r="O70" s="80"/>
      <c r="P70" s="47"/>
      <c r="Q70" s="47"/>
      <c r="R70" s="47"/>
      <c r="S70" s="47"/>
      <c r="T70" s="47"/>
      <c r="U70" s="47"/>
      <c r="V70" s="47"/>
      <c r="W70" s="2"/>
      <c r="X70" s="2"/>
      <c r="Y70" s="2"/>
      <c r="Z70" s="2"/>
      <c r="AA70" s="2"/>
    </row>
    <row r="71" spans="1:27">
      <c r="A71" s="91">
        <v>14</v>
      </c>
      <c r="B71" s="12" t="s">
        <v>159</v>
      </c>
      <c r="C71" s="14"/>
      <c r="D71" s="14"/>
      <c r="E71" s="14"/>
      <c r="F71" s="14"/>
      <c r="G71" s="15">
        <f>E72*G72+E73*G73+E74*G74+E75*G75</f>
        <v>22.1</v>
      </c>
      <c r="H71" s="45">
        <v>1</v>
      </c>
      <c r="I71" s="45">
        <v>0</v>
      </c>
      <c r="J71" s="46">
        <v>1</v>
      </c>
      <c r="K71" s="85">
        <v>0</v>
      </c>
      <c r="L71" s="86">
        <v>0</v>
      </c>
      <c r="M71" s="86">
        <v>0</v>
      </c>
      <c r="N71" s="45">
        <v>0</v>
      </c>
      <c r="O71" s="46">
        <v>0</v>
      </c>
      <c r="P71" s="47">
        <v>0</v>
      </c>
      <c r="Q71" s="47">
        <v>0</v>
      </c>
      <c r="R71" s="47">
        <v>0</v>
      </c>
      <c r="S71" s="47">
        <v>0</v>
      </c>
      <c r="T71" s="47">
        <v>1</v>
      </c>
      <c r="U71" s="47">
        <v>0</v>
      </c>
      <c r="V71" s="47">
        <v>0</v>
      </c>
      <c r="W71" s="2"/>
      <c r="X71" s="2"/>
      <c r="Y71" s="2"/>
      <c r="Z71" s="2"/>
      <c r="AA71" s="2"/>
    </row>
    <row r="72" spans="1:27">
      <c r="A72" s="130"/>
      <c r="B72" s="49" t="s">
        <v>150</v>
      </c>
      <c r="C72" s="78" t="s">
        <v>649</v>
      </c>
      <c r="D72" s="50"/>
      <c r="E72" s="50">
        <v>1</v>
      </c>
      <c r="F72" s="78" t="s">
        <v>642</v>
      </c>
      <c r="G72" s="51">
        <f>$G$11</f>
        <v>2.8000000000000003</v>
      </c>
      <c r="H72" s="85"/>
      <c r="I72" s="86"/>
      <c r="J72" s="80"/>
      <c r="K72" s="85"/>
      <c r="L72" s="86"/>
      <c r="M72" s="86"/>
      <c r="N72" s="86"/>
      <c r="O72" s="80"/>
      <c r="P72" s="47"/>
      <c r="Q72" s="47"/>
      <c r="R72" s="47"/>
      <c r="S72" s="47"/>
      <c r="T72" s="47"/>
      <c r="U72" s="47"/>
      <c r="V72" s="47"/>
      <c r="W72" s="2"/>
      <c r="X72" s="2"/>
      <c r="Y72" s="2"/>
      <c r="Z72" s="2"/>
      <c r="AA72" s="2"/>
    </row>
    <row r="73" spans="1:27">
      <c r="A73" s="82"/>
      <c r="B73" s="83">
        <f>G71</f>
        <v>22.1</v>
      </c>
      <c r="C73" s="78" t="s">
        <v>151</v>
      </c>
      <c r="D73" s="50">
        <v>1</v>
      </c>
      <c r="E73" s="50">
        <v>1</v>
      </c>
      <c r="F73" s="27" t="s">
        <v>160</v>
      </c>
      <c r="G73" s="51">
        <v>0.3</v>
      </c>
      <c r="H73" s="85"/>
      <c r="I73" s="86"/>
      <c r="J73" s="80"/>
      <c r="K73" s="85"/>
      <c r="L73" s="86"/>
      <c r="M73" s="86"/>
      <c r="N73" s="86"/>
      <c r="O73" s="80"/>
      <c r="P73" s="47"/>
      <c r="Q73" s="47"/>
      <c r="R73" s="47"/>
      <c r="S73" s="47"/>
      <c r="T73" s="47"/>
      <c r="U73" s="47"/>
      <c r="V73" s="47"/>
      <c r="W73" s="2"/>
      <c r="X73" s="2"/>
      <c r="Y73" s="2"/>
      <c r="Z73" s="2"/>
      <c r="AA73" s="2"/>
    </row>
    <row r="74" spans="1:27">
      <c r="A74" s="85"/>
      <c r="B74" s="86" t="s">
        <v>153</v>
      </c>
      <c r="C74" s="78" t="s">
        <v>154</v>
      </c>
      <c r="D74" s="50">
        <v>1</v>
      </c>
      <c r="E74" s="50">
        <v>1</v>
      </c>
      <c r="F74" s="27" t="s">
        <v>160</v>
      </c>
      <c r="G74" s="51">
        <v>0</v>
      </c>
      <c r="H74" s="85"/>
      <c r="I74" s="86"/>
      <c r="J74" s="80"/>
      <c r="K74" s="85"/>
      <c r="L74" s="86"/>
      <c r="M74" s="86"/>
      <c r="N74" s="86"/>
      <c r="O74" s="80"/>
      <c r="P74" s="47"/>
      <c r="Q74" s="47"/>
      <c r="R74" s="47"/>
      <c r="S74" s="47"/>
      <c r="T74" s="47"/>
      <c r="U74" s="47"/>
      <c r="V74" s="47"/>
      <c r="W74" s="2"/>
      <c r="X74" s="2"/>
      <c r="Y74" s="2"/>
      <c r="Z74" s="2"/>
      <c r="AA74" s="2"/>
    </row>
    <row r="75" spans="1:27" ht="16" thickBot="1">
      <c r="A75" s="85"/>
      <c r="B75" s="68"/>
      <c r="C75" s="64" t="s">
        <v>161</v>
      </c>
      <c r="D75" s="65">
        <v>0</v>
      </c>
      <c r="E75" s="65">
        <v>1</v>
      </c>
      <c r="F75" s="66" t="s">
        <v>162</v>
      </c>
      <c r="G75" s="67">
        <v>19</v>
      </c>
      <c r="H75" s="85"/>
      <c r="I75" s="86"/>
      <c r="J75" s="80"/>
      <c r="K75" s="85"/>
      <c r="L75" s="86"/>
      <c r="M75" s="86"/>
      <c r="N75" s="86"/>
      <c r="O75" s="80"/>
      <c r="P75" s="47"/>
      <c r="Q75" s="47"/>
      <c r="R75" s="47"/>
      <c r="S75" s="47"/>
      <c r="T75" s="47"/>
      <c r="U75" s="47"/>
      <c r="V75" s="47"/>
      <c r="W75" s="2"/>
      <c r="X75" s="2"/>
      <c r="Y75" s="2"/>
      <c r="Z75" s="2"/>
      <c r="AA75" s="2"/>
    </row>
    <row r="76" spans="1:27">
      <c r="A76" s="91">
        <v>15</v>
      </c>
      <c r="B76" s="12" t="s">
        <v>614</v>
      </c>
      <c r="C76" s="14"/>
      <c r="D76" s="14"/>
      <c r="E76" s="14"/>
      <c r="F76" s="14"/>
      <c r="G76" s="15">
        <f>E77*G77+E78*G78+E79*G79</f>
        <v>14.1</v>
      </c>
      <c r="H76" s="45">
        <v>0</v>
      </c>
      <c r="I76" s="45">
        <v>0</v>
      </c>
      <c r="J76" s="46">
        <v>1</v>
      </c>
      <c r="K76" s="85">
        <v>0</v>
      </c>
      <c r="L76" s="86">
        <v>0</v>
      </c>
      <c r="M76" s="86">
        <v>0</v>
      </c>
      <c r="N76" s="45">
        <v>0</v>
      </c>
      <c r="O76" s="46">
        <v>0</v>
      </c>
      <c r="P76" s="47">
        <v>0</v>
      </c>
      <c r="Q76" s="47">
        <v>0</v>
      </c>
      <c r="R76" s="47">
        <v>0</v>
      </c>
      <c r="S76" s="47">
        <v>0</v>
      </c>
      <c r="T76" s="47">
        <v>0</v>
      </c>
      <c r="U76" s="47">
        <v>0</v>
      </c>
      <c r="V76" s="47">
        <v>1</v>
      </c>
      <c r="W76" s="2"/>
      <c r="X76" s="2"/>
      <c r="Y76" s="2"/>
      <c r="Z76" s="2"/>
      <c r="AA76" s="2"/>
    </row>
    <row r="77" spans="1:27">
      <c r="A77" s="130"/>
      <c r="B77" s="49" t="s">
        <v>150</v>
      </c>
      <c r="C77" s="78" t="s">
        <v>649</v>
      </c>
      <c r="D77" s="50"/>
      <c r="E77" s="50">
        <v>1</v>
      </c>
      <c r="F77" s="78" t="s">
        <v>642</v>
      </c>
      <c r="G77" s="51">
        <f>$G$11</f>
        <v>2.8000000000000003</v>
      </c>
      <c r="H77" s="85"/>
      <c r="I77" s="86"/>
      <c r="J77" s="80"/>
      <c r="K77" s="85"/>
      <c r="L77" s="86"/>
      <c r="M77" s="86"/>
      <c r="N77" s="86"/>
      <c r="O77" s="80"/>
      <c r="P77" s="47"/>
      <c r="Q77" s="47"/>
      <c r="R77" s="47"/>
      <c r="S77" s="47"/>
      <c r="T77" s="47"/>
      <c r="U77" s="47"/>
      <c r="V77" s="47"/>
      <c r="W77" s="2"/>
      <c r="X77" s="2"/>
      <c r="Y77" s="2"/>
      <c r="Z77" s="2"/>
      <c r="AA77" s="2"/>
    </row>
    <row r="78" spans="1:27">
      <c r="A78" s="82"/>
      <c r="B78" s="83">
        <f>G76</f>
        <v>14.1</v>
      </c>
      <c r="C78" s="78" t="s">
        <v>163</v>
      </c>
      <c r="D78" s="50">
        <v>1</v>
      </c>
      <c r="E78" s="50">
        <v>1</v>
      </c>
      <c r="F78" s="27" t="s">
        <v>164</v>
      </c>
      <c r="G78" s="51">
        <v>0.3</v>
      </c>
      <c r="H78" s="85"/>
      <c r="I78" s="86"/>
      <c r="J78" s="80"/>
      <c r="K78" s="85"/>
      <c r="L78" s="86"/>
      <c r="M78" s="86"/>
      <c r="N78" s="86"/>
      <c r="O78" s="80"/>
      <c r="P78" s="47"/>
      <c r="Q78" s="47"/>
      <c r="R78" s="47"/>
      <c r="S78" s="47"/>
      <c r="T78" s="47"/>
      <c r="U78" s="47"/>
      <c r="V78" s="47"/>
      <c r="W78" s="2"/>
      <c r="X78" s="2"/>
      <c r="Y78" s="2"/>
      <c r="Z78" s="2"/>
      <c r="AA78" s="2"/>
    </row>
    <row r="79" spans="1:27" ht="16" thickBot="1">
      <c r="A79" s="85"/>
      <c r="B79" s="68"/>
      <c r="C79" s="64" t="s">
        <v>615</v>
      </c>
      <c r="D79" s="65">
        <v>0</v>
      </c>
      <c r="E79" s="65">
        <v>1</v>
      </c>
      <c r="F79" s="66" t="s">
        <v>165</v>
      </c>
      <c r="G79" s="67">
        <v>11</v>
      </c>
      <c r="H79" s="85"/>
      <c r="I79" s="86"/>
      <c r="J79" s="80"/>
      <c r="K79" s="85"/>
      <c r="L79" s="86"/>
      <c r="M79" s="86"/>
      <c r="N79" s="86"/>
      <c r="O79" s="80"/>
      <c r="P79" s="47"/>
      <c r="Q79" s="47"/>
      <c r="R79" s="47"/>
      <c r="S79" s="47"/>
      <c r="T79" s="47"/>
      <c r="U79" s="47"/>
      <c r="V79" s="47"/>
      <c r="W79" s="2"/>
      <c r="X79" s="2"/>
      <c r="Y79" s="2"/>
      <c r="Z79" s="2"/>
      <c r="AA79" s="2"/>
    </row>
    <row r="80" spans="1:27">
      <c r="A80" s="91">
        <v>16</v>
      </c>
      <c r="B80" s="12" t="s">
        <v>166</v>
      </c>
      <c r="C80" s="14"/>
      <c r="D80" s="14"/>
      <c r="E80" s="14"/>
      <c r="F80" s="14"/>
      <c r="G80" s="15">
        <f>E81*G81+E82*G82+E83*G83+E84*G84</f>
        <v>24.1</v>
      </c>
      <c r="H80" s="45">
        <v>0</v>
      </c>
      <c r="I80" s="45">
        <v>1</v>
      </c>
      <c r="J80" s="46">
        <v>0</v>
      </c>
      <c r="K80" s="85">
        <v>1</v>
      </c>
      <c r="L80" s="86">
        <v>0</v>
      </c>
      <c r="M80" s="86">
        <v>0</v>
      </c>
      <c r="N80" s="45">
        <v>0</v>
      </c>
      <c r="O80" s="46">
        <v>0</v>
      </c>
      <c r="P80" s="47">
        <v>0</v>
      </c>
      <c r="Q80" s="47">
        <v>0</v>
      </c>
      <c r="R80" s="47">
        <v>0</v>
      </c>
      <c r="S80" s="47">
        <v>0</v>
      </c>
      <c r="T80" s="47">
        <v>0</v>
      </c>
      <c r="U80" s="47">
        <v>0</v>
      </c>
      <c r="V80" s="47">
        <v>0</v>
      </c>
      <c r="W80" s="2"/>
      <c r="X80" s="2"/>
      <c r="Y80" s="2"/>
      <c r="Z80" s="2"/>
      <c r="AA80" s="2"/>
    </row>
    <row r="81" spans="1:27">
      <c r="A81" s="130"/>
      <c r="B81" s="49" t="s">
        <v>150</v>
      </c>
      <c r="C81" s="78" t="s">
        <v>649</v>
      </c>
      <c r="D81" s="50"/>
      <c r="E81" s="50">
        <v>1</v>
      </c>
      <c r="F81" s="78" t="s">
        <v>642</v>
      </c>
      <c r="G81" s="51">
        <f>$G$11</f>
        <v>2.8000000000000003</v>
      </c>
      <c r="H81" s="85"/>
      <c r="I81" s="86"/>
      <c r="J81" s="80"/>
      <c r="K81" s="85"/>
      <c r="L81" s="86"/>
      <c r="M81" s="86"/>
      <c r="N81" s="86"/>
      <c r="O81" s="80"/>
      <c r="P81" s="47"/>
      <c r="Q81" s="47"/>
      <c r="R81" s="47"/>
      <c r="S81" s="47"/>
      <c r="T81" s="47"/>
      <c r="U81" s="47"/>
      <c r="V81" s="47"/>
      <c r="W81" s="2"/>
      <c r="X81" s="2"/>
      <c r="Y81" s="2"/>
      <c r="Z81" s="2"/>
      <c r="AA81" s="2"/>
    </row>
    <row r="82" spans="1:27">
      <c r="A82" s="82"/>
      <c r="B82" s="83">
        <f>G80</f>
        <v>24.1</v>
      </c>
      <c r="C82" s="78" t="s">
        <v>151</v>
      </c>
      <c r="D82" s="50">
        <v>1</v>
      </c>
      <c r="E82" s="50">
        <v>1</v>
      </c>
      <c r="F82" s="27" t="s">
        <v>152</v>
      </c>
      <c r="G82" s="51">
        <v>0.3</v>
      </c>
      <c r="H82" s="85"/>
      <c r="I82" s="86"/>
      <c r="J82" s="80"/>
      <c r="K82" s="85"/>
      <c r="L82" s="86"/>
      <c r="M82" s="86"/>
      <c r="N82" s="86"/>
      <c r="O82" s="80"/>
      <c r="P82" s="47"/>
      <c r="Q82" s="47"/>
      <c r="R82" s="47"/>
      <c r="S82" s="47"/>
      <c r="T82" s="47"/>
      <c r="U82" s="47"/>
      <c r="V82" s="47"/>
      <c r="W82" s="2"/>
      <c r="X82" s="2"/>
      <c r="Y82" s="2"/>
      <c r="Z82" s="2"/>
      <c r="AA82" s="2"/>
    </row>
    <row r="83" spans="1:27">
      <c r="A83" s="85"/>
      <c r="B83" s="86" t="s">
        <v>153</v>
      </c>
      <c r="C83" s="78" t="s">
        <v>154</v>
      </c>
      <c r="D83" s="50">
        <v>1</v>
      </c>
      <c r="E83" s="50">
        <v>1</v>
      </c>
      <c r="F83" s="27" t="s">
        <v>155</v>
      </c>
      <c r="G83" s="51">
        <v>0</v>
      </c>
      <c r="H83" s="85"/>
      <c r="I83" s="86"/>
      <c r="J83" s="80"/>
      <c r="K83" s="85"/>
      <c r="L83" s="86"/>
      <c r="M83" s="86"/>
      <c r="N83" s="86"/>
      <c r="O83" s="80"/>
      <c r="P83" s="47"/>
      <c r="Q83" s="47"/>
      <c r="R83" s="47"/>
      <c r="S83" s="47"/>
      <c r="T83" s="47"/>
      <c r="U83" s="47"/>
      <c r="V83" s="47"/>
      <c r="W83" s="2"/>
      <c r="X83" s="2"/>
      <c r="Y83" s="2"/>
      <c r="Z83" s="2"/>
      <c r="AA83" s="2"/>
    </row>
    <row r="84" spans="1:27" ht="16" thickBot="1">
      <c r="A84" s="85"/>
      <c r="B84" s="68"/>
      <c r="C84" s="64" t="s">
        <v>167</v>
      </c>
      <c r="D84" s="65">
        <v>0</v>
      </c>
      <c r="E84" s="65">
        <v>1</v>
      </c>
      <c r="F84" s="76" t="s">
        <v>168</v>
      </c>
      <c r="G84" s="67">
        <v>21</v>
      </c>
      <c r="H84" s="85"/>
      <c r="I84" s="86"/>
      <c r="J84" s="80"/>
      <c r="K84" s="85"/>
      <c r="L84" s="86"/>
      <c r="M84" s="86"/>
      <c r="N84" s="86"/>
      <c r="O84" s="80"/>
      <c r="P84" s="47"/>
      <c r="Q84" s="47"/>
      <c r="R84" s="47"/>
      <c r="S84" s="47"/>
      <c r="T84" s="47"/>
      <c r="U84" s="47"/>
      <c r="V84" s="47"/>
      <c r="W84" s="2"/>
      <c r="X84" s="2"/>
      <c r="Y84" s="2"/>
      <c r="Z84" s="2"/>
      <c r="AA84" s="2"/>
    </row>
    <row r="85" spans="1:27">
      <c r="A85" s="91">
        <v>17</v>
      </c>
      <c r="B85" s="12" t="s">
        <v>169</v>
      </c>
      <c r="C85" s="14"/>
      <c r="D85" s="14"/>
      <c r="E85" s="14"/>
      <c r="F85" s="40"/>
      <c r="G85" s="15">
        <f>E86*G86+E87*G87+E88*G88</f>
        <v>3.1000000000000005</v>
      </c>
      <c r="H85" s="45">
        <v>2</v>
      </c>
      <c r="I85" s="45">
        <v>1</v>
      </c>
      <c r="J85" s="46">
        <v>2</v>
      </c>
      <c r="K85" s="85">
        <v>0</v>
      </c>
      <c r="L85" s="86">
        <v>0</v>
      </c>
      <c r="M85" s="86">
        <v>0</v>
      </c>
      <c r="N85" s="45">
        <v>1</v>
      </c>
      <c r="O85" s="46">
        <v>0</v>
      </c>
      <c r="P85" s="47">
        <v>0</v>
      </c>
      <c r="Q85" s="47">
        <v>0</v>
      </c>
      <c r="R85" s="47">
        <v>0</v>
      </c>
      <c r="S85" s="47">
        <v>2</v>
      </c>
      <c r="T85" s="47">
        <v>0</v>
      </c>
      <c r="U85" s="47">
        <v>2</v>
      </c>
      <c r="V85" s="47">
        <v>0</v>
      </c>
      <c r="W85" s="2"/>
      <c r="X85" s="2"/>
      <c r="Y85" s="2"/>
      <c r="Z85" s="2"/>
      <c r="AA85" s="2"/>
    </row>
    <row r="86" spans="1:27">
      <c r="A86" s="130"/>
      <c r="B86" s="49" t="s">
        <v>170</v>
      </c>
      <c r="C86" s="78" t="s">
        <v>649</v>
      </c>
      <c r="D86" s="50"/>
      <c r="E86" s="50">
        <v>1</v>
      </c>
      <c r="F86" s="78" t="s">
        <v>642</v>
      </c>
      <c r="G86" s="51">
        <f>$G$11</f>
        <v>2.8000000000000003</v>
      </c>
      <c r="H86" s="85"/>
      <c r="I86" s="86"/>
      <c r="J86" s="80"/>
      <c r="K86" s="85"/>
      <c r="L86" s="86"/>
      <c r="M86" s="86"/>
      <c r="N86" s="86"/>
      <c r="O86" s="80"/>
      <c r="P86" s="47"/>
      <c r="Q86" s="47"/>
      <c r="R86" s="47"/>
      <c r="S86" s="47"/>
      <c r="T86" s="47"/>
      <c r="U86" s="47"/>
      <c r="V86" s="47"/>
      <c r="W86" s="2"/>
      <c r="X86" s="2"/>
      <c r="Y86" s="2"/>
      <c r="Z86" s="2"/>
      <c r="AA86" s="2"/>
    </row>
    <row r="87" spans="1:27">
      <c r="A87" s="82"/>
      <c r="B87" s="83">
        <f>G85</f>
        <v>3.1000000000000005</v>
      </c>
      <c r="C87" s="78" t="s">
        <v>171</v>
      </c>
      <c r="D87" s="50">
        <v>1</v>
      </c>
      <c r="E87" s="50">
        <v>1</v>
      </c>
      <c r="F87" s="27" t="s">
        <v>172</v>
      </c>
      <c r="G87" s="51">
        <v>0.2</v>
      </c>
      <c r="H87" s="85"/>
      <c r="I87" s="86"/>
      <c r="J87" s="80"/>
      <c r="K87" s="85"/>
      <c r="L87" s="86"/>
      <c r="M87" s="86"/>
      <c r="N87" s="86"/>
      <c r="O87" s="80"/>
      <c r="P87" s="47"/>
      <c r="Q87" s="47"/>
      <c r="R87" s="47"/>
      <c r="S87" s="47"/>
      <c r="T87" s="47"/>
      <c r="U87" s="47"/>
      <c r="V87" s="47"/>
      <c r="W87" s="2"/>
      <c r="X87" s="2"/>
      <c r="Y87" s="2"/>
      <c r="Z87" s="2"/>
      <c r="AA87" s="2"/>
    </row>
    <row r="88" spans="1:27" ht="16" thickBot="1">
      <c r="A88" s="85"/>
      <c r="B88" s="68" t="s">
        <v>173</v>
      </c>
      <c r="C88" s="64" t="s">
        <v>616</v>
      </c>
      <c r="D88" s="65">
        <v>0</v>
      </c>
      <c r="E88" s="65">
        <v>1</v>
      </c>
      <c r="F88" s="77" t="s">
        <v>174</v>
      </c>
      <c r="G88" s="67">
        <v>0.1</v>
      </c>
      <c r="H88" s="85"/>
      <c r="I88" s="86"/>
      <c r="J88" s="80"/>
      <c r="K88" s="85"/>
      <c r="L88" s="86"/>
      <c r="M88" s="86"/>
      <c r="N88" s="86"/>
      <c r="O88" s="80"/>
      <c r="P88" s="47"/>
      <c r="Q88" s="47"/>
      <c r="R88" s="47"/>
      <c r="S88" s="47"/>
      <c r="T88" s="47"/>
      <c r="U88" s="47"/>
      <c r="V88" s="47"/>
      <c r="W88" s="2"/>
      <c r="X88" s="2"/>
      <c r="Y88" s="2"/>
      <c r="Z88" s="2"/>
      <c r="AA88" s="2"/>
    </row>
    <row r="89" spans="1:27">
      <c r="A89" s="91">
        <v>18</v>
      </c>
      <c r="B89" s="12" t="s">
        <v>175</v>
      </c>
      <c r="C89" s="14"/>
      <c r="D89" s="14"/>
      <c r="E89" s="14"/>
      <c r="F89" s="14"/>
      <c r="G89" s="15">
        <f>E90*G90+E91*G91+E92*G92+E93*G93+E94*G94+E95*G95</f>
        <v>5.1100000000000003</v>
      </c>
      <c r="H89" s="45">
        <v>0</v>
      </c>
      <c r="I89" s="45">
        <v>0</v>
      </c>
      <c r="J89" s="46">
        <v>1</v>
      </c>
      <c r="K89" s="85">
        <v>0</v>
      </c>
      <c r="L89" s="86">
        <v>0</v>
      </c>
      <c r="M89" s="86">
        <v>0</v>
      </c>
      <c r="N89" s="45">
        <v>0</v>
      </c>
      <c r="O89" s="46">
        <v>0</v>
      </c>
      <c r="P89" s="47">
        <v>0</v>
      </c>
      <c r="Q89" s="47">
        <v>1</v>
      </c>
      <c r="R89" s="47">
        <v>0</v>
      </c>
      <c r="S89" s="47">
        <v>0</v>
      </c>
      <c r="T89" s="47">
        <v>0</v>
      </c>
      <c r="U89" s="47">
        <v>0</v>
      </c>
      <c r="V89" s="47">
        <v>0</v>
      </c>
      <c r="W89" s="2"/>
      <c r="X89" s="2"/>
      <c r="Y89" s="2"/>
      <c r="Z89" s="2"/>
      <c r="AA89" s="2"/>
    </row>
    <row r="90" spans="1:27">
      <c r="A90" s="130"/>
      <c r="B90" s="49" t="s">
        <v>176</v>
      </c>
      <c r="C90" s="78" t="s">
        <v>649</v>
      </c>
      <c r="D90" s="50"/>
      <c r="E90" s="50">
        <v>1</v>
      </c>
      <c r="F90" s="78" t="s">
        <v>642</v>
      </c>
      <c r="G90" s="51">
        <f>$G$11</f>
        <v>2.8000000000000003</v>
      </c>
      <c r="H90" s="85"/>
      <c r="I90" s="86"/>
      <c r="J90" s="80"/>
      <c r="K90" s="85"/>
      <c r="L90" s="86"/>
      <c r="M90" s="86"/>
      <c r="N90" s="86"/>
      <c r="O90" s="80"/>
      <c r="P90" s="47"/>
      <c r="Q90" s="47"/>
      <c r="R90" s="47"/>
      <c r="S90" s="47"/>
      <c r="T90" s="47"/>
      <c r="U90" s="47"/>
      <c r="V90" s="47"/>
      <c r="W90" s="2"/>
      <c r="X90" s="2"/>
      <c r="Y90" s="2"/>
      <c r="Z90" s="2"/>
      <c r="AA90" s="2"/>
    </row>
    <row r="91" spans="1:27">
      <c r="A91" s="82"/>
      <c r="B91" s="83">
        <f>G89</f>
        <v>5.1100000000000003</v>
      </c>
      <c r="C91" s="78" t="s">
        <v>177</v>
      </c>
      <c r="D91" s="50">
        <v>1</v>
      </c>
      <c r="E91" s="50">
        <v>1</v>
      </c>
      <c r="F91" s="27" t="s">
        <v>178</v>
      </c>
      <c r="G91" s="51">
        <v>0.2</v>
      </c>
      <c r="H91" s="85"/>
      <c r="I91" s="86"/>
      <c r="J91" s="80"/>
      <c r="K91" s="85"/>
      <c r="L91" s="86"/>
      <c r="M91" s="86"/>
      <c r="N91" s="86"/>
      <c r="O91" s="80"/>
      <c r="P91" s="47"/>
      <c r="Q91" s="47"/>
      <c r="R91" s="47"/>
      <c r="S91" s="47"/>
      <c r="T91" s="47"/>
      <c r="U91" s="47"/>
      <c r="V91" s="47"/>
      <c r="W91" s="2"/>
      <c r="X91" s="2"/>
      <c r="Y91" s="2"/>
      <c r="Z91" s="2"/>
      <c r="AA91" s="2"/>
    </row>
    <row r="92" spans="1:27">
      <c r="A92" s="85"/>
      <c r="B92" s="86" t="s">
        <v>179</v>
      </c>
      <c r="C92" s="78" t="s">
        <v>617</v>
      </c>
      <c r="D92" s="50">
        <v>0</v>
      </c>
      <c r="E92" s="50">
        <v>1</v>
      </c>
      <c r="F92" s="78"/>
      <c r="G92" s="51">
        <v>0</v>
      </c>
      <c r="H92" s="85"/>
      <c r="I92" s="86"/>
      <c r="J92" s="80"/>
      <c r="K92" s="85"/>
      <c r="L92" s="86"/>
      <c r="M92" s="86"/>
      <c r="N92" s="86"/>
      <c r="O92" s="80"/>
      <c r="P92" s="47"/>
      <c r="Q92" s="47"/>
      <c r="R92" s="47"/>
      <c r="S92" s="47"/>
      <c r="T92" s="47"/>
      <c r="U92" s="47"/>
      <c r="V92" s="47"/>
      <c r="W92" s="2"/>
      <c r="X92" s="2"/>
      <c r="Y92" s="2"/>
      <c r="Z92" s="2"/>
      <c r="AA92" s="2"/>
    </row>
    <row r="93" spans="1:27">
      <c r="A93" s="85"/>
      <c r="B93" s="86"/>
      <c r="C93" s="78" t="s">
        <v>616</v>
      </c>
      <c r="D93" s="50">
        <v>0</v>
      </c>
      <c r="E93" s="50">
        <v>1</v>
      </c>
      <c r="F93" s="56" t="s">
        <v>180</v>
      </c>
      <c r="G93" s="51">
        <v>0.1</v>
      </c>
      <c r="H93" s="85"/>
      <c r="I93" s="86"/>
      <c r="J93" s="80"/>
      <c r="K93" s="85"/>
      <c r="L93" s="86"/>
      <c r="M93" s="86"/>
      <c r="N93" s="86"/>
      <c r="O93" s="80"/>
      <c r="P93" s="47"/>
      <c r="Q93" s="47"/>
      <c r="R93" s="47"/>
      <c r="S93" s="47"/>
      <c r="T93" s="47"/>
      <c r="U93" s="47"/>
      <c r="V93" s="47"/>
      <c r="W93" s="2"/>
      <c r="X93" s="2"/>
      <c r="Y93" s="2"/>
      <c r="Z93" s="2"/>
      <c r="AA93" s="2"/>
    </row>
    <row r="94" spans="1:27">
      <c r="A94" s="85"/>
      <c r="B94" s="86"/>
      <c r="C94" s="78" t="s">
        <v>608</v>
      </c>
      <c r="D94" s="50">
        <v>0</v>
      </c>
      <c r="E94" s="50">
        <v>3</v>
      </c>
      <c r="F94" s="56" t="s">
        <v>73</v>
      </c>
      <c r="G94" s="51">
        <v>0.2</v>
      </c>
      <c r="H94" s="85"/>
      <c r="I94" s="86"/>
      <c r="J94" s="80"/>
      <c r="K94" s="85"/>
      <c r="L94" s="86"/>
      <c r="M94" s="86"/>
      <c r="N94" s="86"/>
      <c r="O94" s="80"/>
      <c r="P94" s="47"/>
      <c r="Q94" s="47"/>
      <c r="R94" s="47"/>
      <c r="S94" s="47"/>
      <c r="T94" s="47"/>
      <c r="U94" s="47"/>
      <c r="V94" s="47"/>
      <c r="W94" s="2"/>
      <c r="X94" s="2"/>
      <c r="Y94" s="2"/>
      <c r="Z94" s="2"/>
      <c r="AA94" s="2"/>
    </row>
    <row r="95" spans="1:27" ht="16" thickBot="1">
      <c r="A95" s="85"/>
      <c r="B95" s="68"/>
      <c r="C95" s="64" t="s">
        <v>64</v>
      </c>
      <c r="D95" s="65">
        <v>0</v>
      </c>
      <c r="E95" s="65">
        <v>3</v>
      </c>
      <c r="F95" s="66" t="s">
        <v>65</v>
      </c>
      <c r="G95" s="67">
        <v>0.47</v>
      </c>
      <c r="H95" s="85"/>
      <c r="I95" s="86"/>
      <c r="J95" s="80"/>
      <c r="K95" s="85"/>
      <c r="L95" s="86"/>
      <c r="M95" s="86"/>
      <c r="N95" s="86"/>
      <c r="O95" s="80"/>
      <c r="P95" s="47"/>
      <c r="Q95" s="47"/>
      <c r="R95" s="47"/>
      <c r="S95" s="47"/>
      <c r="T95" s="47"/>
      <c r="U95" s="47"/>
      <c r="V95" s="47"/>
      <c r="W95" s="2"/>
      <c r="X95" s="2"/>
      <c r="Y95" s="2"/>
      <c r="Z95" s="2"/>
      <c r="AA95" s="2"/>
    </row>
    <row r="96" spans="1:27">
      <c r="A96" s="91">
        <v>19</v>
      </c>
      <c r="B96" s="12" t="s">
        <v>181</v>
      </c>
      <c r="C96" s="14"/>
      <c r="D96" s="14"/>
      <c r="E96" s="14"/>
      <c r="F96" s="14"/>
      <c r="G96" s="15">
        <f>E97*G97+E98*G98+E99*G99+E100*G100+E101*G101+E102*G102</f>
        <v>5.21</v>
      </c>
      <c r="H96" s="45">
        <v>0</v>
      </c>
      <c r="I96" s="45">
        <v>0</v>
      </c>
      <c r="J96" s="46">
        <v>1</v>
      </c>
      <c r="K96" s="85">
        <v>0</v>
      </c>
      <c r="L96" s="86">
        <v>0</v>
      </c>
      <c r="M96" s="86">
        <v>0</v>
      </c>
      <c r="N96" s="45">
        <v>0</v>
      </c>
      <c r="O96" s="46">
        <v>1</v>
      </c>
      <c r="P96" s="47">
        <v>2</v>
      </c>
      <c r="Q96" s="47">
        <v>0</v>
      </c>
      <c r="R96" s="47">
        <v>0</v>
      </c>
      <c r="S96" s="47">
        <v>0</v>
      </c>
      <c r="T96" s="47">
        <v>0</v>
      </c>
      <c r="U96" s="47">
        <v>0</v>
      </c>
      <c r="V96" s="47">
        <v>1</v>
      </c>
      <c r="W96" s="2"/>
      <c r="X96" s="2"/>
      <c r="Y96" s="2"/>
      <c r="Z96" s="2"/>
      <c r="AA96" s="2"/>
    </row>
    <row r="97" spans="1:27">
      <c r="A97" s="130"/>
      <c r="B97" s="49" t="s">
        <v>182</v>
      </c>
      <c r="C97" s="78" t="s">
        <v>649</v>
      </c>
      <c r="D97" s="50"/>
      <c r="E97" s="50">
        <v>1</v>
      </c>
      <c r="F97" s="78" t="s">
        <v>642</v>
      </c>
      <c r="G97" s="51">
        <f>$G$11</f>
        <v>2.8000000000000003</v>
      </c>
      <c r="H97" s="85"/>
      <c r="I97" s="86"/>
      <c r="J97" s="80"/>
      <c r="K97" s="85"/>
      <c r="L97" s="86"/>
      <c r="M97" s="86"/>
      <c r="N97" s="86"/>
      <c r="O97" s="80"/>
      <c r="P97" s="47"/>
      <c r="Q97" s="47"/>
      <c r="R97" s="47"/>
      <c r="S97" s="47"/>
      <c r="T97" s="47"/>
      <c r="U97" s="47"/>
      <c r="V97" s="47"/>
      <c r="W97" s="2"/>
      <c r="X97" s="2"/>
      <c r="Y97" s="2"/>
      <c r="Z97" s="2"/>
      <c r="AA97" s="2"/>
    </row>
    <row r="98" spans="1:27">
      <c r="A98" s="82"/>
      <c r="B98" s="83">
        <f>G96</f>
        <v>5.21</v>
      </c>
      <c r="C98" s="78" t="s">
        <v>183</v>
      </c>
      <c r="D98" s="50">
        <v>1</v>
      </c>
      <c r="E98" s="50">
        <v>1</v>
      </c>
      <c r="F98" s="27" t="s">
        <v>184</v>
      </c>
      <c r="G98" s="51">
        <v>0.3</v>
      </c>
      <c r="H98" s="85"/>
      <c r="I98" s="86"/>
      <c r="J98" s="80"/>
      <c r="K98" s="85"/>
      <c r="L98" s="86"/>
      <c r="M98" s="86"/>
      <c r="N98" s="86"/>
      <c r="O98" s="80"/>
      <c r="P98" s="47"/>
      <c r="Q98" s="47"/>
      <c r="R98" s="47"/>
      <c r="S98" s="47"/>
      <c r="T98" s="47"/>
      <c r="U98" s="47"/>
      <c r="V98" s="47"/>
      <c r="W98" s="2"/>
      <c r="X98" s="2"/>
      <c r="Y98" s="2"/>
      <c r="Z98" s="2"/>
      <c r="AA98" s="2"/>
    </row>
    <row r="99" spans="1:27">
      <c r="A99" s="79"/>
      <c r="B99" s="79" t="s">
        <v>185</v>
      </c>
      <c r="C99" s="78" t="s">
        <v>617</v>
      </c>
      <c r="D99" s="50">
        <v>0</v>
      </c>
      <c r="E99" s="50">
        <v>1</v>
      </c>
      <c r="F99" s="78"/>
      <c r="G99" s="51">
        <v>0</v>
      </c>
      <c r="H99" s="85"/>
      <c r="I99" s="86"/>
      <c r="J99" s="80"/>
      <c r="K99" s="85"/>
      <c r="L99" s="86"/>
      <c r="M99" s="86"/>
      <c r="N99" s="86"/>
      <c r="O99" s="80"/>
      <c r="P99" s="47"/>
      <c r="Q99" s="47"/>
      <c r="R99" s="47"/>
      <c r="S99" s="47"/>
      <c r="T99" s="47"/>
      <c r="U99" s="47"/>
      <c r="V99" s="47"/>
      <c r="W99" s="2"/>
      <c r="X99" s="2"/>
      <c r="Y99" s="2"/>
      <c r="Z99" s="2"/>
      <c r="AA99" s="2"/>
    </row>
    <row r="100" spans="1:27">
      <c r="A100" s="85"/>
      <c r="B100" s="86"/>
      <c r="C100" s="78" t="s">
        <v>616</v>
      </c>
      <c r="D100" s="50">
        <v>0</v>
      </c>
      <c r="E100" s="50">
        <v>1</v>
      </c>
      <c r="F100" s="56" t="s">
        <v>180</v>
      </c>
      <c r="G100" s="51">
        <v>0.1</v>
      </c>
      <c r="H100" s="85"/>
      <c r="I100" s="86"/>
      <c r="J100" s="80"/>
      <c r="K100" s="85"/>
      <c r="L100" s="86"/>
      <c r="M100" s="86"/>
      <c r="N100" s="86"/>
      <c r="O100" s="80"/>
      <c r="P100" s="47"/>
      <c r="Q100" s="47"/>
      <c r="R100" s="47"/>
      <c r="S100" s="47"/>
      <c r="T100" s="47"/>
      <c r="U100" s="47"/>
      <c r="V100" s="47"/>
      <c r="W100" s="2"/>
      <c r="X100" s="2"/>
      <c r="Y100" s="2"/>
      <c r="Z100" s="2"/>
      <c r="AA100" s="2"/>
    </row>
    <row r="101" spans="1:27">
      <c r="A101" s="85"/>
      <c r="B101" s="86"/>
      <c r="C101" s="78" t="s">
        <v>608</v>
      </c>
      <c r="D101" s="50">
        <v>0</v>
      </c>
      <c r="E101" s="50">
        <v>3</v>
      </c>
      <c r="F101" s="56" t="s">
        <v>73</v>
      </c>
      <c r="G101" s="51">
        <v>0.2</v>
      </c>
      <c r="H101" s="85"/>
      <c r="I101" s="86"/>
      <c r="J101" s="80"/>
      <c r="K101" s="85"/>
      <c r="L101" s="86"/>
      <c r="M101" s="86"/>
      <c r="N101" s="86"/>
      <c r="O101" s="80"/>
      <c r="P101" s="47"/>
      <c r="Q101" s="47"/>
      <c r="R101" s="47"/>
      <c r="S101" s="47"/>
      <c r="T101" s="47"/>
      <c r="U101" s="47"/>
      <c r="V101" s="47"/>
      <c r="W101" s="2"/>
      <c r="X101" s="2"/>
      <c r="Y101" s="2"/>
      <c r="Z101" s="2"/>
      <c r="AA101" s="2"/>
    </row>
    <row r="102" spans="1:27" ht="16" thickBot="1">
      <c r="A102" s="85"/>
      <c r="B102" s="68"/>
      <c r="C102" s="64" t="s">
        <v>64</v>
      </c>
      <c r="D102" s="65">
        <v>0</v>
      </c>
      <c r="E102" s="65">
        <v>3</v>
      </c>
      <c r="F102" s="66" t="s">
        <v>65</v>
      </c>
      <c r="G102" s="67">
        <v>0.47</v>
      </c>
      <c r="H102" s="85"/>
      <c r="I102" s="86"/>
      <c r="J102" s="80"/>
      <c r="K102" s="85"/>
      <c r="L102" s="86"/>
      <c r="M102" s="86"/>
      <c r="N102" s="86"/>
      <c r="O102" s="80"/>
      <c r="P102" s="47"/>
      <c r="Q102" s="47"/>
      <c r="R102" s="47"/>
      <c r="S102" s="47"/>
      <c r="T102" s="47"/>
      <c r="U102" s="47"/>
      <c r="V102" s="47"/>
      <c r="W102" s="2"/>
      <c r="X102" s="2"/>
      <c r="Y102" s="2"/>
      <c r="Z102" s="2"/>
      <c r="AA102" s="2"/>
    </row>
    <row r="103" spans="1:27">
      <c r="A103" s="91">
        <v>20</v>
      </c>
      <c r="B103" s="12" t="s">
        <v>186</v>
      </c>
      <c r="C103" s="14"/>
      <c r="D103" s="14"/>
      <c r="E103" s="14"/>
      <c r="F103" s="40"/>
      <c r="G103" s="15">
        <f>E104*G104+E105*G105+E106*G106+E107*G107+E108*G108</f>
        <v>34.300000000000004</v>
      </c>
      <c r="H103" s="45">
        <v>0</v>
      </c>
      <c r="I103" s="45">
        <v>0</v>
      </c>
      <c r="J103" s="46">
        <v>1</v>
      </c>
      <c r="K103" s="85">
        <v>2</v>
      </c>
      <c r="L103" s="86">
        <v>1</v>
      </c>
      <c r="M103" s="86">
        <v>1</v>
      </c>
      <c r="N103" s="45">
        <v>1</v>
      </c>
      <c r="O103" s="46">
        <v>1</v>
      </c>
      <c r="P103" s="47">
        <v>1</v>
      </c>
      <c r="Q103" s="47">
        <v>1</v>
      </c>
      <c r="R103" s="47">
        <v>0</v>
      </c>
      <c r="S103" s="47">
        <v>0</v>
      </c>
      <c r="T103" s="47">
        <v>0</v>
      </c>
      <c r="U103" s="47">
        <v>0</v>
      </c>
      <c r="V103" s="47">
        <v>1</v>
      </c>
      <c r="W103" s="2"/>
      <c r="X103" s="2"/>
      <c r="Y103" s="2"/>
      <c r="Z103" s="2"/>
      <c r="AA103" s="2"/>
    </row>
    <row r="104" spans="1:27">
      <c r="A104" s="130"/>
      <c r="B104" s="49" t="s">
        <v>187</v>
      </c>
      <c r="C104" s="78" t="s">
        <v>649</v>
      </c>
      <c r="D104" s="50"/>
      <c r="E104" s="50">
        <v>1</v>
      </c>
      <c r="F104" s="78" t="s">
        <v>642</v>
      </c>
      <c r="G104" s="51">
        <f>$G$11</f>
        <v>2.8000000000000003</v>
      </c>
      <c r="H104" s="85"/>
      <c r="I104" s="86"/>
      <c r="J104" s="80"/>
      <c r="K104" s="85"/>
      <c r="L104" s="86"/>
      <c r="M104" s="86"/>
      <c r="N104" s="86"/>
      <c r="O104" s="80"/>
      <c r="P104" s="47"/>
      <c r="Q104" s="47"/>
      <c r="R104" s="47"/>
      <c r="S104" s="47"/>
      <c r="T104" s="47"/>
      <c r="U104" s="47"/>
      <c r="V104" s="47"/>
      <c r="W104" s="2"/>
      <c r="X104" s="2"/>
      <c r="Y104" s="2"/>
      <c r="Z104" s="2"/>
      <c r="AA104" s="2"/>
    </row>
    <row r="105" spans="1:27">
      <c r="A105" s="82"/>
      <c r="B105" s="83">
        <f>G103</f>
        <v>34.300000000000004</v>
      </c>
      <c r="C105" s="78" t="s">
        <v>188</v>
      </c>
      <c r="D105" s="50">
        <v>1</v>
      </c>
      <c r="E105" s="50">
        <v>1</v>
      </c>
      <c r="F105" s="27" t="s">
        <v>189</v>
      </c>
      <c r="G105" s="51">
        <v>0.3</v>
      </c>
      <c r="H105" s="85"/>
      <c r="I105" s="86"/>
      <c r="J105" s="80"/>
      <c r="K105" s="85"/>
      <c r="L105" s="86"/>
      <c r="M105" s="86"/>
      <c r="N105" s="86"/>
      <c r="O105" s="80"/>
      <c r="P105" s="47"/>
      <c r="Q105" s="47"/>
      <c r="R105" s="47"/>
      <c r="S105" s="47"/>
      <c r="T105" s="47"/>
      <c r="U105" s="47"/>
      <c r="V105" s="47"/>
      <c r="W105" s="2"/>
      <c r="X105" s="2"/>
      <c r="Y105" s="2"/>
      <c r="Z105" s="2"/>
      <c r="AA105" s="2"/>
    </row>
    <row r="106" spans="1:27">
      <c r="A106" s="85"/>
      <c r="B106" s="86" t="s">
        <v>190</v>
      </c>
      <c r="C106" s="78" t="s">
        <v>191</v>
      </c>
      <c r="D106" s="50">
        <v>0</v>
      </c>
      <c r="E106" s="50">
        <v>1</v>
      </c>
      <c r="F106" s="56" t="s">
        <v>192</v>
      </c>
      <c r="G106" s="51">
        <v>27</v>
      </c>
      <c r="H106" s="85"/>
      <c r="I106" s="86"/>
      <c r="J106" s="80"/>
      <c r="K106" s="85"/>
      <c r="L106" s="86"/>
      <c r="M106" s="86"/>
      <c r="N106" s="86"/>
      <c r="O106" s="80"/>
      <c r="P106" s="47"/>
      <c r="Q106" s="47"/>
      <c r="R106" s="47"/>
      <c r="S106" s="47"/>
      <c r="T106" s="47"/>
      <c r="U106" s="47"/>
      <c r="V106" s="47"/>
      <c r="W106" s="2"/>
      <c r="X106" s="2"/>
      <c r="Y106" s="2"/>
      <c r="Z106" s="2"/>
      <c r="AA106" s="2"/>
    </row>
    <row r="107" spans="1:27">
      <c r="A107" s="85"/>
      <c r="B107" s="86"/>
      <c r="C107" s="78" t="s">
        <v>193</v>
      </c>
      <c r="D107" s="50">
        <v>0</v>
      </c>
      <c r="E107" s="50">
        <v>1</v>
      </c>
      <c r="F107" s="56" t="s">
        <v>194</v>
      </c>
      <c r="G107" s="51">
        <v>4</v>
      </c>
      <c r="H107" s="85"/>
      <c r="I107" s="86"/>
      <c r="J107" s="80"/>
      <c r="K107" s="85"/>
      <c r="L107" s="86"/>
      <c r="M107" s="86"/>
      <c r="N107" s="86"/>
      <c r="O107" s="80"/>
      <c r="P107" s="47"/>
      <c r="Q107" s="47"/>
      <c r="R107" s="47"/>
      <c r="S107" s="47"/>
      <c r="T107" s="47"/>
      <c r="U107" s="47"/>
      <c r="V107" s="47"/>
      <c r="W107" s="2"/>
      <c r="X107" s="2"/>
      <c r="Y107" s="2"/>
      <c r="Z107" s="2"/>
      <c r="AA107" s="2"/>
    </row>
    <row r="108" spans="1:27" ht="16" thickBot="1">
      <c r="A108" s="85"/>
      <c r="B108" s="68"/>
      <c r="C108" s="64" t="s">
        <v>107</v>
      </c>
      <c r="D108" s="65">
        <v>0</v>
      </c>
      <c r="E108" s="65">
        <v>2</v>
      </c>
      <c r="F108" s="69" t="s">
        <v>108</v>
      </c>
      <c r="G108" s="67">
        <v>0.1</v>
      </c>
      <c r="H108" s="85"/>
      <c r="I108" s="86"/>
      <c r="J108" s="80"/>
      <c r="K108" s="85"/>
      <c r="L108" s="86"/>
      <c r="M108" s="86"/>
      <c r="N108" s="86"/>
      <c r="O108" s="80"/>
      <c r="P108" s="47"/>
      <c r="Q108" s="47"/>
      <c r="R108" s="47"/>
      <c r="S108" s="47"/>
      <c r="T108" s="47"/>
      <c r="U108" s="47"/>
      <c r="V108" s="47"/>
      <c r="W108" s="2"/>
      <c r="X108" s="2"/>
      <c r="Y108" s="2"/>
      <c r="Z108" s="2"/>
      <c r="AA108" s="2"/>
    </row>
    <row r="109" spans="1:27">
      <c r="A109" s="91">
        <v>21</v>
      </c>
      <c r="B109" s="12" t="s">
        <v>195</v>
      </c>
      <c r="C109" s="14"/>
      <c r="D109" s="14"/>
      <c r="E109" s="14"/>
      <c r="F109" s="14"/>
      <c r="G109" s="15">
        <f>E110*G110+E111*G111+E112*G112+E113*G113+E114*G114+E115*G115+E116*G116+E117*G117+E118*G118+E119*G119+E120*G120</f>
        <v>21.75</v>
      </c>
      <c r="H109" s="45">
        <v>0</v>
      </c>
      <c r="I109" s="45">
        <v>0</v>
      </c>
      <c r="J109" s="46">
        <v>1</v>
      </c>
      <c r="K109" s="85">
        <v>0</v>
      </c>
      <c r="L109" s="86">
        <v>0</v>
      </c>
      <c r="M109" s="86">
        <v>0</v>
      </c>
      <c r="N109" s="45">
        <v>0</v>
      </c>
      <c r="O109" s="46">
        <v>1</v>
      </c>
      <c r="P109" s="47">
        <v>0</v>
      </c>
      <c r="Q109" s="47">
        <v>0</v>
      </c>
      <c r="R109" s="47">
        <v>0</v>
      </c>
      <c r="S109" s="47">
        <v>0</v>
      </c>
      <c r="T109" s="47">
        <v>0</v>
      </c>
      <c r="U109" s="47">
        <v>0</v>
      </c>
      <c r="V109" s="47">
        <v>0</v>
      </c>
      <c r="W109" s="2"/>
      <c r="X109" s="2"/>
      <c r="Y109" s="2"/>
      <c r="Z109" s="2"/>
      <c r="AA109" s="2"/>
    </row>
    <row r="110" spans="1:27">
      <c r="A110" s="130"/>
      <c r="B110" s="49" t="s">
        <v>196</v>
      </c>
      <c r="C110" s="78" t="s">
        <v>197</v>
      </c>
      <c r="D110" s="50">
        <v>1</v>
      </c>
      <c r="E110" s="50">
        <v>1</v>
      </c>
      <c r="F110" s="27" t="s">
        <v>198</v>
      </c>
      <c r="G110" s="51">
        <v>0.2</v>
      </c>
      <c r="H110" s="85"/>
      <c r="I110" s="86"/>
      <c r="J110" s="80"/>
      <c r="K110" s="85"/>
      <c r="L110" s="86"/>
      <c r="M110" s="86"/>
      <c r="N110" s="86"/>
      <c r="O110" s="80"/>
      <c r="P110" s="47"/>
      <c r="Q110" s="47"/>
      <c r="R110" s="47"/>
      <c r="S110" s="47"/>
      <c r="T110" s="47"/>
      <c r="U110" s="47"/>
      <c r="V110" s="47"/>
      <c r="W110" s="2"/>
      <c r="X110" s="2"/>
      <c r="Y110" s="2"/>
      <c r="Z110" s="2"/>
      <c r="AA110" s="2"/>
    </row>
    <row r="111" spans="1:27">
      <c r="A111" s="82"/>
      <c r="B111" s="83">
        <f>G109</f>
        <v>21.75</v>
      </c>
      <c r="C111" s="78" t="s">
        <v>199</v>
      </c>
      <c r="D111" s="50">
        <v>1</v>
      </c>
      <c r="E111" s="50">
        <v>1</v>
      </c>
      <c r="F111" s="27" t="s">
        <v>200</v>
      </c>
      <c r="G111" s="51">
        <v>0.5</v>
      </c>
      <c r="H111" s="85"/>
      <c r="I111" s="86"/>
      <c r="J111" s="80"/>
      <c r="K111" s="85"/>
      <c r="L111" s="86"/>
      <c r="M111" s="86"/>
      <c r="N111" s="86"/>
      <c r="O111" s="80"/>
      <c r="P111" s="47"/>
      <c r="Q111" s="47"/>
      <c r="R111" s="47"/>
      <c r="S111" s="47"/>
      <c r="T111" s="47"/>
      <c r="U111" s="47"/>
      <c r="V111" s="47"/>
      <c r="W111" s="2"/>
      <c r="X111" s="2"/>
      <c r="Y111" s="2"/>
      <c r="Z111" s="2"/>
      <c r="AA111" s="2"/>
    </row>
    <row r="112" spans="1:27">
      <c r="A112" s="85"/>
      <c r="B112" s="86" t="s">
        <v>201</v>
      </c>
      <c r="C112" s="78" t="s">
        <v>202</v>
      </c>
      <c r="D112" s="50">
        <v>1</v>
      </c>
      <c r="E112" s="50">
        <v>1</v>
      </c>
      <c r="F112" s="27" t="s">
        <v>203</v>
      </c>
      <c r="G112" s="51">
        <v>0</v>
      </c>
      <c r="H112" s="85"/>
      <c r="I112" s="86"/>
      <c r="J112" s="80"/>
      <c r="K112" s="85"/>
      <c r="L112" s="86"/>
      <c r="M112" s="86"/>
      <c r="N112" s="86"/>
      <c r="O112" s="80"/>
      <c r="P112" s="47"/>
      <c r="Q112" s="47"/>
      <c r="R112" s="47"/>
      <c r="S112" s="47"/>
      <c r="T112" s="47"/>
      <c r="U112" s="47"/>
      <c r="V112" s="47"/>
      <c r="W112" s="2"/>
      <c r="X112" s="2"/>
      <c r="Y112" s="2"/>
      <c r="Z112" s="2"/>
      <c r="AA112" s="2"/>
    </row>
    <row r="113" spans="1:27">
      <c r="A113" s="85"/>
      <c r="B113" s="86"/>
      <c r="C113" s="78" t="s">
        <v>608</v>
      </c>
      <c r="D113" s="50">
        <v>0</v>
      </c>
      <c r="E113" s="50">
        <v>6</v>
      </c>
      <c r="F113" s="56" t="s">
        <v>73</v>
      </c>
      <c r="G113" s="51">
        <v>0.2</v>
      </c>
      <c r="H113" s="85"/>
      <c r="I113" s="86"/>
      <c r="J113" s="80"/>
      <c r="K113" s="85"/>
      <c r="L113" s="86"/>
      <c r="M113" s="86"/>
      <c r="N113" s="86"/>
      <c r="O113" s="80"/>
      <c r="P113" s="47"/>
      <c r="Q113" s="47"/>
      <c r="R113" s="47"/>
      <c r="S113" s="47"/>
      <c r="T113" s="47"/>
      <c r="U113" s="47"/>
      <c r="V113" s="47"/>
      <c r="W113" s="2"/>
      <c r="X113" s="2"/>
      <c r="Y113" s="2"/>
      <c r="Z113" s="2"/>
      <c r="AA113" s="2"/>
    </row>
    <row r="114" spans="1:27">
      <c r="A114" s="85"/>
      <c r="B114" s="86"/>
      <c r="C114" s="78" t="s">
        <v>618</v>
      </c>
      <c r="D114" s="50">
        <v>0</v>
      </c>
      <c r="E114" s="50">
        <v>1</v>
      </c>
      <c r="F114" s="69" t="s">
        <v>108</v>
      </c>
      <c r="G114" s="51">
        <v>0.1</v>
      </c>
      <c r="H114" s="85"/>
      <c r="I114" s="86"/>
      <c r="J114" s="80"/>
      <c r="K114" s="85"/>
      <c r="L114" s="86"/>
      <c r="M114" s="86"/>
      <c r="N114" s="86"/>
      <c r="O114" s="80"/>
      <c r="P114" s="47"/>
      <c r="Q114" s="47"/>
      <c r="R114" s="47"/>
      <c r="S114" s="47"/>
      <c r="T114" s="47"/>
      <c r="U114" s="47"/>
      <c r="V114" s="47"/>
      <c r="W114" s="2"/>
      <c r="X114" s="2"/>
      <c r="Y114" s="2"/>
      <c r="Z114" s="2"/>
      <c r="AA114" s="2"/>
    </row>
    <row r="115" spans="1:27">
      <c r="A115" s="85"/>
      <c r="B115" s="86"/>
      <c r="C115" s="78" t="s">
        <v>617</v>
      </c>
      <c r="D115" s="50">
        <v>0</v>
      </c>
      <c r="E115" s="50">
        <v>1</v>
      </c>
      <c r="F115" s="78"/>
      <c r="G115" s="51">
        <v>0</v>
      </c>
      <c r="H115" s="85"/>
      <c r="I115" s="86"/>
      <c r="J115" s="80"/>
      <c r="K115" s="85"/>
      <c r="L115" s="86"/>
      <c r="M115" s="86"/>
      <c r="N115" s="86"/>
      <c r="O115" s="80"/>
      <c r="P115" s="47"/>
      <c r="Q115" s="47"/>
      <c r="R115" s="47"/>
      <c r="S115" s="47"/>
      <c r="T115" s="47"/>
      <c r="U115" s="47"/>
      <c r="V115" s="47"/>
      <c r="W115" s="2"/>
      <c r="X115" s="2"/>
      <c r="Y115" s="2"/>
      <c r="Z115" s="2"/>
      <c r="AA115" s="2"/>
    </row>
    <row r="116" spans="1:27">
      <c r="A116" s="85"/>
      <c r="B116" s="86"/>
      <c r="C116" s="78" t="s">
        <v>204</v>
      </c>
      <c r="D116" s="50">
        <v>1</v>
      </c>
      <c r="E116" s="50">
        <v>1</v>
      </c>
      <c r="F116" s="27" t="s">
        <v>205</v>
      </c>
      <c r="G116" s="51">
        <v>0</v>
      </c>
      <c r="H116" s="85"/>
      <c r="I116" s="86"/>
      <c r="J116" s="80"/>
      <c r="K116" s="85"/>
      <c r="L116" s="86"/>
      <c r="M116" s="86"/>
      <c r="N116" s="86"/>
      <c r="O116" s="80"/>
      <c r="P116" s="47"/>
      <c r="Q116" s="47"/>
      <c r="R116" s="47"/>
      <c r="S116" s="47"/>
      <c r="T116" s="47"/>
      <c r="U116" s="47"/>
      <c r="V116" s="47"/>
      <c r="W116" s="2"/>
      <c r="X116" s="2"/>
      <c r="Y116" s="2"/>
      <c r="Z116" s="2"/>
      <c r="AA116" s="2"/>
    </row>
    <row r="117" spans="1:27">
      <c r="A117" s="85"/>
      <c r="B117" s="86"/>
      <c r="C117" s="78" t="s">
        <v>110</v>
      </c>
      <c r="D117" s="50">
        <v>0</v>
      </c>
      <c r="E117" s="50">
        <v>1</v>
      </c>
      <c r="F117" s="56" t="s">
        <v>111</v>
      </c>
      <c r="G117" s="51">
        <v>8</v>
      </c>
      <c r="H117" s="85"/>
      <c r="I117" s="86"/>
      <c r="J117" s="80"/>
      <c r="K117" s="85"/>
      <c r="L117" s="86"/>
      <c r="M117" s="86"/>
      <c r="N117" s="86"/>
      <c r="O117" s="80"/>
      <c r="P117" s="47"/>
      <c r="Q117" s="47"/>
      <c r="R117" s="47"/>
      <c r="S117" s="47"/>
      <c r="T117" s="47"/>
      <c r="U117" s="47"/>
      <c r="V117" s="47"/>
      <c r="W117" s="2"/>
      <c r="X117" s="2"/>
      <c r="Y117" s="2"/>
      <c r="Z117" s="2"/>
      <c r="AA117" s="2"/>
    </row>
    <row r="118" spans="1:27">
      <c r="A118" s="85"/>
      <c r="B118" s="86"/>
      <c r="C118" s="78" t="s">
        <v>206</v>
      </c>
      <c r="D118" s="50">
        <v>0</v>
      </c>
      <c r="E118" s="50">
        <v>1</v>
      </c>
      <c r="F118" s="56" t="s">
        <v>207</v>
      </c>
      <c r="G118" s="51">
        <v>5.35</v>
      </c>
      <c r="H118" s="85"/>
      <c r="I118" s="86"/>
      <c r="J118" s="80"/>
      <c r="K118" s="85"/>
      <c r="L118" s="86"/>
      <c r="M118" s="86"/>
      <c r="N118" s="86"/>
      <c r="O118" s="80"/>
      <c r="P118" s="47"/>
      <c r="Q118" s="47"/>
      <c r="R118" s="47"/>
      <c r="S118" s="47"/>
      <c r="T118" s="47"/>
      <c r="U118" s="47"/>
      <c r="V118" s="47"/>
      <c r="W118" s="2"/>
      <c r="X118" s="2"/>
      <c r="Y118" s="2"/>
      <c r="Z118" s="2"/>
      <c r="AA118" s="2"/>
    </row>
    <row r="119" spans="1:27">
      <c r="A119" s="85"/>
      <c r="B119" s="86"/>
      <c r="C119" s="78" t="s">
        <v>112</v>
      </c>
      <c r="D119" s="50">
        <v>0</v>
      </c>
      <c r="E119" s="50">
        <v>6</v>
      </c>
      <c r="F119" s="56" t="s">
        <v>113</v>
      </c>
      <c r="G119" s="51">
        <v>0.6</v>
      </c>
      <c r="H119" s="85"/>
      <c r="I119" s="86"/>
      <c r="J119" s="80"/>
      <c r="K119" s="85"/>
      <c r="L119" s="86"/>
      <c r="M119" s="86"/>
      <c r="N119" s="86"/>
      <c r="O119" s="80"/>
      <c r="P119" s="47"/>
      <c r="Q119" s="47"/>
      <c r="R119" s="47"/>
      <c r="S119" s="47"/>
      <c r="T119" s="47"/>
      <c r="U119" s="47"/>
      <c r="V119" s="47"/>
      <c r="W119" s="2"/>
      <c r="X119" s="2"/>
      <c r="Y119" s="2"/>
      <c r="Z119" s="2"/>
      <c r="AA119" s="2"/>
    </row>
    <row r="120" spans="1:27" ht="16" thickBot="1">
      <c r="A120" s="85"/>
      <c r="B120" s="68"/>
      <c r="C120" s="64" t="s">
        <v>114</v>
      </c>
      <c r="D120" s="65">
        <v>0</v>
      </c>
      <c r="E120" s="65">
        <v>1</v>
      </c>
      <c r="F120" s="66" t="s">
        <v>115</v>
      </c>
      <c r="G120" s="67">
        <v>2.8</v>
      </c>
      <c r="H120" s="85"/>
      <c r="I120" s="86"/>
      <c r="J120" s="80"/>
      <c r="K120" s="85"/>
      <c r="L120" s="86"/>
      <c r="M120" s="86"/>
      <c r="N120" s="86"/>
      <c r="O120" s="80"/>
      <c r="P120" s="47"/>
      <c r="Q120" s="47"/>
      <c r="R120" s="47"/>
      <c r="S120" s="47"/>
      <c r="T120" s="47"/>
      <c r="U120" s="47"/>
      <c r="V120" s="47"/>
      <c r="W120" s="2"/>
      <c r="X120" s="2"/>
      <c r="Y120" s="2"/>
      <c r="Z120" s="2"/>
      <c r="AA120" s="2"/>
    </row>
    <row r="121" spans="1:27">
      <c r="A121" s="91">
        <v>22</v>
      </c>
      <c r="B121" s="12" t="s">
        <v>208</v>
      </c>
      <c r="C121" s="14"/>
      <c r="D121" s="14"/>
      <c r="E121" s="14"/>
      <c r="F121" s="14"/>
      <c r="G121" s="15">
        <f>E122*G122+E123*G123+E124*G124</f>
        <v>3.1</v>
      </c>
      <c r="H121" s="45">
        <v>0</v>
      </c>
      <c r="I121" s="45">
        <v>5</v>
      </c>
      <c r="J121" s="46">
        <v>1</v>
      </c>
      <c r="K121" s="85">
        <v>1</v>
      </c>
      <c r="L121" s="86">
        <v>1</v>
      </c>
      <c r="M121" s="86">
        <v>0</v>
      </c>
      <c r="N121" s="45">
        <v>0</v>
      </c>
      <c r="O121" s="46">
        <v>0</v>
      </c>
      <c r="P121" s="47">
        <v>2</v>
      </c>
      <c r="Q121" s="47">
        <v>1</v>
      </c>
      <c r="R121" s="47">
        <v>1</v>
      </c>
      <c r="S121" s="47">
        <v>0</v>
      </c>
      <c r="T121" s="47">
        <v>0</v>
      </c>
      <c r="U121" s="47">
        <v>0</v>
      </c>
      <c r="V121" s="47">
        <v>2</v>
      </c>
      <c r="W121" s="2"/>
      <c r="X121" s="2"/>
      <c r="Y121" s="2"/>
      <c r="Z121" s="2"/>
      <c r="AA121" s="2"/>
    </row>
    <row r="122" spans="1:27">
      <c r="A122" s="130"/>
      <c r="B122" s="49" t="s">
        <v>209</v>
      </c>
      <c r="C122" s="78" t="s">
        <v>649</v>
      </c>
      <c r="D122" s="50"/>
      <c r="E122" s="50">
        <v>1</v>
      </c>
      <c r="F122" s="78" t="s">
        <v>642</v>
      </c>
      <c r="G122" s="51">
        <f>$G$11</f>
        <v>2.8000000000000003</v>
      </c>
      <c r="H122" s="85"/>
      <c r="I122" s="86"/>
      <c r="J122" s="80"/>
      <c r="K122" s="85"/>
      <c r="L122" s="86"/>
      <c r="M122" s="86"/>
      <c r="N122" s="86"/>
      <c r="O122" s="80"/>
      <c r="P122" s="47"/>
      <c r="Q122" s="47"/>
      <c r="R122" s="47"/>
      <c r="S122" s="47"/>
      <c r="T122" s="47"/>
      <c r="U122" s="47"/>
      <c r="V122" s="47"/>
      <c r="W122" s="2"/>
      <c r="X122" s="2"/>
      <c r="Y122" s="2"/>
      <c r="Z122" s="2"/>
      <c r="AA122" s="2"/>
    </row>
    <row r="123" spans="1:27">
      <c r="A123" s="82"/>
      <c r="B123" s="83">
        <f>G121</f>
        <v>3.1</v>
      </c>
      <c r="C123" s="78" t="s">
        <v>210</v>
      </c>
      <c r="D123" s="50">
        <v>1</v>
      </c>
      <c r="E123" s="50">
        <v>1</v>
      </c>
      <c r="F123" s="27" t="s">
        <v>211</v>
      </c>
      <c r="G123" s="51">
        <v>0.3</v>
      </c>
      <c r="H123" s="85"/>
      <c r="I123" s="86"/>
      <c r="J123" s="80"/>
      <c r="K123" s="85"/>
      <c r="L123" s="86"/>
      <c r="M123" s="86"/>
      <c r="N123" s="86"/>
      <c r="O123" s="80"/>
      <c r="P123" s="47"/>
      <c r="Q123" s="47"/>
      <c r="R123" s="47"/>
      <c r="S123" s="47"/>
      <c r="T123" s="47"/>
      <c r="U123" s="47"/>
      <c r="V123" s="47"/>
      <c r="W123" s="2"/>
      <c r="X123" s="2"/>
      <c r="Y123" s="2"/>
      <c r="Z123" s="2"/>
      <c r="AA123" s="2"/>
    </row>
    <row r="124" spans="1:27" ht="16" thickBot="1">
      <c r="A124" s="85"/>
      <c r="B124" s="68" t="s">
        <v>212</v>
      </c>
      <c r="C124" s="64" t="s">
        <v>213</v>
      </c>
      <c r="D124" s="65">
        <v>1</v>
      </c>
      <c r="E124" s="65">
        <v>1</v>
      </c>
      <c r="F124" s="76" t="s">
        <v>214</v>
      </c>
      <c r="G124" s="67">
        <v>0</v>
      </c>
      <c r="H124" s="85"/>
      <c r="I124" s="86"/>
      <c r="J124" s="80"/>
      <c r="K124" s="85"/>
      <c r="L124" s="86"/>
      <c r="M124" s="86"/>
      <c r="N124" s="86"/>
      <c r="O124" s="80"/>
      <c r="P124" s="47"/>
      <c r="Q124" s="47"/>
      <c r="R124" s="47"/>
      <c r="S124" s="47"/>
      <c r="T124" s="47"/>
      <c r="U124" s="47"/>
      <c r="V124" s="47"/>
      <c r="W124" s="2"/>
      <c r="X124" s="2"/>
      <c r="Y124" s="2"/>
      <c r="Z124" s="2"/>
      <c r="AA124" s="2"/>
    </row>
    <row r="125" spans="1:27">
      <c r="A125" s="91">
        <v>23</v>
      </c>
      <c r="B125" s="12" t="s">
        <v>215</v>
      </c>
      <c r="C125" s="14"/>
      <c r="D125" s="14"/>
      <c r="E125" s="14"/>
      <c r="F125" s="14"/>
      <c r="G125" s="15">
        <f>E126*G126+E127*G127+E128*G128</f>
        <v>1.4000000000000001</v>
      </c>
      <c r="H125" s="45">
        <v>0</v>
      </c>
      <c r="I125" s="45">
        <v>0</v>
      </c>
      <c r="J125" s="46">
        <v>1</v>
      </c>
      <c r="K125" s="85">
        <v>0</v>
      </c>
      <c r="L125" s="86">
        <v>0</v>
      </c>
      <c r="M125" s="86">
        <v>0</v>
      </c>
      <c r="N125" s="45">
        <v>0</v>
      </c>
      <c r="O125" s="46">
        <v>0</v>
      </c>
      <c r="P125" s="47">
        <v>0</v>
      </c>
      <c r="Q125" s="47">
        <v>0</v>
      </c>
      <c r="R125" s="47">
        <v>0</v>
      </c>
      <c r="S125" s="47">
        <v>0</v>
      </c>
      <c r="T125" s="47">
        <v>0</v>
      </c>
      <c r="U125" s="47">
        <v>0</v>
      </c>
      <c r="V125" s="47">
        <v>0</v>
      </c>
      <c r="W125" s="2"/>
      <c r="X125" s="2"/>
      <c r="Y125" s="2"/>
      <c r="Z125" s="2"/>
      <c r="AA125" s="2"/>
    </row>
    <row r="126" spans="1:27">
      <c r="A126" s="130"/>
      <c r="B126" s="49" t="s">
        <v>209</v>
      </c>
      <c r="C126" s="78" t="s">
        <v>71</v>
      </c>
      <c r="D126" s="50">
        <v>1</v>
      </c>
      <c r="E126" s="50">
        <v>1</v>
      </c>
      <c r="F126" s="53" t="s">
        <v>72</v>
      </c>
      <c r="G126" s="51">
        <v>0.2</v>
      </c>
      <c r="H126" s="85"/>
      <c r="I126" s="86"/>
      <c r="J126" s="80"/>
      <c r="K126" s="85"/>
      <c r="L126" s="86"/>
      <c r="M126" s="86"/>
      <c r="N126" s="86"/>
      <c r="O126" s="80"/>
      <c r="P126" s="47"/>
      <c r="Q126" s="47"/>
      <c r="R126" s="47"/>
      <c r="S126" s="47"/>
      <c r="T126" s="47"/>
      <c r="U126" s="47"/>
      <c r="V126" s="47"/>
      <c r="W126" s="2"/>
      <c r="X126" s="2"/>
      <c r="Y126" s="2"/>
      <c r="Z126" s="2"/>
      <c r="AA126" s="2"/>
    </row>
    <row r="127" spans="1:27">
      <c r="A127" s="82"/>
      <c r="B127" s="83">
        <f>G125</f>
        <v>1.4000000000000001</v>
      </c>
      <c r="C127" s="78" t="s">
        <v>216</v>
      </c>
      <c r="D127" s="50">
        <v>1</v>
      </c>
      <c r="E127" s="50">
        <v>1</v>
      </c>
      <c r="F127" s="27" t="s">
        <v>217</v>
      </c>
      <c r="G127" s="51">
        <v>0.4</v>
      </c>
      <c r="H127" s="85"/>
      <c r="I127" s="86"/>
      <c r="J127" s="80"/>
      <c r="K127" s="85"/>
      <c r="L127" s="86"/>
      <c r="M127" s="86"/>
      <c r="N127" s="86"/>
      <c r="O127" s="80"/>
      <c r="P127" s="47"/>
      <c r="Q127" s="47"/>
      <c r="R127" s="47"/>
      <c r="S127" s="47"/>
      <c r="T127" s="47"/>
      <c r="U127" s="47"/>
      <c r="V127" s="47"/>
      <c r="W127" s="2"/>
      <c r="X127" s="2"/>
      <c r="Y127" s="2"/>
      <c r="Z127" s="2"/>
      <c r="AA127" s="2"/>
    </row>
    <row r="128" spans="1:27" ht="16" thickBot="1">
      <c r="A128" s="85"/>
      <c r="B128" s="68" t="s">
        <v>218</v>
      </c>
      <c r="C128" s="64" t="s">
        <v>608</v>
      </c>
      <c r="D128" s="65">
        <v>0</v>
      </c>
      <c r="E128" s="65">
        <v>4</v>
      </c>
      <c r="F128" s="66" t="s">
        <v>73</v>
      </c>
      <c r="G128" s="67">
        <v>0.2</v>
      </c>
      <c r="H128" s="85"/>
      <c r="I128" s="86"/>
      <c r="J128" s="80"/>
      <c r="K128" s="85"/>
      <c r="L128" s="86"/>
      <c r="M128" s="86"/>
      <c r="N128" s="86"/>
      <c r="O128" s="80"/>
      <c r="P128" s="47"/>
      <c r="Q128" s="47"/>
      <c r="R128" s="47"/>
      <c r="S128" s="47"/>
      <c r="T128" s="47"/>
      <c r="U128" s="47"/>
      <c r="V128" s="47"/>
      <c r="W128" s="2"/>
      <c r="X128" s="2"/>
      <c r="Y128" s="2"/>
      <c r="Z128" s="2"/>
      <c r="AA128" s="2"/>
    </row>
    <row r="129" spans="1:27">
      <c r="A129" s="91">
        <v>24</v>
      </c>
      <c r="B129" s="12" t="s">
        <v>219</v>
      </c>
      <c r="C129" s="14"/>
      <c r="D129" s="14"/>
      <c r="E129" s="14"/>
      <c r="F129" s="14"/>
      <c r="G129" s="15">
        <f>E130*G130+E131*G131+E132*G132+E133*G133+E134*G134+E135*G135+E136*G136+E137*G137+E138*G138+E139*G139+E140*G140+E141*G141+E142*G142+E143*G143+E144*G144+E145*G145+E146*G146</f>
        <v>50.35</v>
      </c>
      <c r="H129" s="45">
        <v>0</v>
      </c>
      <c r="I129" s="45">
        <v>0</v>
      </c>
      <c r="J129" s="46">
        <v>1</v>
      </c>
      <c r="K129" s="85">
        <v>0</v>
      </c>
      <c r="L129" s="86">
        <v>0</v>
      </c>
      <c r="M129" s="86">
        <v>0</v>
      </c>
      <c r="N129" s="45">
        <v>1</v>
      </c>
      <c r="O129" s="46">
        <v>1</v>
      </c>
      <c r="P129" s="47">
        <v>0</v>
      </c>
      <c r="Q129" s="47">
        <v>0</v>
      </c>
      <c r="R129" s="47">
        <v>0</v>
      </c>
      <c r="S129" s="47">
        <v>0</v>
      </c>
      <c r="T129" s="47">
        <v>0</v>
      </c>
      <c r="U129" s="47">
        <v>1</v>
      </c>
      <c r="V129" s="47">
        <v>0</v>
      </c>
      <c r="W129" s="2"/>
      <c r="X129" s="2"/>
      <c r="Y129" s="2"/>
      <c r="Z129" s="2"/>
      <c r="AA129" s="2"/>
    </row>
    <row r="130" spans="1:27">
      <c r="A130" s="130"/>
      <c r="B130" s="49" t="s">
        <v>220</v>
      </c>
      <c r="C130" s="78" t="s">
        <v>221</v>
      </c>
      <c r="D130" s="50">
        <v>1</v>
      </c>
      <c r="E130" s="50">
        <v>1</v>
      </c>
      <c r="F130" s="27" t="s">
        <v>222</v>
      </c>
      <c r="G130" s="51">
        <v>0.5</v>
      </c>
      <c r="H130" s="85"/>
      <c r="I130" s="86"/>
      <c r="J130" s="80"/>
      <c r="K130" s="85"/>
      <c r="L130" s="86"/>
      <c r="M130" s="86"/>
      <c r="N130" s="86"/>
      <c r="O130" s="80"/>
      <c r="P130" s="47"/>
      <c r="Q130" s="47"/>
      <c r="R130" s="47"/>
      <c r="S130" s="47"/>
      <c r="T130" s="47"/>
      <c r="U130" s="47"/>
      <c r="V130" s="47"/>
      <c r="W130" s="2"/>
      <c r="X130" s="2"/>
      <c r="Y130" s="2"/>
      <c r="Z130" s="2"/>
      <c r="AA130" s="2"/>
    </row>
    <row r="131" spans="1:27">
      <c r="A131" s="82"/>
      <c r="B131" s="83">
        <f>G129</f>
        <v>50.35</v>
      </c>
      <c r="C131" s="78" t="s">
        <v>223</v>
      </c>
      <c r="D131" s="50">
        <v>1</v>
      </c>
      <c r="E131" s="50">
        <v>1</v>
      </c>
      <c r="F131" s="27" t="s">
        <v>224</v>
      </c>
      <c r="G131" s="51">
        <v>0.3</v>
      </c>
      <c r="H131" s="85"/>
      <c r="I131" s="86"/>
      <c r="J131" s="80"/>
      <c r="K131" s="85"/>
      <c r="L131" s="86"/>
      <c r="M131" s="86"/>
      <c r="N131" s="86"/>
      <c r="O131" s="80"/>
      <c r="P131" s="47"/>
      <c r="Q131" s="47"/>
      <c r="R131" s="47"/>
      <c r="S131" s="47"/>
      <c r="T131" s="47"/>
      <c r="U131" s="47"/>
      <c r="V131" s="47"/>
      <c r="W131" s="2"/>
      <c r="X131" s="2"/>
      <c r="Y131" s="2"/>
      <c r="Z131" s="2"/>
      <c r="AA131" s="2"/>
    </row>
    <row r="132" spans="1:27">
      <c r="A132" s="85"/>
      <c r="B132" s="86" t="s">
        <v>225</v>
      </c>
      <c r="C132" s="78" t="s">
        <v>226</v>
      </c>
      <c r="D132" s="50">
        <v>1</v>
      </c>
      <c r="E132" s="50">
        <v>1</v>
      </c>
      <c r="F132" s="27" t="s">
        <v>227</v>
      </c>
      <c r="G132" s="51">
        <v>0.6</v>
      </c>
      <c r="H132" s="85"/>
      <c r="I132" s="86"/>
      <c r="J132" s="80"/>
      <c r="K132" s="85"/>
      <c r="L132" s="86"/>
      <c r="M132" s="86"/>
      <c r="N132" s="86"/>
      <c r="O132" s="80"/>
      <c r="P132" s="47"/>
      <c r="Q132" s="47"/>
      <c r="R132" s="47"/>
      <c r="S132" s="47"/>
      <c r="T132" s="47"/>
      <c r="U132" s="47"/>
      <c r="V132" s="47"/>
      <c r="W132" s="2"/>
      <c r="X132" s="2"/>
      <c r="Y132" s="2"/>
      <c r="Z132" s="2"/>
      <c r="AA132" s="2"/>
    </row>
    <row r="133" spans="1:27">
      <c r="A133" s="85"/>
      <c r="B133" s="86"/>
      <c r="C133" s="78" t="s">
        <v>202</v>
      </c>
      <c r="D133" s="50">
        <v>1</v>
      </c>
      <c r="E133" s="50">
        <v>1</v>
      </c>
      <c r="F133" s="27" t="s">
        <v>228</v>
      </c>
      <c r="G133" s="51">
        <v>0</v>
      </c>
      <c r="H133" s="85"/>
      <c r="I133" s="86"/>
      <c r="J133" s="80"/>
      <c r="K133" s="85"/>
      <c r="L133" s="86"/>
      <c r="M133" s="86"/>
      <c r="N133" s="86"/>
      <c r="O133" s="80"/>
      <c r="P133" s="47"/>
      <c r="Q133" s="47"/>
      <c r="R133" s="47"/>
      <c r="S133" s="47"/>
      <c r="T133" s="47"/>
      <c r="U133" s="47"/>
      <c r="V133" s="47"/>
      <c r="W133" s="2"/>
      <c r="X133" s="2"/>
      <c r="Y133" s="2"/>
      <c r="Z133" s="2"/>
      <c r="AA133" s="2"/>
    </row>
    <row r="134" spans="1:27">
      <c r="A134" s="85"/>
      <c r="B134" s="86"/>
      <c r="C134" s="78" t="s">
        <v>229</v>
      </c>
      <c r="D134" s="50">
        <v>1</v>
      </c>
      <c r="E134" s="50">
        <v>1</v>
      </c>
      <c r="F134" s="27" t="s">
        <v>230</v>
      </c>
      <c r="G134" s="51">
        <v>0.1</v>
      </c>
      <c r="H134" s="85"/>
      <c r="I134" s="86"/>
      <c r="J134" s="80"/>
      <c r="K134" s="85"/>
      <c r="L134" s="86"/>
      <c r="M134" s="86"/>
      <c r="N134" s="86"/>
      <c r="O134" s="80"/>
      <c r="P134" s="47"/>
      <c r="Q134" s="47"/>
      <c r="R134" s="47"/>
      <c r="S134" s="47"/>
      <c r="T134" s="47"/>
      <c r="U134" s="47"/>
      <c r="V134" s="47"/>
      <c r="W134" s="2"/>
      <c r="X134" s="2"/>
      <c r="Y134" s="2"/>
      <c r="Z134" s="2"/>
      <c r="AA134" s="2"/>
    </row>
    <row r="135" spans="1:27">
      <c r="A135" s="85"/>
      <c r="B135" s="86"/>
      <c r="C135" s="78" t="s">
        <v>231</v>
      </c>
      <c r="D135" s="50">
        <v>1</v>
      </c>
      <c r="E135" s="50">
        <v>1</v>
      </c>
      <c r="F135" s="193" t="s">
        <v>623</v>
      </c>
      <c r="G135" s="51">
        <v>0.3</v>
      </c>
      <c r="H135" s="85"/>
      <c r="I135" s="86"/>
      <c r="J135" s="80"/>
      <c r="K135" s="85"/>
      <c r="L135" s="86"/>
      <c r="M135" s="86"/>
      <c r="N135" s="86"/>
      <c r="O135" s="80"/>
      <c r="P135" s="47"/>
      <c r="Q135" s="47"/>
      <c r="R135" s="47"/>
      <c r="S135" s="47"/>
      <c r="T135" s="47"/>
      <c r="U135" s="47"/>
      <c r="V135" s="47"/>
      <c r="W135" s="2"/>
      <c r="X135" s="2"/>
      <c r="Y135" s="2"/>
      <c r="Z135" s="2"/>
      <c r="AA135" s="2"/>
    </row>
    <row r="136" spans="1:27">
      <c r="A136" s="85"/>
      <c r="B136" s="86"/>
      <c r="C136" s="78" t="s">
        <v>232</v>
      </c>
      <c r="D136" s="50">
        <v>1</v>
      </c>
      <c r="E136" s="50">
        <v>1</v>
      </c>
      <c r="F136" s="193" t="s">
        <v>624</v>
      </c>
      <c r="G136" s="51">
        <v>0.2</v>
      </c>
      <c r="H136" s="85"/>
      <c r="I136" s="86"/>
      <c r="J136" s="80"/>
      <c r="K136" s="85"/>
      <c r="L136" s="86"/>
      <c r="M136" s="86"/>
      <c r="N136" s="86"/>
      <c r="O136" s="80"/>
      <c r="P136" s="47"/>
      <c r="Q136" s="47"/>
      <c r="R136" s="47"/>
      <c r="S136" s="47"/>
      <c r="T136" s="47"/>
      <c r="U136" s="47"/>
      <c r="V136" s="47"/>
      <c r="W136" s="2"/>
      <c r="X136" s="2"/>
      <c r="Y136" s="2"/>
      <c r="Z136" s="2"/>
      <c r="AA136" s="2"/>
    </row>
    <row r="137" spans="1:27">
      <c r="A137" s="85"/>
      <c r="B137" s="86"/>
      <c r="C137" s="78" t="s">
        <v>233</v>
      </c>
      <c r="D137" s="50">
        <v>1</v>
      </c>
      <c r="E137" s="50">
        <v>1</v>
      </c>
      <c r="F137" s="193" t="s">
        <v>625</v>
      </c>
      <c r="G137" s="51">
        <v>0.1</v>
      </c>
      <c r="H137" s="85"/>
      <c r="I137" s="86"/>
      <c r="J137" s="80"/>
      <c r="K137" s="85"/>
      <c r="L137" s="86"/>
      <c r="M137" s="86"/>
      <c r="N137" s="86"/>
      <c r="O137" s="80"/>
      <c r="P137" s="47"/>
      <c r="Q137" s="47"/>
      <c r="R137" s="47"/>
      <c r="S137" s="47"/>
      <c r="T137" s="47"/>
      <c r="U137" s="47"/>
      <c r="V137" s="47"/>
      <c r="W137" s="2"/>
      <c r="X137" s="2"/>
      <c r="Y137" s="2"/>
      <c r="Z137" s="2"/>
      <c r="AA137" s="2"/>
    </row>
    <row r="138" spans="1:27">
      <c r="A138" s="85"/>
      <c r="B138" s="86"/>
      <c r="C138" s="78" t="s">
        <v>619</v>
      </c>
      <c r="D138" s="50">
        <v>0</v>
      </c>
      <c r="E138" s="50">
        <v>1</v>
      </c>
      <c r="F138" s="56" t="s">
        <v>165</v>
      </c>
      <c r="G138" s="51">
        <v>15.4</v>
      </c>
      <c r="H138" s="85"/>
      <c r="I138" s="86"/>
      <c r="J138" s="80"/>
      <c r="K138" s="85"/>
      <c r="L138" s="86"/>
      <c r="M138" s="86"/>
      <c r="N138" s="86"/>
      <c r="O138" s="80"/>
      <c r="P138" s="47"/>
      <c r="Q138" s="47"/>
      <c r="R138" s="47"/>
      <c r="S138" s="47"/>
      <c r="T138" s="47"/>
      <c r="U138" s="47"/>
      <c r="V138" s="47"/>
      <c r="W138" s="2"/>
      <c r="X138" s="2"/>
      <c r="Y138" s="2"/>
      <c r="Z138" s="2"/>
      <c r="AA138" s="2"/>
    </row>
    <row r="139" spans="1:27">
      <c r="A139" s="85"/>
      <c r="B139" s="86"/>
      <c r="C139" s="78" t="s">
        <v>608</v>
      </c>
      <c r="D139" s="50">
        <v>0</v>
      </c>
      <c r="E139" s="50">
        <v>20</v>
      </c>
      <c r="F139" s="56" t="s">
        <v>73</v>
      </c>
      <c r="G139" s="51">
        <v>0.6</v>
      </c>
      <c r="H139" s="85"/>
      <c r="I139" s="86"/>
      <c r="J139" s="80"/>
      <c r="K139" s="85"/>
      <c r="L139" s="86"/>
      <c r="M139" s="86"/>
      <c r="N139" s="86"/>
      <c r="O139" s="80"/>
      <c r="P139" s="47"/>
      <c r="Q139" s="47"/>
      <c r="R139" s="47"/>
      <c r="S139" s="47"/>
      <c r="T139" s="47"/>
      <c r="U139" s="47"/>
      <c r="V139" s="47"/>
      <c r="W139" s="2"/>
      <c r="X139" s="2"/>
      <c r="Y139" s="2"/>
      <c r="Z139" s="2"/>
      <c r="AA139" s="2"/>
    </row>
    <row r="140" spans="1:27">
      <c r="A140" s="85"/>
      <c r="B140" s="86"/>
      <c r="C140" s="78" t="s">
        <v>620</v>
      </c>
      <c r="D140" s="50">
        <v>0</v>
      </c>
      <c r="E140" s="50">
        <v>3</v>
      </c>
      <c r="F140" s="56" t="s">
        <v>74</v>
      </c>
      <c r="G140" s="51">
        <v>0.2</v>
      </c>
      <c r="H140" s="85"/>
      <c r="I140" s="86"/>
      <c r="J140" s="80"/>
      <c r="K140" s="85"/>
      <c r="L140" s="86"/>
      <c r="M140" s="86"/>
      <c r="N140" s="86"/>
      <c r="O140" s="80"/>
      <c r="P140" s="47"/>
      <c r="Q140" s="47"/>
      <c r="R140" s="47"/>
      <c r="S140" s="47"/>
      <c r="T140" s="47"/>
      <c r="U140" s="47"/>
      <c r="V140" s="47"/>
      <c r="W140" s="2"/>
      <c r="X140" s="2"/>
      <c r="Y140" s="2"/>
      <c r="Z140" s="2"/>
      <c r="AA140" s="2"/>
    </row>
    <row r="141" spans="1:27">
      <c r="A141" s="85"/>
      <c r="B141" s="86"/>
      <c r="C141" s="78" t="s">
        <v>621</v>
      </c>
      <c r="D141" s="50">
        <v>0</v>
      </c>
      <c r="E141" s="50">
        <v>1</v>
      </c>
      <c r="F141" s="69" t="s">
        <v>108</v>
      </c>
      <c r="G141" s="51">
        <v>0.1</v>
      </c>
      <c r="H141" s="85"/>
      <c r="I141" s="86"/>
      <c r="J141" s="80"/>
      <c r="K141" s="85"/>
      <c r="L141" s="86"/>
      <c r="M141" s="86"/>
      <c r="N141" s="86"/>
      <c r="O141" s="80"/>
      <c r="P141" s="47"/>
      <c r="Q141" s="47"/>
      <c r="R141" s="47"/>
      <c r="S141" s="47"/>
      <c r="T141" s="47"/>
      <c r="U141" s="47"/>
      <c r="V141" s="47"/>
      <c r="W141" s="2"/>
      <c r="X141" s="2"/>
      <c r="Y141" s="2"/>
      <c r="Z141" s="2"/>
      <c r="AA141" s="2"/>
    </row>
    <row r="142" spans="1:27">
      <c r="A142" s="85"/>
      <c r="B142" s="86"/>
      <c r="C142" s="78" t="s">
        <v>613</v>
      </c>
      <c r="D142" s="50">
        <v>0</v>
      </c>
      <c r="E142" s="50">
        <v>2</v>
      </c>
      <c r="F142" s="56" t="s">
        <v>141</v>
      </c>
      <c r="G142" s="51">
        <v>0.2</v>
      </c>
      <c r="H142" s="85"/>
      <c r="I142" s="86"/>
      <c r="J142" s="80"/>
      <c r="K142" s="85"/>
      <c r="L142" s="86"/>
      <c r="M142" s="86"/>
      <c r="N142" s="86"/>
      <c r="O142" s="80"/>
      <c r="P142" s="47"/>
      <c r="Q142" s="47"/>
      <c r="R142" s="47"/>
      <c r="S142" s="47"/>
      <c r="T142" s="47"/>
      <c r="U142" s="47"/>
      <c r="V142" s="47"/>
      <c r="W142" s="2"/>
      <c r="X142" s="2"/>
      <c r="Y142" s="2"/>
      <c r="Z142" s="2"/>
      <c r="AA142" s="2"/>
    </row>
    <row r="143" spans="1:27">
      <c r="A143" s="85"/>
      <c r="B143" s="86"/>
      <c r="C143" s="78" t="s">
        <v>110</v>
      </c>
      <c r="D143" s="50">
        <v>0</v>
      </c>
      <c r="E143" s="50">
        <v>1</v>
      </c>
      <c r="F143" s="56" t="s">
        <v>111</v>
      </c>
      <c r="G143" s="51">
        <v>8</v>
      </c>
      <c r="H143" s="85"/>
      <c r="I143" s="86"/>
      <c r="J143" s="80"/>
      <c r="K143" s="85"/>
      <c r="L143" s="86"/>
      <c r="M143" s="86"/>
      <c r="N143" s="86"/>
      <c r="O143" s="80"/>
      <c r="P143" s="47"/>
      <c r="Q143" s="47"/>
      <c r="R143" s="47"/>
      <c r="S143" s="47"/>
      <c r="T143" s="47"/>
      <c r="U143" s="47"/>
      <c r="V143" s="47"/>
      <c r="W143" s="2"/>
      <c r="X143" s="2"/>
      <c r="Y143" s="2"/>
      <c r="Z143" s="2"/>
      <c r="AA143" s="2"/>
    </row>
    <row r="144" spans="1:27">
      <c r="A144" s="85"/>
      <c r="B144" s="86"/>
      <c r="C144" s="78" t="s">
        <v>206</v>
      </c>
      <c r="D144" s="50">
        <v>0</v>
      </c>
      <c r="E144" s="50">
        <v>1</v>
      </c>
      <c r="F144" s="56" t="s">
        <v>207</v>
      </c>
      <c r="G144" s="51">
        <v>5.35</v>
      </c>
      <c r="H144" s="85"/>
      <c r="I144" s="86"/>
      <c r="J144" s="80"/>
      <c r="K144" s="85"/>
      <c r="L144" s="86"/>
      <c r="M144" s="86"/>
      <c r="N144" s="86"/>
      <c r="O144" s="80"/>
      <c r="P144" s="47"/>
      <c r="Q144" s="47"/>
      <c r="R144" s="47"/>
      <c r="S144" s="47"/>
      <c r="T144" s="47"/>
      <c r="U144" s="47"/>
      <c r="V144" s="47"/>
      <c r="W144" s="2"/>
      <c r="X144" s="2"/>
      <c r="Y144" s="2"/>
      <c r="Z144" s="2"/>
      <c r="AA144" s="2"/>
    </row>
    <row r="145" spans="1:27">
      <c r="A145" s="85"/>
      <c r="B145" s="86"/>
      <c r="C145" s="78" t="s">
        <v>112</v>
      </c>
      <c r="D145" s="50">
        <v>0</v>
      </c>
      <c r="E145" s="50">
        <v>6</v>
      </c>
      <c r="F145" s="56" t="s">
        <v>113</v>
      </c>
      <c r="G145" s="51">
        <v>0.6</v>
      </c>
      <c r="H145" s="85"/>
      <c r="I145" s="86"/>
      <c r="J145" s="80"/>
      <c r="K145" s="85"/>
      <c r="L145" s="86"/>
      <c r="M145" s="86"/>
      <c r="N145" s="86"/>
      <c r="O145" s="80"/>
      <c r="P145" s="47"/>
      <c r="Q145" s="47"/>
      <c r="R145" s="47"/>
      <c r="S145" s="47"/>
      <c r="T145" s="47"/>
      <c r="U145" s="47"/>
      <c r="V145" s="47"/>
      <c r="W145" s="2"/>
      <c r="X145" s="2"/>
      <c r="Y145" s="2"/>
      <c r="Z145" s="2"/>
      <c r="AA145" s="2"/>
    </row>
    <row r="146" spans="1:27" ht="16" thickBot="1">
      <c r="A146" s="85"/>
      <c r="B146" s="68"/>
      <c r="C146" s="64" t="s">
        <v>114</v>
      </c>
      <c r="D146" s="65">
        <v>0</v>
      </c>
      <c r="E146" s="65">
        <v>1</v>
      </c>
      <c r="F146" s="66" t="s">
        <v>115</v>
      </c>
      <c r="G146" s="67">
        <v>2.8</v>
      </c>
      <c r="H146" s="85"/>
      <c r="I146" s="86"/>
      <c r="J146" s="80"/>
      <c r="K146" s="85"/>
      <c r="L146" s="86"/>
      <c r="M146" s="86"/>
      <c r="N146" s="86"/>
      <c r="O146" s="80"/>
      <c r="P146" s="47"/>
      <c r="Q146" s="47"/>
      <c r="R146" s="47"/>
      <c r="S146" s="47"/>
      <c r="T146" s="47"/>
      <c r="U146" s="47"/>
      <c r="V146" s="47"/>
      <c r="W146" s="2"/>
      <c r="X146" s="2"/>
      <c r="Y146" s="2"/>
      <c r="Z146" s="2"/>
      <c r="AA146" s="2"/>
    </row>
    <row r="147" spans="1:27">
      <c r="A147" s="91">
        <v>25</v>
      </c>
      <c r="B147" s="12" t="s">
        <v>234</v>
      </c>
      <c r="C147" s="14"/>
      <c r="D147" s="14"/>
      <c r="E147" s="14"/>
      <c r="F147" s="14"/>
      <c r="G147" s="15">
        <f>E148*G148+E149*G149+E150*G150+E151*G151+E152*G152+E153*G153+E154*G154+E155*G155+E156*G156+E157*G157+E158*G158+E159*G159+E160*G160</f>
        <v>30.700000000000003</v>
      </c>
      <c r="H147" s="45">
        <v>1</v>
      </c>
      <c r="I147" s="45">
        <v>1</v>
      </c>
      <c r="J147" s="46">
        <v>0</v>
      </c>
      <c r="K147" s="85">
        <v>0</v>
      </c>
      <c r="L147" s="86">
        <v>0</v>
      </c>
      <c r="M147" s="86">
        <v>0</v>
      </c>
      <c r="N147" s="86">
        <v>0</v>
      </c>
      <c r="O147" s="80">
        <v>0</v>
      </c>
      <c r="P147" s="47">
        <v>0</v>
      </c>
      <c r="Q147" s="47">
        <v>0</v>
      </c>
      <c r="R147" s="47">
        <v>0</v>
      </c>
      <c r="S147" s="47">
        <v>1</v>
      </c>
      <c r="T147" s="47">
        <v>0</v>
      </c>
      <c r="U147" s="47">
        <v>0</v>
      </c>
      <c r="V147" s="47">
        <v>0</v>
      </c>
      <c r="W147" s="2"/>
      <c r="X147" s="2"/>
      <c r="Y147" s="2"/>
      <c r="Z147" s="2"/>
      <c r="AA147" s="2"/>
    </row>
    <row r="148" spans="1:27">
      <c r="A148" s="130"/>
      <c r="B148" s="49" t="s">
        <v>235</v>
      </c>
      <c r="C148" s="78" t="s">
        <v>221</v>
      </c>
      <c r="D148" s="50">
        <v>1</v>
      </c>
      <c r="E148" s="50">
        <v>1</v>
      </c>
      <c r="F148" s="193" t="s">
        <v>626</v>
      </c>
      <c r="G148" s="51">
        <v>0.5</v>
      </c>
      <c r="H148" s="85"/>
      <c r="I148" s="86"/>
      <c r="J148" s="80"/>
      <c r="K148" s="85"/>
      <c r="L148" s="86"/>
      <c r="M148" s="86"/>
      <c r="N148" s="86"/>
      <c r="O148" s="80"/>
      <c r="P148" s="47"/>
      <c r="Q148" s="47"/>
      <c r="R148" s="47"/>
      <c r="S148" s="47"/>
      <c r="T148" s="47"/>
      <c r="U148" s="47"/>
      <c r="V148" s="47"/>
      <c r="W148" s="2"/>
      <c r="X148" s="2"/>
      <c r="Y148" s="2"/>
      <c r="Z148" s="2"/>
      <c r="AA148" s="2"/>
    </row>
    <row r="149" spans="1:27">
      <c r="A149" s="82"/>
      <c r="B149" s="83">
        <f>G147</f>
        <v>30.700000000000003</v>
      </c>
      <c r="C149" s="78" t="s">
        <v>223</v>
      </c>
      <c r="D149" s="50">
        <v>1</v>
      </c>
      <c r="E149" s="50">
        <v>1</v>
      </c>
      <c r="F149" s="193" t="s">
        <v>627</v>
      </c>
      <c r="G149" s="51">
        <v>0.3</v>
      </c>
      <c r="H149" s="85"/>
      <c r="I149" s="86"/>
      <c r="J149" s="80"/>
      <c r="K149" s="85"/>
      <c r="L149" s="86"/>
      <c r="M149" s="86"/>
      <c r="N149" s="86"/>
      <c r="O149" s="80"/>
      <c r="P149" s="47"/>
      <c r="Q149" s="47"/>
      <c r="R149" s="47"/>
      <c r="S149" s="47"/>
      <c r="T149" s="47"/>
      <c r="U149" s="47"/>
      <c r="V149" s="47"/>
      <c r="W149" s="2"/>
      <c r="X149" s="2"/>
      <c r="Y149" s="2"/>
      <c r="Z149" s="2"/>
      <c r="AA149" s="2"/>
    </row>
    <row r="150" spans="1:27">
      <c r="A150" s="85"/>
      <c r="B150" s="86" t="s">
        <v>236</v>
      </c>
      <c r="C150" s="78" t="s">
        <v>226</v>
      </c>
      <c r="D150" s="50">
        <v>1</v>
      </c>
      <c r="E150" s="50">
        <v>1</v>
      </c>
      <c r="F150" s="193" t="s">
        <v>628</v>
      </c>
      <c r="G150" s="51">
        <v>0.6</v>
      </c>
      <c r="H150" s="85"/>
      <c r="I150" s="86"/>
      <c r="J150" s="80"/>
      <c r="K150" s="85"/>
      <c r="L150" s="86"/>
      <c r="M150" s="86"/>
      <c r="N150" s="86"/>
      <c r="O150" s="80"/>
      <c r="P150" s="47"/>
      <c r="Q150" s="47"/>
      <c r="R150" s="47"/>
      <c r="S150" s="47"/>
      <c r="T150" s="47"/>
      <c r="U150" s="47"/>
      <c r="V150" s="47"/>
      <c r="W150" s="2"/>
      <c r="X150" s="2"/>
      <c r="Y150" s="2"/>
      <c r="Z150" s="2"/>
      <c r="AA150" s="2"/>
    </row>
    <row r="151" spans="1:27">
      <c r="A151" s="85"/>
      <c r="B151" s="86"/>
      <c r="C151" s="78" t="s">
        <v>229</v>
      </c>
      <c r="D151" s="50">
        <v>1</v>
      </c>
      <c r="E151" s="50">
        <v>1</v>
      </c>
      <c r="F151" s="193" t="s">
        <v>629</v>
      </c>
      <c r="G151" s="51">
        <v>0.1</v>
      </c>
      <c r="H151" s="85"/>
      <c r="I151" s="86"/>
      <c r="J151" s="80"/>
      <c r="K151" s="85"/>
      <c r="L151" s="86"/>
      <c r="M151" s="86"/>
      <c r="N151" s="86"/>
      <c r="O151" s="80"/>
      <c r="P151" s="47"/>
      <c r="Q151" s="47"/>
      <c r="R151" s="47"/>
      <c r="S151" s="47"/>
      <c r="T151" s="47"/>
      <c r="U151" s="47"/>
      <c r="V151" s="47"/>
      <c r="W151" s="2"/>
      <c r="X151" s="2"/>
      <c r="Y151" s="2"/>
      <c r="Z151" s="2"/>
      <c r="AA151" s="2"/>
    </row>
    <row r="152" spans="1:27">
      <c r="A152" s="85"/>
      <c r="B152" s="86"/>
      <c r="C152" s="81" t="s">
        <v>237</v>
      </c>
      <c r="D152" s="50">
        <v>1</v>
      </c>
      <c r="E152" s="50">
        <v>1</v>
      </c>
      <c r="F152" s="193" t="s">
        <v>630</v>
      </c>
      <c r="G152" s="51">
        <v>0.2</v>
      </c>
      <c r="H152" s="85"/>
      <c r="I152" s="86"/>
      <c r="J152" s="80"/>
      <c r="K152" s="85"/>
      <c r="L152" s="86"/>
      <c r="M152" s="86"/>
      <c r="N152" s="86"/>
      <c r="O152" s="80"/>
      <c r="P152" s="47"/>
      <c r="Q152" s="47"/>
      <c r="R152" s="47"/>
      <c r="S152" s="47"/>
      <c r="T152" s="47"/>
      <c r="U152" s="47"/>
      <c r="V152" s="47"/>
      <c r="W152" s="2"/>
      <c r="X152" s="2"/>
      <c r="Y152" s="2"/>
      <c r="Z152" s="2"/>
      <c r="AA152" s="2"/>
    </row>
    <row r="153" spans="1:27">
      <c r="A153" s="85"/>
      <c r="B153" s="86"/>
      <c r="C153" s="81" t="s">
        <v>238</v>
      </c>
      <c r="D153" s="50">
        <v>1</v>
      </c>
      <c r="E153" s="50">
        <v>1</v>
      </c>
      <c r="F153" s="193" t="s">
        <v>631</v>
      </c>
      <c r="G153" s="51">
        <v>0.1</v>
      </c>
      <c r="H153" s="85"/>
      <c r="I153" s="86"/>
      <c r="J153" s="80"/>
      <c r="K153" s="85"/>
      <c r="L153" s="86"/>
      <c r="M153" s="86"/>
      <c r="N153" s="86"/>
      <c r="O153" s="80"/>
      <c r="P153" s="47"/>
      <c r="Q153" s="47"/>
      <c r="R153" s="47"/>
      <c r="S153" s="47"/>
      <c r="T153" s="47"/>
      <c r="U153" s="47"/>
      <c r="V153" s="47"/>
      <c r="W153" s="2"/>
      <c r="X153" s="2"/>
      <c r="Y153" s="2"/>
      <c r="Z153" s="2"/>
      <c r="AA153" s="2"/>
    </row>
    <row r="154" spans="1:27">
      <c r="A154" s="85"/>
      <c r="B154" s="86"/>
      <c r="C154" s="81" t="s">
        <v>239</v>
      </c>
      <c r="D154" s="50">
        <v>1</v>
      </c>
      <c r="E154" s="50">
        <v>1</v>
      </c>
      <c r="F154" s="193" t="s">
        <v>632</v>
      </c>
      <c r="G154" s="51">
        <v>0.1</v>
      </c>
      <c r="H154" s="85"/>
      <c r="I154" s="86"/>
      <c r="J154" s="80"/>
      <c r="K154" s="85"/>
      <c r="L154" s="86"/>
      <c r="M154" s="86"/>
      <c r="N154" s="86"/>
      <c r="O154" s="80"/>
      <c r="P154" s="47"/>
      <c r="Q154" s="47"/>
      <c r="R154" s="47"/>
      <c r="S154" s="47"/>
      <c r="T154" s="47"/>
      <c r="U154" s="47"/>
      <c r="V154" s="47"/>
      <c r="W154" s="2"/>
      <c r="X154" s="2"/>
      <c r="Y154" s="2"/>
      <c r="Z154" s="2"/>
      <c r="AA154" s="2"/>
    </row>
    <row r="155" spans="1:27">
      <c r="A155" s="85"/>
      <c r="B155" s="86"/>
      <c r="C155" s="81" t="s">
        <v>240</v>
      </c>
      <c r="D155" s="50">
        <v>1</v>
      </c>
      <c r="E155" s="50">
        <v>1</v>
      </c>
      <c r="F155" s="193" t="s">
        <v>633</v>
      </c>
      <c r="G155" s="51">
        <v>0.3</v>
      </c>
      <c r="H155" s="85"/>
      <c r="I155" s="86"/>
      <c r="J155" s="80"/>
      <c r="K155" s="85"/>
      <c r="L155" s="86"/>
      <c r="M155" s="86"/>
      <c r="N155" s="86"/>
      <c r="O155" s="80"/>
      <c r="P155" s="47"/>
      <c r="Q155" s="47"/>
      <c r="R155" s="47"/>
      <c r="S155" s="47"/>
      <c r="T155" s="47"/>
      <c r="U155" s="47"/>
      <c r="V155" s="47"/>
      <c r="W155" s="2"/>
      <c r="X155" s="2"/>
      <c r="Y155" s="2"/>
      <c r="Z155" s="2"/>
      <c r="AA155" s="2"/>
    </row>
    <row r="156" spans="1:27">
      <c r="A156" s="85"/>
      <c r="B156" s="86"/>
      <c r="C156" s="78" t="s">
        <v>619</v>
      </c>
      <c r="D156" s="50">
        <v>0</v>
      </c>
      <c r="E156" s="50">
        <v>1</v>
      </c>
      <c r="F156" s="56" t="s">
        <v>165</v>
      </c>
      <c r="G156" s="51">
        <v>15.4</v>
      </c>
      <c r="H156" s="85"/>
      <c r="I156" s="86"/>
      <c r="J156" s="80"/>
      <c r="K156" s="85"/>
      <c r="L156" s="86"/>
      <c r="M156" s="86"/>
      <c r="N156" s="86"/>
      <c r="O156" s="80"/>
      <c r="P156" s="47"/>
      <c r="Q156" s="47"/>
      <c r="R156" s="47"/>
      <c r="S156" s="47"/>
      <c r="T156" s="47"/>
      <c r="U156" s="47"/>
      <c r="V156" s="47"/>
      <c r="W156" s="2"/>
      <c r="X156" s="2"/>
      <c r="Y156" s="2"/>
      <c r="Z156" s="2"/>
      <c r="AA156" s="2"/>
    </row>
    <row r="157" spans="1:27">
      <c r="A157" s="85"/>
      <c r="B157" s="86"/>
      <c r="C157" s="78" t="s">
        <v>608</v>
      </c>
      <c r="D157" s="50">
        <v>0</v>
      </c>
      <c r="E157" s="50">
        <v>20</v>
      </c>
      <c r="F157" s="56" t="s">
        <v>73</v>
      </c>
      <c r="G157" s="51">
        <v>0.6</v>
      </c>
      <c r="H157" s="85"/>
      <c r="I157" s="86"/>
      <c r="J157" s="80"/>
      <c r="K157" s="85"/>
      <c r="L157" s="86"/>
      <c r="M157" s="86"/>
      <c r="N157" s="86"/>
      <c r="O157" s="80"/>
      <c r="P157" s="47"/>
      <c r="Q157" s="47"/>
      <c r="R157" s="47"/>
      <c r="S157" s="47"/>
      <c r="T157" s="47"/>
      <c r="U157" s="47"/>
      <c r="V157" s="47"/>
      <c r="W157" s="2"/>
      <c r="X157" s="2"/>
      <c r="Y157" s="2"/>
      <c r="Z157" s="2"/>
      <c r="AA157" s="2"/>
    </row>
    <row r="158" spans="1:27">
      <c r="A158" s="85"/>
      <c r="B158" s="86"/>
      <c r="C158" s="78" t="s">
        <v>620</v>
      </c>
      <c r="D158" s="50">
        <v>0</v>
      </c>
      <c r="E158" s="50">
        <v>3</v>
      </c>
      <c r="F158" s="56" t="s">
        <v>74</v>
      </c>
      <c r="G158" s="51">
        <v>0.2</v>
      </c>
      <c r="H158" s="85"/>
      <c r="I158" s="86"/>
      <c r="J158" s="80"/>
      <c r="K158" s="85"/>
      <c r="L158" s="86"/>
      <c r="M158" s="86"/>
      <c r="N158" s="86"/>
      <c r="O158" s="80"/>
      <c r="P158" s="47"/>
      <c r="Q158" s="47"/>
      <c r="R158" s="47"/>
      <c r="S158" s="47"/>
      <c r="T158" s="47"/>
      <c r="U158" s="47"/>
      <c r="V158" s="47"/>
      <c r="W158" s="2"/>
      <c r="X158" s="2"/>
      <c r="Y158" s="2"/>
      <c r="Z158" s="2"/>
      <c r="AA158" s="2"/>
    </row>
    <row r="159" spans="1:27">
      <c r="A159" s="85"/>
      <c r="B159" s="86"/>
      <c r="C159" s="78" t="s">
        <v>621</v>
      </c>
      <c r="D159" s="50">
        <v>0</v>
      </c>
      <c r="E159" s="50">
        <v>1</v>
      </c>
      <c r="F159" s="69" t="s">
        <v>108</v>
      </c>
      <c r="G159" s="51">
        <v>0.1</v>
      </c>
      <c r="H159" s="85"/>
      <c r="I159" s="86"/>
      <c r="J159" s="80"/>
      <c r="K159" s="85"/>
      <c r="L159" s="86"/>
      <c r="M159" s="86"/>
      <c r="N159" s="86"/>
      <c r="O159" s="80"/>
      <c r="P159" s="47"/>
      <c r="Q159" s="47"/>
      <c r="R159" s="47"/>
      <c r="S159" s="47"/>
      <c r="T159" s="47"/>
      <c r="U159" s="47"/>
      <c r="V159" s="47"/>
      <c r="W159" s="2"/>
      <c r="X159" s="2"/>
      <c r="Y159" s="2"/>
      <c r="Z159" s="2"/>
      <c r="AA159" s="2"/>
    </row>
    <row r="160" spans="1:27" ht="16" thickBot="1">
      <c r="A160" s="85"/>
      <c r="B160" s="68"/>
      <c r="C160" s="64" t="s">
        <v>613</v>
      </c>
      <c r="D160" s="65">
        <v>0</v>
      </c>
      <c r="E160" s="65">
        <v>2</v>
      </c>
      <c r="F160" s="66" t="s">
        <v>141</v>
      </c>
      <c r="G160" s="67">
        <v>0.2</v>
      </c>
      <c r="H160" s="85"/>
      <c r="I160" s="86"/>
      <c r="J160" s="80"/>
      <c r="K160" s="85"/>
      <c r="L160" s="86"/>
      <c r="M160" s="86"/>
      <c r="N160" s="86"/>
      <c r="O160" s="80"/>
      <c r="P160" s="47"/>
      <c r="Q160" s="47"/>
      <c r="R160" s="47"/>
      <c r="S160" s="47"/>
      <c r="T160" s="47"/>
      <c r="U160" s="47"/>
      <c r="V160" s="47"/>
      <c r="W160" s="2"/>
      <c r="X160" s="2"/>
      <c r="Y160" s="2"/>
      <c r="Z160" s="2"/>
      <c r="AA160" s="2"/>
    </row>
    <row r="161" spans="1:27">
      <c r="A161" s="91">
        <v>26</v>
      </c>
      <c r="B161" s="12" t="s">
        <v>241</v>
      </c>
      <c r="C161" s="14"/>
      <c r="D161" s="14"/>
      <c r="E161" s="14"/>
      <c r="F161" s="14"/>
      <c r="G161" s="15">
        <f>E162*G162+E163*G163+E164*G164+E165*G165+E166*G166</f>
        <v>3.2</v>
      </c>
      <c r="H161" s="70">
        <v>0</v>
      </c>
      <c r="I161" s="45">
        <v>2</v>
      </c>
      <c r="J161" s="46">
        <v>0</v>
      </c>
      <c r="K161" s="85">
        <v>1</v>
      </c>
      <c r="L161" s="86">
        <v>0</v>
      </c>
      <c r="M161" s="86">
        <v>0</v>
      </c>
      <c r="N161" s="86">
        <v>0</v>
      </c>
      <c r="O161" s="80">
        <v>0</v>
      </c>
      <c r="P161" s="47">
        <v>0</v>
      </c>
      <c r="Q161" s="47">
        <v>0</v>
      </c>
      <c r="R161" s="47">
        <v>0</v>
      </c>
      <c r="S161" s="47">
        <v>0</v>
      </c>
      <c r="T161" s="47">
        <v>0</v>
      </c>
      <c r="U161" s="47">
        <v>0</v>
      </c>
      <c r="V161" s="47">
        <v>0</v>
      </c>
      <c r="W161" s="2"/>
      <c r="X161" s="2"/>
      <c r="Y161" s="2"/>
      <c r="Z161" s="2"/>
      <c r="AA161" s="2"/>
    </row>
    <row r="162" spans="1:27">
      <c r="A162" s="130"/>
      <c r="B162" s="24" t="s">
        <v>242</v>
      </c>
      <c r="C162" s="78" t="s">
        <v>649</v>
      </c>
      <c r="D162" s="50"/>
      <c r="E162" s="50">
        <v>1</v>
      </c>
      <c r="F162" s="78" t="s">
        <v>642</v>
      </c>
      <c r="G162" s="51">
        <f>$G$11</f>
        <v>2.8000000000000003</v>
      </c>
      <c r="H162" s="70"/>
      <c r="I162" s="45"/>
      <c r="J162" s="46"/>
      <c r="K162" s="85"/>
      <c r="L162" s="86"/>
      <c r="M162" s="86"/>
      <c r="N162" s="86"/>
      <c r="O162" s="80"/>
      <c r="P162" s="47"/>
      <c r="Q162" s="47"/>
      <c r="R162" s="47"/>
      <c r="S162" s="47"/>
      <c r="T162" s="47"/>
      <c r="U162" s="47"/>
      <c r="V162" s="47"/>
      <c r="W162" s="2"/>
      <c r="X162" s="2"/>
      <c r="Y162" s="2"/>
      <c r="Z162" s="2"/>
      <c r="AA162" s="2"/>
    </row>
    <row r="163" spans="1:27">
      <c r="A163" s="82"/>
      <c r="B163" s="83">
        <f>G161</f>
        <v>3.2</v>
      </c>
      <c r="C163" s="78" t="s">
        <v>243</v>
      </c>
      <c r="D163" s="78">
        <v>1</v>
      </c>
      <c r="E163" s="78">
        <v>1</v>
      </c>
      <c r="F163" s="84" t="s">
        <v>244</v>
      </c>
      <c r="G163" s="51">
        <v>0.4</v>
      </c>
      <c r="H163" s="70"/>
      <c r="I163" s="45"/>
      <c r="J163" s="46"/>
      <c r="K163" s="85"/>
      <c r="L163" s="86"/>
      <c r="M163" s="86"/>
      <c r="N163" s="86"/>
      <c r="O163" s="80"/>
      <c r="P163" s="47"/>
      <c r="Q163" s="47"/>
      <c r="R163" s="47"/>
      <c r="S163" s="47"/>
      <c r="T163" s="47"/>
      <c r="U163" s="47"/>
      <c r="V163" s="47"/>
      <c r="W163" s="2"/>
      <c r="X163" s="2"/>
      <c r="Y163" s="2"/>
      <c r="Z163" s="2"/>
      <c r="AA163" s="2"/>
    </row>
    <row r="164" spans="1:27">
      <c r="A164" s="85"/>
      <c r="B164" s="86" t="s">
        <v>245</v>
      </c>
      <c r="C164" s="78" t="s">
        <v>246</v>
      </c>
      <c r="D164" s="78">
        <v>1</v>
      </c>
      <c r="E164" s="78">
        <v>1</v>
      </c>
      <c r="F164" s="84" t="s">
        <v>247</v>
      </c>
      <c r="G164" s="51">
        <v>0</v>
      </c>
      <c r="H164" s="70"/>
      <c r="I164" s="45"/>
      <c r="J164" s="46"/>
      <c r="K164" s="85"/>
      <c r="L164" s="86"/>
      <c r="M164" s="86"/>
      <c r="N164" s="86"/>
      <c r="O164" s="80"/>
      <c r="P164" s="47"/>
      <c r="Q164" s="47"/>
      <c r="R164" s="47"/>
      <c r="S164" s="47"/>
      <c r="T164" s="47"/>
      <c r="U164" s="47"/>
      <c r="V164" s="47"/>
      <c r="W164" s="2"/>
      <c r="X164" s="2"/>
      <c r="Y164" s="2"/>
      <c r="Z164" s="2"/>
      <c r="AA164" s="2"/>
    </row>
    <row r="165" spans="1:27">
      <c r="A165" s="91"/>
      <c r="B165" s="87"/>
      <c r="C165" s="78" t="s">
        <v>248</v>
      </c>
      <c r="D165" s="78">
        <v>1</v>
      </c>
      <c r="E165" s="78">
        <v>7</v>
      </c>
      <c r="F165" s="84" t="s">
        <v>249</v>
      </c>
      <c r="G165" s="51">
        <v>0</v>
      </c>
      <c r="H165" s="70"/>
      <c r="I165" s="45"/>
      <c r="J165" s="46"/>
      <c r="K165" s="85"/>
      <c r="L165" s="86"/>
      <c r="M165" s="86"/>
      <c r="N165" s="86"/>
      <c r="O165" s="80"/>
      <c r="P165" s="47"/>
      <c r="Q165" s="47"/>
      <c r="R165" s="47"/>
      <c r="S165" s="47"/>
      <c r="T165" s="47"/>
      <c r="U165" s="47"/>
      <c r="V165" s="47"/>
      <c r="W165" s="2"/>
      <c r="X165" s="2"/>
      <c r="Y165" s="2"/>
      <c r="Z165" s="2"/>
      <c r="AA165" s="2"/>
    </row>
    <row r="166" spans="1:27" ht="16" thickBot="1">
      <c r="A166" s="91"/>
      <c r="B166" s="88"/>
      <c r="C166" s="64" t="s">
        <v>250</v>
      </c>
      <c r="D166" s="64">
        <v>1</v>
      </c>
      <c r="E166" s="64">
        <v>1</v>
      </c>
      <c r="F166" s="89" t="s">
        <v>251</v>
      </c>
      <c r="G166" s="67">
        <v>0</v>
      </c>
      <c r="H166" s="70"/>
      <c r="I166" s="45"/>
      <c r="J166" s="46"/>
      <c r="K166" s="85"/>
      <c r="L166" s="86"/>
      <c r="M166" s="86"/>
      <c r="N166" s="86"/>
      <c r="O166" s="80"/>
      <c r="P166" s="47"/>
      <c r="Q166" s="47"/>
      <c r="R166" s="47"/>
      <c r="S166" s="47"/>
      <c r="T166" s="47"/>
      <c r="U166" s="47"/>
      <c r="V166" s="47"/>
      <c r="W166" s="2"/>
      <c r="X166" s="2"/>
      <c r="Y166" s="2"/>
      <c r="Z166" s="2"/>
      <c r="AA166" s="2"/>
    </row>
    <row r="167" spans="1:27">
      <c r="A167" s="91">
        <v>27</v>
      </c>
      <c r="B167" s="12" t="s">
        <v>252</v>
      </c>
      <c r="C167" s="91"/>
      <c r="D167" s="91"/>
      <c r="E167" s="91"/>
      <c r="F167" s="91"/>
      <c r="G167" s="92">
        <f>E168*G168+E169*G169+E170*G170+E171*G171+E172*G172+E173*G173+E174*G174</f>
        <v>187.8</v>
      </c>
      <c r="H167" s="45">
        <v>0</v>
      </c>
      <c r="I167" s="45">
        <v>0</v>
      </c>
      <c r="J167" s="46">
        <v>1</v>
      </c>
      <c r="K167" s="85">
        <v>2</v>
      </c>
      <c r="L167" s="86">
        <v>1</v>
      </c>
      <c r="M167" s="86">
        <v>1</v>
      </c>
      <c r="N167" s="86">
        <v>1</v>
      </c>
      <c r="O167" s="80">
        <v>1</v>
      </c>
      <c r="P167" s="47">
        <v>1</v>
      </c>
      <c r="Q167" s="47">
        <v>1</v>
      </c>
      <c r="R167" s="47">
        <v>0</v>
      </c>
      <c r="S167" s="47">
        <v>0</v>
      </c>
      <c r="T167" s="47">
        <v>0</v>
      </c>
      <c r="U167" s="47">
        <v>0</v>
      </c>
      <c r="V167" s="47">
        <v>1</v>
      </c>
      <c r="W167" s="2"/>
      <c r="X167" s="2"/>
      <c r="Y167" s="2"/>
      <c r="Z167" s="2"/>
      <c r="AA167" s="2"/>
    </row>
    <row r="168" spans="1:27">
      <c r="A168" s="82"/>
      <c r="C168" s="78" t="s">
        <v>253</v>
      </c>
      <c r="D168" s="50"/>
      <c r="E168" s="50">
        <v>1</v>
      </c>
      <c r="F168" s="56" t="s">
        <v>254</v>
      </c>
      <c r="G168" s="51">
        <v>40</v>
      </c>
      <c r="H168" s="85"/>
      <c r="I168" s="86"/>
      <c r="J168" s="80"/>
      <c r="K168" s="85" t="s">
        <v>255</v>
      </c>
      <c r="L168" s="86"/>
      <c r="M168" s="86"/>
      <c r="N168" s="86"/>
      <c r="O168" s="80"/>
      <c r="P168" s="47"/>
      <c r="Q168" s="47"/>
      <c r="R168" s="47"/>
      <c r="S168" s="47"/>
      <c r="T168" s="47"/>
      <c r="U168" s="47"/>
      <c r="V168" s="47"/>
      <c r="W168" s="2"/>
      <c r="X168" s="2"/>
      <c r="Y168" s="2"/>
      <c r="Z168" s="2"/>
      <c r="AA168" s="2"/>
    </row>
    <row r="169" spans="1:27">
      <c r="A169" s="85"/>
      <c r="B169" s="83">
        <f>G167</f>
        <v>187.8</v>
      </c>
      <c r="C169" s="78" t="s">
        <v>256</v>
      </c>
      <c r="D169" s="50"/>
      <c r="E169" s="50">
        <v>1</v>
      </c>
      <c r="F169" s="56" t="s">
        <v>257</v>
      </c>
      <c r="G169" s="51">
        <v>64.5</v>
      </c>
      <c r="H169" s="85"/>
      <c r="I169" s="86"/>
      <c r="J169" s="80"/>
      <c r="K169" s="85"/>
      <c r="L169" s="86"/>
      <c r="M169" s="86"/>
      <c r="N169" s="86"/>
      <c r="O169" s="80"/>
      <c r="P169" s="47"/>
      <c r="Q169" s="47"/>
      <c r="R169" s="47"/>
      <c r="S169" s="47"/>
      <c r="T169" s="47"/>
      <c r="U169" s="47"/>
      <c r="V169" s="47"/>
      <c r="W169" s="2"/>
      <c r="X169" s="2"/>
      <c r="Y169" s="2"/>
      <c r="Z169" s="2"/>
      <c r="AA169" s="2"/>
    </row>
    <row r="170" spans="1:27">
      <c r="A170" s="85"/>
      <c r="B170" s="86"/>
      <c r="C170" s="78" t="s">
        <v>258</v>
      </c>
      <c r="D170" s="50"/>
      <c r="E170" s="50">
        <v>1</v>
      </c>
      <c r="F170" s="56" t="s">
        <v>259</v>
      </c>
      <c r="G170" s="51">
        <v>22.3</v>
      </c>
      <c r="H170" s="85"/>
      <c r="I170" s="86"/>
      <c r="J170" s="80"/>
      <c r="K170" s="85"/>
      <c r="L170" s="86"/>
      <c r="M170" s="86"/>
      <c r="N170" s="86"/>
      <c r="O170" s="80"/>
      <c r="P170" s="47"/>
      <c r="Q170" s="47"/>
      <c r="R170" s="47"/>
      <c r="S170" s="47"/>
      <c r="T170" s="47"/>
      <c r="U170" s="47"/>
      <c r="V170" s="47"/>
      <c r="W170" s="2"/>
      <c r="X170" s="2"/>
      <c r="Y170" s="2"/>
      <c r="Z170" s="2"/>
      <c r="AA170" s="2"/>
    </row>
    <row r="171" spans="1:27">
      <c r="A171" s="85"/>
      <c r="B171" s="86"/>
      <c r="C171" s="78" t="s">
        <v>260</v>
      </c>
      <c r="D171" s="50"/>
      <c r="E171" s="50">
        <v>1</v>
      </c>
      <c r="F171" s="56" t="s">
        <v>261</v>
      </c>
      <c r="G171" s="51">
        <v>9.5</v>
      </c>
      <c r="H171" s="85"/>
      <c r="I171" s="86"/>
      <c r="J171" s="80"/>
      <c r="K171" s="85"/>
      <c r="L171" s="86"/>
      <c r="M171" s="86"/>
      <c r="N171" s="86"/>
      <c r="O171" s="80"/>
      <c r="P171" s="47"/>
      <c r="Q171" s="47"/>
      <c r="R171" s="47"/>
      <c r="S171" s="47"/>
      <c r="T171" s="47"/>
      <c r="U171" s="47"/>
      <c r="V171" s="47"/>
      <c r="W171" s="2"/>
      <c r="X171" s="2"/>
      <c r="Y171" s="2"/>
      <c r="Z171" s="2"/>
      <c r="AA171" s="2"/>
    </row>
    <row r="172" spans="1:27">
      <c r="A172" s="85"/>
      <c r="B172" s="86"/>
      <c r="C172" s="78" t="s">
        <v>262</v>
      </c>
      <c r="D172" s="50"/>
      <c r="E172" s="50">
        <v>1</v>
      </c>
      <c r="F172" s="56" t="s">
        <v>263</v>
      </c>
      <c r="G172" s="51">
        <v>11</v>
      </c>
      <c r="H172" s="85"/>
      <c r="I172" s="86"/>
      <c r="J172" s="80"/>
      <c r="K172" s="85"/>
      <c r="L172" s="86"/>
      <c r="M172" s="86"/>
      <c r="N172" s="86"/>
      <c r="O172" s="80"/>
      <c r="P172" s="47"/>
      <c r="Q172" s="47"/>
      <c r="R172" s="47"/>
      <c r="S172" s="47"/>
      <c r="T172" s="47"/>
      <c r="U172" s="47"/>
      <c r="V172" s="47"/>
      <c r="W172" s="2"/>
      <c r="X172" s="2"/>
      <c r="Y172" s="2"/>
      <c r="Z172" s="2"/>
      <c r="AA172" s="2"/>
    </row>
    <row r="173" spans="1:27">
      <c r="A173" s="85"/>
      <c r="B173" s="86"/>
      <c r="C173" s="78" t="s">
        <v>264</v>
      </c>
      <c r="D173" s="50"/>
      <c r="E173" s="50">
        <v>1</v>
      </c>
      <c r="F173" s="56" t="s">
        <v>265</v>
      </c>
      <c r="G173" s="51">
        <v>27</v>
      </c>
      <c r="H173" s="85"/>
      <c r="I173" s="86"/>
      <c r="J173" s="80"/>
      <c r="K173" s="85"/>
      <c r="L173" s="86"/>
      <c r="M173" s="86"/>
      <c r="N173" s="86"/>
      <c r="O173" s="80"/>
      <c r="P173" s="47"/>
      <c r="Q173" s="47"/>
      <c r="R173" s="47"/>
      <c r="S173" s="47"/>
      <c r="T173" s="47"/>
      <c r="U173" s="47"/>
      <c r="V173" s="47"/>
      <c r="W173" s="2"/>
      <c r="X173" s="2"/>
      <c r="Y173" s="2"/>
      <c r="Z173" s="2"/>
      <c r="AA173" s="2"/>
    </row>
    <row r="174" spans="1:27" ht="16" thickBot="1">
      <c r="A174" s="85"/>
      <c r="B174" s="68"/>
      <c r="C174" s="64" t="s">
        <v>266</v>
      </c>
      <c r="D174" s="65"/>
      <c r="E174" s="65">
        <v>1</v>
      </c>
      <c r="F174" s="66" t="s">
        <v>267</v>
      </c>
      <c r="G174" s="67">
        <v>13.5</v>
      </c>
      <c r="H174" s="85"/>
      <c r="I174" s="86"/>
      <c r="J174" s="80"/>
      <c r="K174" s="85"/>
      <c r="L174" s="86"/>
      <c r="M174" s="86"/>
      <c r="N174" s="86"/>
      <c r="O174" s="80"/>
      <c r="P174" s="47"/>
      <c r="Q174" s="47"/>
      <c r="R174" s="47"/>
      <c r="S174" s="47"/>
      <c r="T174" s="47"/>
      <c r="U174" s="47"/>
      <c r="V174" s="47"/>
      <c r="W174" s="2"/>
      <c r="X174" s="2"/>
      <c r="Y174" s="2"/>
      <c r="Z174" s="2"/>
      <c r="AA174" s="2"/>
    </row>
    <row r="175" spans="1:27">
      <c r="A175" s="91">
        <v>28</v>
      </c>
      <c r="B175" s="12" t="s">
        <v>268</v>
      </c>
      <c r="C175" s="91"/>
      <c r="D175" s="91"/>
      <c r="E175" s="91"/>
      <c r="F175" s="91"/>
      <c r="G175" s="92"/>
      <c r="H175" s="45"/>
      <c r="I175" s="45"/>
      <c r="J175" s="46"/>
      <c r="K175" s="85"/>
      <c r="L175" s="86"/>
      <c r="M175" s="86"/>
      <c r="N175" s="86"/>
      <c r="O175" s="80"/>
      <c r="P175" s="47"/>
      <c r="Q175" s="86"/>
      <c r="R175" s="80"/>
      <c r="S175" s="47"/>
      <c r="T175" s="86"/>
      <c r="U175" s="80"/>
      <c r="V175" s="47"/>
      <c r="W175" s="2"/>
      <c r="X175" s="2"/>
      <c r="Y175" s="2"/>
      <c r="Z175" s="2"/>
      <c r="AA175" s="2"/>
    </row>
    <row r="176" spans="1:27">
      <c r="A176" s="85"/>
      <c r="B176" s="93" t="s">
        <v>269</v>
      </c>
      <c r="C176" s="94"/>
      <c r="D176" s="50"/>
      <c r="E176" s="50">
        <v>1</v>
      </c>
      <c r="F176" s="56" t="s">
        <v>270</v>
      </c>
      <c r="G176" s="95">
        <v>7</v>
      </c>
      <c r="H176" s="70">
        <v>1</v>
      </c>
      <c r="I176" s="86">
        <v>1</v>
      </c>
      <c r="J176" s="80">
        <v>1</v>
      </c>
      <c r="K176" s="85">
        <v>0</v>
      </c>
      <c r="L176" s="86">
        <v>0</v>
      </c>
      <c r="M176" s="86">
        <v>0</v>
      </c>
      <c r="N176" s="86">
        <v>0</v>
      </c>
      <c r="O176" s="80">
        <v>0</v>
      </c>
      <c r="P176" s="47">
        <v>0</v>
      </c>
      <c r="Q176" s="86">
        <v>0</v>
      </c>
      <c r="R176" s="80">
        <v>1</v>
      </c>
      <c r="S176" s="47">
        <v>1</v>
      </c>
      <c r="T176" s="86">
        <v>0</v>
      </c>
      <c r="U176" s="80">
        <v>0</v>
      </c>
      <c r="V176" s="47">
        <v>0</v>
      </c>
      <c r="W176" s="2"/>
      <c r="X176" s="2"/>
      <c r="Y176" s="2"/>
      <c r="Z176" s="2"/>
      <c r="AA176" s="2"/>
    </row>
    <row r="177" spans="1:27">
      <c r="A177" s="85"/>
      <c r="B177" s="93" t="s">
        <v>271</v>
      </c>
      <c r="C177" s="94"/>
      <c r="D177" s="50"/>
      <c r="E177" s="50">
        <v>1</v>
      </c>
      <c r="F177" s="56" t="s">
        <v>272</v>
      </c>
      <c r="G177" s="95">
        <v>13.1</v>
      </c>
      <c r="H177" s="85">
        <v>0</v>
      </c>
      <c r="I177" s="86">
        <v>0</v>
      </c>
      <c r="J177" s="80">
        <v>1</v>
      </c>
      <c r="K177" s="85">
        <v>0</v>
      </c>
      <c r="L177" s="86">
        <v>0</v>
      </c>
      <c r="M177" s="86">
        <v>0</v>
      </c>
      <c r="N177" s="86">
        <v>0</v>
      </c>
      <c r="O177" s="80">
        <v>0</v>
      </c>
      <c r="P177" s="47">
        <v>0</v>
      </c>
      <c r="Q177" s="86">
        <v>0</v>
      </c>
      <c r="R177" s="80">
        <v>0</v>
      </c>
      <c r="S177" s="47">
        <v>0</v>
      </c>
      <c r="T177" s="86">
        <v>0</v>
      </c>
      <c r="U177" s="80">
        <v>0</v>
      </c>
      <c r="V177" s="47">
        <v>0</v>
      </c>
      <c r="W177" s="2"/>
      <c r="X177" s="2"/>
      <c r="Y177" s="2"/>
      <c r="Z177" s="2"/>
      <c r="AA177" s="2"/>
    </row>
    <row r="178" spans="1:27">
      <c r="A178" s="108"/>
      <c r="B178" s="97" t="s">
        <v>273</v>
      </c>
      <c r="C178" s="94"/>
      <c r="D178" s="98"/>
      <c r="E178" s="98">
        <v>1</v>
      </c>
      <c r="F178" s="27" t="s">
        <v>274</v>
      </c>
      <c r="G178" s="99">
        <v>0</v>
      </c>
      <c r="H178" s="100">
        <v>0</v>
      </c>
      <c r="I178" s="101">
        <v>0</v>
      </c>
      <c r="J178" s="101">
        <v>0</v>
      </c>
      <c r="K178" s="101">
        <v>0</v>
      </c>
      <c r="L178" s="101">
        <v>0</v>
      </c>
      <c r="M178" s="101">
        <v>0</v>
      </c>
      <c r="N178" s="101">
        <v>0</v>
      </c>
      <c r="O178" s="101">
        <v>0</v>
      </c>
      <c r="P178" s="101">
        <v>0</v>
      </c>
      <c r="Q178" s="101">
        <v>0</v>
      </c>
      <c r="R178" s="101">
        <v>0</v>
      </c>
      <c r="S178" s="101">
        <v>1</v>
      </c>
      <c r="T178" s="101">
        <v>0</v>
      </c>
      <c r="U178" s="101">
        <v>1</v>
      </c>
      <c r="V178" s="101">
        <v>0</v>
      </c>
      <c r="W178" s="2"/>
      <c r="X178" s="2"/>
      <c r="Y178" s="2"/>
      <c r="Z178" s="2"/>
      <c r="AA178" s="2"/>
    </row>
    <row r="179" spans="1:27">
      <c r="A179" s="108"/>
      <c r="B179" s="97" t="s">
        <v>275</v>
      </c>
      <c r="C179" s="94"/>
      <c r="D179" s="98"/>
      <c r="E179" s="98">
        <v>1</v>
      </c>
      <c r="F179" s="102"/>
      <c r="G179" s="99">
        <v>0</v>
      </c>
      <c r="H179" s="100">
        <v>0</v>
      </c>
      <c r="I179" s="101">
        <v>0</v>
      </c>
      <c r="J179" s="101">
        <v>0</v>
      </c>
      <c r="K179" s="101">
        <v>0</v>
      </c>
      <c r="L179" s="101">
        <v>0</v>
      </c>
      <c r="M179" s="101">
        <v>1</v>
      </c>
      <c r="N179" s="101">
        <v>0</v>
      </c>
      <c r="O179" s="101">
        <v>0</v>
      </c>
      <c r="P179" s="101">
        <v>0</v>
      </c>
      <c r="Q179" s="101">
        <v>0</v>
      </c>
      <c r="R179" s="101">
        <v>0</v>
      </c>
      <c r="S179" s="101">
        <v>0</v>
      </c>
      <c r="T179" s="101">
        <v>0</v>
      </c>
      <c r="U179" s="101">
        <v>0</v>
      </c>
      <c r="V179" s="101">
        <v>0</v>
      </c>
      <c r="W179" s="2"/>
      <c r="X179" s="2"/>
      <c r="Y179" s="2"/>
      <c r="Z179" s="2"/>
      <c r="AA179" s="2"/>
    </row>
    <row r="180" spans="1:27" ht="16" thickBot="1">
      <c r="A180" s="108"/>
      <c r="B180" s="103" t="s">
        <v>276</v>
      </c>
      <c r="C180" s="104"/>
      <c r="D180" s="105"/>
      <c r="E180" s="105">
        <v>1</v>
      </c>
      <c r="F180" s="106"/>
      <c r="G180" s="107">
        <v>0</v>
      </c>
      <c r="H180" s="100">
        <v>0</v>
      </c>
      <c r="I180" s="101">
        <v>0</v>
      </c>
      <c r="J180" s="101">
        <v>0</v>
      </c>
      <c r="K180" s="101">
        <v>0</v>
      </c>
      <c r="L180" s="101">
        <v>2</v>
      </c>
      <c r="M180" s="101">
        <v>0</v>
      </c>
      <c r="N180" s="101">
        <v>0</v>
      </c>
      <c r="O180" s="101">
        <v>0</v>
      </c>
      <c r="P180" s="101">
        <v>0</v>
      </c>
      <c r="Q180" s="101">
        <v>0</v>
      </c>
      <c r="R180" s="101">
        <v>0</v>
      </c>
      <c r="S180" s="101">
        <v>0</v>
      </c>
      <c r="T180" s="101">
        <v>0</v>
      </c>
      <c r="U180" s="101">
        <v>0</v>
      </c>
      <c r="V180" s="101">
        <v>0</v>
      </c>
      <c r="W180" s="2"/>
      <c r="X180" s="2"/>
      <c r="Y180" s="2"/>
      <c r="Z180" s="2"/>
      <c r="AA180" s="2"/>
    </row>
    <row r="181" spans="1:27">
      <c r="A181" s="108"/>
      <c r="B181" s="108"/>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c r="A182" s="108"/>
      <c r="B182" s="108"/>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c r="A183" s="108"/>
      <c r="B183" s="108"/>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c r="A184" s="108"/>
      <c r="B184" s="108"/>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mergeCells count="2">
    <mergeCell ref="H1:J1"/>
    <mergeCell ref="K1:V1"/>
  </mergeCells>
  <hyperlinks>
    <hyperlink ref="H3" r:id="rId1" xr:uid="{AD1A1AFA-3046-4118-94EA-9F297017B57E}"/>
    <hyperlink ref="I3" r:id="rId2" xr:uid="{5CDA8846-62C5-4286-9470-5EFA3EFB4262}"/>
    <hyperlink ref="J3" r:id="rId3" xr:uid="{B867659C-6611-44C6-8F72-1706A0CD30FC}"/>
    <hyperlink ref="K3" r:id="rId4" xr:uid="{549B07DD-34B4-4474-BDAF-297114A73059}"/>
    <hyperlink ref="L3" r:id="rId5" xr:uid="{2672532A-F0BE-44F7-AC74-DE4450149DC1}"/>
    <hyperlink ref="M3" r:id="rId6" xr:uid="{D4F1DBC5-1843-460A-A6A8-526E60F49C03}"/>
    <hyperlink ref="N3" r:id="rId7" xr:uid="{516AD72A-DB93-4656-96D9-F09B0BD76683}"/>
    <hyperlink ref="O3" r:id="rId8" xr:uid="{E9CE77DA-0781-4D81-9829-62817946B78F}"/>
    <hyperlink ref="P3" r:id="rId9" xr:uid="{2883A9C5-1B50-46EB-AB37-CAE94300CA30}"/>
    <hyperlink ref="Q3" r:id="rId10" xr:uid="{9BFDBD97-74CD-4717-B1FA-761A4D2E7F07}"/>
    <hyperlink ref="R3" r:id="rId11" xr:uid="{6A82B986-2F2B-48EE-9CA9-9B2983794A70}"/>
    <hyperlink ref="S3" r:id="rId12" xr:uid="{AFF2D8C6-5363-41EF-A966-DD9BBC4F8B65}"/>
    <hyperlink ref="T3" r:id="rId13" xr:uid="{645587EE-8005-4363-A448-7DD897539184}"/>
    <hyperlink ref="U3" r:id="rId14" xr:uid="{8D5C7CE4-A959-4A60-BF7B-F54E194031A9}"/>
    <hyperlink ref="V3" r:id="rId15" xr:uid="{A373B919-0995-470C-82AD-E50BB81F721C}"/>
    <hyperlink ref="H4" r:id="rId16" xr:uid="{9B498FBC-9C38-4E27-A06C-B2E01075BFB4}"/>
    <hyperlink ref="I4" r:id="rId17" xr:uid="{E3B26BAD-09EF-415A-871F-82448C45FF9D}"/>
    <hyperlink ref="J4" r:id="rId18" xr:uid="{74B32852-A270-4A03-91DE-86B8F106DE62}"/>
    <hyperlink ref="K4" r:id="rId19" xr:uid="{0C50F9A0-852A-4F27-B26E-19EAF77B49EB}"/>
    <hyperlink ref="L4" r:id="rId20" xr:uid="{1447FA22-9A43-410E-9477-6EEEAB705239}"/>
    <hyperlink ref="M4" r:id="rId21" xr:uid="{5E74D621-C7AB-49E9-B8F8-62FCCF54FAB0}"/>
    <hyperlink ref="N4" r:id="rId22" xr:uid="{B311F950-41B7-4663-9146-31F44B9917B7}"/>
    <hyperlink ref="O4" r:id="rId23" xr:uid="{EEBCBE0D-F050-444E-83FC-08FD05FAFA73}"/>
    <hyperlink ref="P4" r:id="rId24" xr:uid="{C711EA56-E324-4C21-9AC6-F13CF4047FAC}"/>
    <hyperlink ref="Q4" r:id="rId25" xr:uid="{8AFD8141-4BE3-47AE-AFF4-5763E7AC3E65}"/>
    <hyperlink ref="R4" r:id="rId26" xr:uid="{18D63FEC-05C5-400D-9F23-D658A084A279}"/>
    <hyperlink ref="S4" r:id="rId27" xr:uid="{F70AF6D1-6D79-4C64-A51A-5DBD3039EFFD}"/>
    <hyperlink ref="T4" r:id="rId28" xr:uid="{04FB4D67-A353-4135-B5A4-354B5AFB4FC4}"/>
    <hyperlink ref="U4" r:id="rId29" xr:uid="{5C937BAE-7E97-4669-BD30-EE0D98433C02}"/>
    <hyperlink ref="V4" r:id="rId30" xr:uid="{D38A6185-EE2C-454E-998E-F3E8A92B9DB6}"/>
    <hyperlink ref="B12" r:id="rId31" xr:uid="{F4271CCA-1B72-4929-A6B9-7FD86398447E}"/>
    <hyperlink ref="B18" r:id="rId32" xr:uid="{AB721411-B531-433A-8ECD-D8DF04F454EA}"/>
    <hyperlink ref="F21" r:id="rId33" xr:uid="{30754AF5-160E-4BA2-8DAE-DAC704C14F7A}"/>
    <hyperlink ref="F22" r:id="rId34" xr:uid="{E4AEE8EF-6C79-4A3F-984A-FE94B42E2AA3}"/>
    <hyperlink ref="B24" r:id="rId35" xr:uid="{5E18575A-7D44-4C78-9189-55F1C2B44D18}"/>
    <hyperlink ref="F25" r:id="rId36" xr:uid="{C96D4BCF-EC90-43EB-B3EB-EB7A11E1324A}"/>
    <hyperlink ref="F26" r:id="rId37" xr:uid="{82860D3C-30C4-42E3-876D-2A76B523A7CD}"/>
    <hyperlink ref="B28" r:id="rId38" xr:uid="{85207B7F-908C-4269-9389-79A11F966BD8}"/>
    <hyperlink ref="F29" r:id="rId39" xr:uid="{22187CE8-FEA2-48B4-8483-46A031F9DA36}"/>
    <hyperlink ref="F30" r:id="rId40" xr:uid="{AF07D30C-75AB-4A57-A22B-A7C942A81777}"/>
    <hyperlink ref="F31" r:id="rId41" xr:uid="{FFAF18E1-AFA3-4A93-9C10-A7F654A85415}"/>
    <hyperlink ref="B33" r:id="rId42" xr:uid="{CC75DA50-9001-4A0C-B520-3634798F0826}"/>
    <hyperlink ref="F33" r:id="rId43" xr:uid="{99A9D826-C2EA-4BB8-86CD-4E4A79EB9351}"/>
    <hyperlink ref="F34" r:id="rId44" xr:uid="{B8A975EA-FC72-4C84-A667-36644454D721}"/>
    <hyperlink ref="F35" r:id="rId45" xr:uid="{725A296D-CD21-492F-B4E8-EA9E1460C69F}"/>
    <hyperlink ref="F36" r:id="rId46" xr:uid="{42520D5C-7479-4470-A10A-CA58433D26F2}"/>
    <hyperlink ref="F37" r:id="rId47" xr:uid="{D06409E8-AE3D-44EE-A443-F85E9AB35001}"/>
    <hyperlink ref="F38" r:id="rId48" xr:uid="{78A9051F-16CC-4F92-A1DA-DFFB477B58A3}"/>
    <hyperlink ref="F39" r:id="rId49" xr:uid="{F14A6A36-C60A-4C6D-8AB8-28809EB527CB}"/>
    <hyperlink ref="F40" r:id="rId50" xr:uid="{9C57B33D-9451-4AD9-87F5-112A0EDD176B}"/>
    <hyperlink ref="B42" r:id="rId51" xr:uid="{53B7A194-DAFE-4A37-8E91-7BF4A19F4732}"/>
    <hyperlink ref="F43" r:id="rId52" xr:uid="{C347E62F-57C5-42B2-9C04-288651719765}"/>
    <hyperlink ref="F44" r:id="rId53" xr:uid="{B9FD1334-098C-4E82-B736-99B5753D07E8}"/>
    <hyperlink ref="F45" r:id="rId54" xr:uid="{64F3821C-FB9B-4DF8-8B34-22E56CA4DC5B}"/>
    <hyperlink ref="F46" r:id="rId55" xr:uid="{0DFB6E74-F8D0-4330-A406-C26AEC5B4FE4}"/>
    <hyperlink ref="F47" r:id="rId56" xr:uid="{4AAD817A-EF2C-45C1-95B6-EC0901B47794}"/>
    <hyperlink ref="F49" r:id="rId57" xr:uid="{E481B40A-6347-49DE-8025-E979E2017E62}"/>
    <hyperlink ref="F50" r:id="rId58" xr:uid="{86E518D3-93A8-4733-9B96-EC9E0181F479}"/>
    <hyperlink ref="B52" r:id="rId59" xr:uid="{2EB58E7D-95B3-4916-9EDF-C2FBBEA2869F}"/>
    <hyperlink ref="F53" r:id="rId60" xr:uid="{450F05F0-77AC-43C8-8AEC-43B6CE4D419B}"/>
    <hyperlink ref="F54" r:id="rId61" xr:uid="{49B4148A-D56E-417B-8407-73A3F956CBEB}"/>
    <hyperlink ref="F55" r:id="rId62" xr:uid="{7D4A8A2E-22E2-4532-8696-842E86A893AD}"/>
    <hyperlink ref="F56" r:id="rId63" xr:uid="{EA5CDF69-5D02-4F0D-9C2A-B765D4A0A672}"/>
    <hyperlink ref="B58" r:id="rId64" xr:uid="{381BDFEF-0A5A-4373-A2DC-88763D5950D5}"/>
    <hyperlink ref="F59" r:id="rId65" xr:uid="{78DC57A8-6275-4F91-A670-334333BB82C3}"/>
    <hyperlink ref="F60" r:id="rId66" location="row-63_yq_40" xr:uid="{1EE9B8CA-731D-4A78-AB43-0FB2EA76121E}"/>
    <hyperlink ref="B62" r:id="rId67" xr:uid="{ABEA9D70-9A0B-4342-85F5-108551250571}"/>
    <hyperlink ref="F63" r:id="rId68" xr:uid="{877171E4-0E15-4D08-8BFE-42905740F253}"/>
    <hyperlink ref="F64" r:id="rId69" xr:uid="{E5471205-5FBE-4E5F-8ABA-15E22F40EB03}"/>
    <hyperlink ref="F65" r:id="rId70" xr:uid="{8858B09E-2288-42F7-9D81-7C6F3D6D3B71}"/>
    <hyperlink ref="B67" r:id="rId71" xr:uid="{7ED4ED8B-CED2-4C49-9C6B-DED0C6F42AB1}"/>
    <hyperlink ref="F68" r:id="rId72" xr:uid="{D06F42D3-8BA4-4A30-99D2-CAB5E6F015C8}"/>
    <hyperlink ref="F69" r:id="rId73" xr:uid="{557D3870-9C28-4BD8-96EC-038AD76B07FB}"/>
    <hyperlink ref="F70" r:id="rId74" xr:uid="{C90E151F-16F7-40E4-BB1A-F50E04121BE4}"/>
    <hyperlink ref="B72" r:id="rId75" xr:uid="{BC3F44D5-8CF7-47FA-9DE8-912102D4A395}"/>
    <hyperlink ref="F73" r:id="rId76" xr:uid="{C0772E90-FEAA-4AD2-B837-08B2463F7157}"/>
    <hyperlink ref="F74" r:id="rId77" xr:uid="{5E33C0F7-0DFF-4A06-884C-0A5906E2B96A}"/>
    <hyperlink ref="F75" r:id="rId78" xr:uid="{B52E7346-7D14-45EF-8635-5472126CD382}"/>
    <hyperlink ref="B77" r:id="rId79" xr:uid="{D49D203F-3DA5-486C-8ECF-DF5098A12D90}"/>
    <hyperlink ref="F78" r:id="rId80" xr:uid="{C7D600E0-C810-4E2B-BA88-5B1C3A638461}"/>
    <hyperlink ref="F79" r:id="rId81" xr:uid="{3E32F962-22FB-49DC-A7D4-253D812339F8}"/>
    <hyperlink ref="B81" r:id="rId82" xr:uid="{2BC04CF2-4BB5-4E69-9B93-7AEFCF251870}"/>
    <hyperlink ref="F82" r:id="rId83" xr:uid="{882DF816-0EA9-473E-8CF1-F9BB9B4A2F37}"/>
    <hyperlink ref="F83" r:id="rId84" xr:uid="{9953E659-B8CD-4547-8DFE-DC0662E55AE5}"/>
    <hyperlink ref="F84" r:id="rId85" xr:uid="{9CADC20D-CADC-4ED8-A5F4-70FD0F90EA8E}"/>
    <hyperlink ref="B86" r:id="rId86" xr:uid="{C10CA96D-839F-4334-8C15-C182DBBDE18D}"/>
    <hyperlink ref="F87" r:id="rId87" xr:uid="{D1E83556-82E9-4D22-AC41-7A1ACD8F2B72}"/>
    <hyperlink ref="F88" r:id="rId88" xr:uid="{1454B478-A2DA-4F3C-A412-7BFD06617B50}"/>
    <hyperlink ref="B90" r:id="rId89" xr:uid="{F0987865-8E6F-438B-AE65-BC97C0C46BCE}"/>
    <hyperlink ref="F91" r:id="rId90" xr:uid="{ECB8C392-4751-447F-8228-C7A6DE2C1E72}"/>
    <hyperlink ref="F93" r:id="rId91" xr:uid="{D0D971A4-4C48-4A66-B309-5DCEA0EBD4F6}"/>
    <hyperlink ref="F94" r:id="rId92" xr:uid="{FED8DCC9-C407-4F63-A885-00D37653D948}"/>
    <hyperlink ref="F95" r:id="rId93" xr:uid="{8147AB3F-599A-4D3D-AD55-F1482AE18370}"/>
    <hyperlink ref="B97" r:id="rId94" xr:uid="{69B2E52F-393A-49E3-ADE1-BDCF9FF2EA28}"/>
    <hyperlink ref="F98" r:id="rId95" xr:uid="{799C548B-38C2-4903-B335-2A98E49BCF28}"/>
    <hyperlink ref="F100" r:id="rId96" xr:uid="{8A0550F5-1230-4607-A39D-9812D365221A}"/>
    <hyperlink ref="F101" r:id="rId97" xr:uid="{54364FA8-F65A-4C7D-B8D1-9C7CFF4D6883}"/>
    <hyperlink ref="F102" r:id="rId98" xr:uid="{5411E15F-4729-4B79-9402-79DFD3B35A6E}"/>
    <hyperlink ref="B104" r:id="rId99" xr:uid="{E53A5367-7319-481D-8C62-CC0A2E3A1052}"/>
    <hyperlink ref="F105" r:id="rId100" xr:uid="{81B88AE4-5627-4D92-8301-792EA1F34FC0}"/>
    <hyperlink ref="F106" r:id="rId101" xr:uid="{119B3543-BF4A-4B91-B3BA-8C299B204DE3}"/>
    <hyperlink ref="F107" r:id="rId102" xr:uid="{51AD2647-1814-4436-B95D-A03364904F23}"/>
    <hyperlink ref="F108" r:id="rId103" xr:uid="{A87A87AD-77A5-4AA0-B0BF-85D8748BD8F6}"/>
    <hyperlink ref="B110" r:id="rId104" xr:uid="{F0813D34-11AC-46B0-90CC-53C0C2F2191E}"/>
    <hyperlink ref="F110" r:id="rId105" xr:uid="{E6BD1655-CA14-49B6-834F-B1F5C6D6070A}"/>
    <hyperlink ref="F111" r:id="rId106" xr:uid="{B23EEFCC-84F5-4A44-87A9-FF8F64D36B47}"/>
    <hyperlink ref="F112" r:id="rId107" xr:uid="{2EA36B1D-DEBD-426D-833C-3C8FCC9B90F5}"/>
    <hyperlink ref="F113" r:id="rId108" xr:uid="{D163B5DE-15AA-476F-8AB6-A07FEB09D386}"/>
    <hyperlink ref="F114" r:id="rId109" xr:uid="{1DDC36E7-E77F-4A0D-898C-9BB5224B2AF3}"/>
    <hyperlink ref="F116" r:id="rId110" xr:uid="{8683924F-F280-470B-A7B3-0B36FD0C2EE3}"/>
    <hyperlink ref="F117" r:id="rId111" xr:uid="{55265BFA-A799-42E2-9F25-4B3B642D310F}"/>
    <hyperlink ref="F118" r:id="rId112" xr:uid="{5E063503-6F05-4509-9DEF-2D0218DDAF59}"/>
    <hyperlink ref="F119" r:id="rId113" xr:uid="{55E612DE-1CF8-4DE5-A92C-A63DD25C2534}"/>
    <hyperlink ref="F120" r:id="rId114" xr:uid="{2AA7D999-6D12-48C3-9C4B-4FC058A155DF}"/>
    <hyperlink ref="B122" r:id="rId115" xr:uid="{7A87B4A9-E2EB-4BB6-907C-E99DADDED73C}"/>
    <hyperlink ref="F123" r:id="rId116" xr:uid="{46D875D4-1693-44A7-9309-2715257F5BF2}"/>
    <hyperlink ref="F124" r:id="rId117" xr:uid="{6DEA43C4-4BA3-4216-923E-B3161BADA68F}"/>
    <hyperlink ref="B126" r:id="rId118" xr:uid="{1BED4BCF-5704-4F6E-B167-C053633CD9D3}"/>
    <hyperlink ref="F126" r:id="rId119" xr:uid="{228B0526-3ADB-481D-96AE-382CBC938DBA}"/>
    <hyperlink ref="F127" r:id="rId120" xr:uid="{72790C92-9898-4B57-8764-3202C983E4D7}"/>
    <hyperlink ref="F128" r:id="rId121" xr:uid="{7C81B776-E424-4599-956E-150E0C25A833}"/>
    <hyperlink ref="B130" r:id="rId122" xr:uid="{AB750675-A6AC-4B70-AD63-B7DC6951D42C}"/>
    <hyperlink ref="F130" r:id="rId123" xr:uid="{D83FEF96-23AE-4525-8308-4CA4BF267DE3}"/>
    <hyperlink ref="F131" r:id="rId124" xr:uid="{9320FAA8-C5BB-44EE-8354-506D5B58B24B}"/>
    <hyperlink ref="F132" r:id="rId125" xr:uid="{43D83C7C-EA40-45FD-85BA-93C01AE0FB9A}"/>
    <hyperlink ref="F133" r:id="rId126" xr:uid="{2CDF2786-F31A-4071-8ED5-045028991F94}"/>
    <hyperlink ref="F134" r:id="rId127" xr:uid="{28814DA7-7F0B-48A7-A8C2-ECA77A2CF322}"/>
    <hyperlink ref="F135" r:id="rId128" xr:uid="{CED0189A-6EC2-4547-8E99-4F3EB288931B}"/>
    <hyperlink ref="F136" r:id="rId129" xr:uid="{BEC24DF9-1AC3-4BAF-B303-48FF946A074E}"/>
    <hyperlink ref="F137" r:id="rId130" xr:uid="{36545F08-3DB5-40C2-B240-906392576294}"/>
    <hyperlink ref="F138" r:id="rId131" xr:uid="{988A448E-A769-41B6-84CA-C519A7ABFC04}"/>
    <hyperlink ref="F139" r:id="rId132" xr:uid="{03C3B629-2203-4C93-A394-C06349BCFF3E}"/>
    <hyperlink ref="F140" r:id="rId133" xr:uid="{3B03A339-87A4-48C7-A4AE-70952EC7E37F}"/>
    <hyperlink ref="F141" r:id="rId134" xr:uid="{FB8B92F5-34EC-431F-83A4-834344F00406}"/>
    <hyperlink ref="F142" r:id="rId135" xr:uid="{56889FAB-9055-4B7E-B3D1-BBB3AE7B817B}"/>
    <hyperlink ref="F143" r:id="rId136" xr:uid="{8ABB3267-A275-49C9-B7FF-CE3EB77FC811}"/>
    <hyperlink ref="F144" r:id="rId137" xr:uid="{80166FF2-A237-4BCC-BD9C-0B6F9F65A06A}"/>
    <hyperlink ref="F145" r:id="rId138" xr:uid="{E71FABA3-8E8B-4C22-AD58-25B0613959F1}"/>
    <hyperlink ref="F146" r:id="rId139" xr:uid="{C22B384A-E442-4C66-B523-82A88ABDFE41}"/>
    <hyperlink ref="B148" r:id="rId140" xr:uid="{10A2ABD3-7C3F-46BB-AE26-9C8EAE60066C}"/>
    <hyperlink ref="F148" r:id="rId141" xr:uid="{D110D6F0-E2AC-42CB-92E9-9F4E056E7C4A}"/>
    <hyperlink ref="F149" r:id="rId142" xr:uid="{192D6142-7513-48B0-9F9B-241E9BC00EB1}"/>
    <hyperlink ref="F150" r:id="rId143" xr:uid="{5BAF3130-1848-4522-8A22-2D809394DAA7}"/>
    <hyperlink ref="F151" r:id="rId144" xr:uid="{9AB4326E-1785-488F-998F-41CE9465BC2B}"/>
    <hyperlink ref="F152" r:id="rId145" xr:uid="{E6487FCA-1AA6-409D-ADD7-33BBC24CB7B4}"/>
    <hyperlink ref="F153" r:id="rId146" xr:uid="{8A18ABB4-08D1-43D6-87DF-D618BA8F9E28}"/>
    <hyperlink ref="F154" r:id="rId147" xr:uid="{43EAC26E-B459-4425-97FA-3BECB6A59144}"/>
    <hyperlink ref="F155" r:id="rId148" xr:uid="{CF2864B5-316C-4043-B8F9-E2B6879DBE8E}"/>
    <hyperlink ref="F156" r:id="rId149" xr:uid="{66DE16D6-6946-41E1-811A-19CB175323A2}"/>
    <hyperlink ref="F157" r:id="rId150" xr:uid="{77423C29-444A-4992-BEF0-4F7B0F120E22}"/>
    <hyperlink ref="F158" r:id="rId151" xr:uid="{93D12E4F-045D-4B7B-BD5C-208D9E077966}"/>
    <hyperlink ref="F159" r:id="rId152" xr:uid="{7D3A0876-2477-46FC-8DBE-803B4632ECD0}"/>
    <hyperlink ref="F160" r:id="rId153" xr:uid="{FC1D686A-EEE0-4E7A-B83F-B99AB477AA2F}"/>
    <hyperlink ref="B162" r:id="rId154" xr:uid="{9BC3094B-9A1F-4968-AC96-F7CD017F7A44}"/>
    <hyperlink ref="F163" r:id="rId155" xr:uid="{4592DAF5-3601-4039-92FB-B744FC2169D1}"/>
    <hyperlink ref="F164" r:id="rId156" xr:uid="{F2F8C634-C3C1-4B62-83D3-D60C0036125F}"/>
    <hyperlink ref="F165" r:id="rId157" xr:uid="{732B5220-0F74-48F8-B7B5-29D5BD50B869}"/>
    <hyperlink ref="F166" r:id="rId158" xr:uid="{289A3DC5-1DEA-4567-9006-D8D777E0A290}"/>
    <hyperlink ref="F168" r:id="rId159" xr:uid="{7AAFC35C-BA55-48F5-9AE5-1CE9221B0526}"/>
    <hyperlink ref="F169" r:id="rId160" xr:uid="{B8EAD270-6022-484B-8EC7-F67D6FC73D05}"/>
    <hyperlink ref="F170" r:id="rId161" xr:uid="{996176AB-08C6-424E-89D5-53E0347D5FC7}"/>
    <hyperlink ref="F171" r:id="rId162" xr:uid="{104D991F-7565-4E6F-8B98-8542D87F60D6}"/>
    <hyperlink ref="F172" r:id="rId163" xr:uid="{7A70EACF-EF73-4FE8-9235-5F2053BECFEE}"/>
    <hyperlink ref="F173" r:id="rId164" xr:uid="{6A635115-92EF-4197-9594-3B92D655908B}"/>
    <hyperlink ref="F174" r:id="rId165" xr:uid="{0A97634B-3F55-489E-A0B7-E88735EFB021}"/>
    <hyperlink ref="F176" r:id="rId166" xr:uid="{AD55E520-70B7-4FC3-BDC3-0B28B47A1D88}"/>
    <hyperlink ref="F177" r:id="rId167" xr:uid="{76EA16BA-976D-4C11-A301-300A76915CC4}"/>
    <hyperlink ref="F178" r:id="rId168" xr:uid="{CB0BB755-BE5D-4B2B-AAFA-C094D5E20695}"/>
    <hyperlink ref="M2" r:id="rId169" tooltip="APP_INLINE_HOLOGRAM" display="https://github.com/AlecVercruysse/UC2-GIT/tree/master/APPLICATIONS/APP_INLINE_HOLOGRAM" xr:uid="{10687AAF-276D-4489-ABDF-CF494DC8395D}"/>
    <hyperlink ref="N2" r:id="rId170" tooltip="APP_Incubator_Microscope" display="https://github.com/AlecVercruysse/UC2-GIT/tree/master/APPLICATIONS/APP_Incubator_Microscope" xr:uid="{D15D18DC-F38B-4464-9A99-1FF2586BB70C}"/>
    <hyperlink ref="F9" r:id="rId171" xr:uid="{DFA96D5C-2727-4C2F-9263-767D29300ADB}"/>
    <hyperlink ref="F10" r:id="rId172" xr:uid="{1940999B-988C-43BF-A23A-ACBF292D4968}"/>
    <hyperlink ref="F15" r:id="rId173" xr:uid="{DE8FBE0B-B886-443D-A6FB-782EBA86D934}"/>
  </hyperlinks>
  <pageMargins left="0.7" right="0.7" top="0.78740157499999996" bottom="0.78740157499999996" header="0.3" footer="0.3"/>
  <pageSetup paperSize="9" orientation="portrait" r:id="rId17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UC2</cp:lastModifiedBy>
  <dcterms:modified xsi:type="dcterms:W3CDTF">2020-12-09T16:39:50Z</dcterms:modified>
</cp:coreProperties>
</file>