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36FC3EB6-8357-41B8-805E-CAE67A57C30E}" xr6:coauthVersionLast="45" xr6:coauthVersionMax="45"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 i="5" l="1"/>
  <c r="J7" i="5"/>
  <c r="K7" i="5"/>
  <c r="L7" i="5"/>
  <c r="M7" i="5"/>
  <c r="N7" i="5"/>
  <c r="O7" i="5"/>
  <c r="P7" i="5"/>
  <c r="Q7" i="5"/>
  <c r="R7" i="5"/>
  <c r="S7" i="5"/>
  <c r="T7" i="5"/>
  <c r="U7" i="5"/>
  <c r="V7" i="5"/>
  <c r="W7" i="5"/>
  <c r="X7" i="5"/>
  <c r="H7" i="5"/>
  <c r="G170" i="5"/>
  <c r="G162" i="5"/>
  <c r="B172" i="5"/>
  <c r="G214" i="5" l="1"/>
  <c r="G213" i="5"/>
  <c r="G215" i="5"/>
  <c r="G69" i="5" l="1"/>
  <c r="G65" i="5"/>
  <c r="G158" i="5" l="1"/>
  <c r="G145" i="5"/>
  <c r="G12" i="5" l="1"/>
  <c r="G8" i="5"/>
  <c r="G192" i="5"/>
  <c r="B194" i="5" s="1"/>
  <c r="B160" i="5"/>
  <c r="B147" i="5"/>
  <c r="B71" i="5"/>
  <c r="G179" i="5" l="1"/>
  <c r="B181" i="5" s="1"/>
  <c r="G34" i="5"/>
  <c r="B36" i="5" s="1"/>
  <c r="B164" i="5"/>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G13" i="3" s="1"/>
  <c r="AG14" i="3" s="1"/>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46" i="1"/>
  <c r="G45" i="1" s="1"/>
  <c r="B47" i="1" s="1"/>
  <c r="G36" i="1"/>
  <c r="B38" i="1" s="1"/>
  <c r="G28" i="1"/>
  <c r="G27" i="1" s="1"/>
  <c r="G22" i="1"/>
  <c r="G21" i="1" s="1"/>
  <c r="B23" i="1" s="1"/>
  <c r="B18" i="1"/>
  <c r="G16" i="1"/>
  <c r="G126" i="1" s="1"/>
  <c r="G125" i="1" s="1"/>
  <c r="B127" i="1" s="1"/>
  <c r="G13" i="1"/>
  <c r="B15" i="1" s="1"/>
  <c r="G10" i="1"/>
  <c r="B12" i="1" s="1"/>
  <c r="G7" i="1"/>
  <c r="G85" i="1" l="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20" i="5"/>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<sst xmlns="http://schemas.openxmlformats.org/spreadsheetml/2006/main" count="1489" uniqueCount="826">
  <si>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</si>
  <si>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</si>
  <si>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</si>
  <si>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</si>
  <si>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</si>
  <si>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</si>
  <si>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</si>
  <si>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</si>
  <si>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</si>
  <si>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</si>
  <si>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</si>
  <si>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</si>
  <si>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</si>
  <si>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</si>
  <si>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</si>
  <si>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</si>
  <si>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</si>
  <si>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</si>
  <si>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</si>
  <si>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</si>
  <si>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</si>
  <si>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</si>
  <si>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</si>
  <si>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</si>
  <si>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</si>
  <si>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</si>
  <si>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</si>
  <si>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</si>
  <si>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</si>
  <si>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</si>
  <si>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</si>
  <si>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</si>
  <si>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</si>
  <si>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</si>
  <si>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</si>
  <si>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</si>
  <si>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</si>
  <si>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</si>
  <si>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</si>
  <si>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</si>
  <si>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</si>
  <si>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</si>
  <si>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</si>
  <si>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</si>
  <si>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</si>
  <si>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</si>
  <si>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</si>
  <si>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</si>
  <si>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</si>
  <si>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</si>
  <si>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</si>
  <si>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</si>
  <si>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</si>
  <si>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</si>
  <si>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</si>
  <si>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</si>
  <si>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</si>
  <si>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</si>
  <si>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</si>
  <si>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</si>
  <si>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</si>
  <si>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</si>
  <si>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</si>
  <si>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</si>
  <si>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</si>
  <si>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</si>
  <si>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</si>
  <si>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</si>
  <si>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</si>
  <si>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</si>
  <si>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</si>
  <si>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</si>
  <si>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</si>
  <si>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</si>
  <si>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</si>
  <si>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</si>
  <si>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</si>
  <si>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</si>
  <si>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</si>
  <si>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</si>
  <si>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</si>
  <si>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</si>
  <si>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</si>
  <si>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</si>
  <si>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</si>
  <si>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</si>
  <si>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</si>
  <si>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</si>
  <si>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</si>
  <si>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</si>
  <si>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</si>
  <si>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</si>
  <si>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</si>
  <si>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</si>
  <si>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</si>
  <si>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</si>
  <si>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</si>
  <si>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</si>
  <si>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</si>
  <si>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</si>
  <si>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</si>
  <si>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</si>
  <si>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</si>
  <si>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</si>
  <si>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</si>
  <si>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</si>
  <si>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</si>
  <si>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</si>
  <si>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</si>
  <si>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</si>
  <si>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</si>
  <si>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</si>
  <si>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</si>
  <si>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</si>
  <si>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</si>
  <si>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</si>
  <si>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</si>
  <si>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</si>
  <si>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</si>
  <si>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</si>
  <si>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</si>
  <si>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</si>
  <si>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</si>
  <si>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</si>
  <si>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</si>
  <si>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</si>
  <si>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</si>
  <si>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</si>
  <si>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</si>
  <si>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</si>
  <si>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</si>
  <si>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</si>
  <si>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</si>
  <si>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</si>
  <si>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</si>
  <si>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</si>
  <si>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</si>
  <si>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</si>
  <si>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</si>
  <si>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</si>
  <si>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</si>
  <si>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</si>
  <si>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</si>
  <si>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</si>
  <si>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</si>
  <si>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</si>
  <si>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</si>
  <si>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</si>
  <si>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</si>
  <si>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</si>
  <si>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</si>
  <si>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</si>
  <si>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</si>
  <si>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</si>
  <si>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</si>
  <si>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</si>
  <si>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</si>
  <si>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</si>
  <si>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</si>
  <si>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</si>
  <si>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</si>
  <si>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</si>
  <si>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</si>
  <si>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</si>
  <si>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</si>
  <si>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</si>
  <si>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</si>
  <si>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</si>
  <si>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</si>
  <si>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</si>
  <si>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</si>
  <si>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</si>
  <si>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</si>
  <si>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</si>
  <si>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</si>
  <si>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</si>
  <si>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</si>
  <si>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</si>
  <si>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</si>
  <si>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</si>
  <si>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</si>
  <si>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</si>
  <si>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</si>
  <si>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</si>
  <si>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</si>
  <si>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</si>
  <si>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</si>
  <si>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</si>
  <si>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</si>
  <si>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</si>
  <si>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</si>
  <si>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</si>
  <si>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</si>
  <si>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</si>
  <si>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</si>
  <si>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</si>
  <si>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</si>
  <si>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</si>
  <si>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</si>
  <si>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</si>
  <si>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</si>
  <si>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</si>
  <si>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</si>
  <si>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</si>
  <si>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</si>
  <si>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</si>
  <si>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</si>
  <si>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</si>
  <si>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</si>
  <si>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</si>
  <si>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</si>
  <si>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</si>
  <si>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</si>
  <si>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</si>
  <si>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</si>
  <si>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</si>
  <si>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</si>
  <si>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</si>
  <si>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</si>
  <si>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</si>
  <si>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</si>
  <si>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</si>
  <si>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</si>
  <si>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</si>
  <si>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</si>
  <si>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</si>
  <si>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</si>
  <si>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</si>
  <si>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</si>
  <si>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</si>
  <si>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</si>
  <si>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</si>
  <si>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</si>
  <si>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</si>
  <si>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</si>
  <si>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</si>
  <si>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</si>
  <si>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</si>
  <si>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</si>
  <si>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</si>
  <si>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</si>
  <si>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</si>
  <si>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</si>
  <si>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</si>
  <si>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</si>
  <si>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</si>
  <si>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</si>
  <si>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</si>
  <si>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</si>
  <si>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</si>
  <si>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</si>
  <si>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</si>
  <si>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</si>
  <si>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</si>
  <si>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</si>
  <si>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</si>
  <si>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</si>
  <si>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</si>
  <si>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</si>
  <si>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</si>
  <si>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</si>
  <si>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</si>
  <si>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</si>
  <si>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</si>
  <si>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</si>
  <si>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</si>
  <si>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</si>
  <si>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</si>
  <si>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</si>
  <si>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</si>
  <si>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</si>
  <si>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</si>
  <si>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</si>
  <si>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</si>
  <si>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</si>
  <si>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</si>
  <si>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</si>
  <si>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</si>
  <si>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</si>
  <si>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</si>
  <si>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</si>
  <si>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</si>
  <si>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</si>
  <si>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</si>
  <si>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</si>
  <si>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</si>
  <si>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</si>
  <si>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</si>
  <si>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</si>
  <si>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</si>
  <si>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</si>
  <si>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</si>
  <si>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</si>
  <si>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</si>
  <si>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</si>
  <si>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</si>
  <si>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</si>
  <si>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</si>
  <si>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</si>
  <si>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</si>
  <si>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</si>
  <si>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</si>
  <si>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</si>
  <si>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</si>
  <si>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</si>
  <si>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</si>
  <si>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</si>
  <si>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</si>
  <si>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</si>
  <si>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</si>
  <si>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</si>
  <si>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</si>
  <si>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</si>
  <si>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</si>
  <si>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</si>
  <si>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</si>
  <si>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</si>
  <si>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</si>
  <si>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</si>
  <si>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</si>
  <si>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</si>
  <si>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</si>
  <si>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</si>
  <si>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</si>
  <si>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</si>
  <si>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</si>
  <si>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</si>
  <si>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</si>
  <si>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</si>
  <si>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</si>
  <si>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</si>
  <si>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</si>
  <si>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</si>
  <si>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</si>
  <si>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</si>
  <si>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</si>
  <si>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</si>
  <si>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</si>
  <si>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</si>
  <si>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</si>
  <si>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</si>
  <si>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</si>
  <si>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</si>
  <si>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</si>
  <si>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</si>
  <si>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</si>
  <si>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</si>
  <si>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</si>
  <si>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</si>
  <si>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</si>
  <si>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</si>
  <si>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</si>
  <si>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</si>
  <si>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</si>
  <si>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</si>
  <si>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</si>
  <si>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</si>
  <si>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</si>
  <si>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</si>
  <si>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</si>
  <si>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</si>
  <si>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</si>
  <si>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</si>
  <si>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</si>
  <si>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</si>
  <si>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</si>
  <si>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</si>
  <si>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</si>
  <si>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</si>
  <si>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</si>
  <si>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</si>
  <si>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</si>
  <si>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</si>
  <si>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</si>
  <si>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</si>
  <si>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</si>
  <si>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</si>
  <si>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</si>
  <si>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</si>
  <si>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</si>
  <si>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</si>
  <si>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</si>
  <si>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</si>
  <si>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</si>
  <si>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</si>
  <si>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</si>
  <si>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</si>
  <si>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</si>
  <si>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</si>
  <si>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</si>
  <si>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</si>
  <si>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</si>
  <si>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</si>
  <si>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</si>
  <si>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</si>
  <si>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</si>
  <si>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</si>
  <si>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</si>
  <si>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</si>
  <si>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</si>
  <si>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</si>
  <si>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</si>
  <si>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</si>
  <si>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</si>
  <si>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</si>
  <si>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</si>
  <si>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</si>
  <si>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</si>
  <si>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</si>
  <si>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</si>
  <si>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</si>
  <si>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</si>
  <si>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</si>
  <si>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</si>
  <si>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</si>
  <si>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</si>
  <si>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</si>
  <si>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</si>
  <si>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</si>
  <si>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</si>
  <si>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</si>
  <si>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</si>
  <si>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</si>
  <si>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</si>
  <si>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</si>
  <si>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</si>
  <si>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</si>
  <si>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</si>
  <si>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</si>
  <si>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</si>
  <si>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</si>
  <si>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</si>
  <si>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</si>
  <si>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</si>
  <si>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</si>
  <si>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</si>
  <si>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</si>
  <si>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</si>
  <si>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</si>
  <si>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</si>
  <si>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</si>
  <si>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</si>
  <si>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</si>
  <si>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</si>
  <si>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</si>
  <si>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</si>
  <si>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</si>
  <si>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</si>
  <si>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</si>
  <si>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</si>
  <si>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</si>
  <si>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</si>
  <si>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</si>
  <si>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</si>
  <si>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</si>
  <si>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</si>
  <si>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</si>
  <si>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</si>
  <si>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</si>
  <si>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</si>
  <si>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</si>
  <si>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</si>
  <si>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</si>
  <si>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</si>
  <si>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</si>
  <si>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</si>
  <si>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</si>
  <si>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</si>
  <si>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</si>
  <si>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</si>
  <si>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</si>
  <si>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</si>
  <si>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</si>
  <si>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</si>
  <si>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</si>
  <si>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</si>
  <si>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</si>
  <si>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</si>
  <si>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</si>
  <si>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</si>
  <si>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</si>
  <si>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</si>
  <si>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</si>
  <si>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</si>
  <si>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</si>
  <si>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</si>
  <si>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</si>
  <si>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</si>
  <si>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</si>
  <si>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</si>
  <si>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</si>
  <si>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</si>
  <si>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</si>
  <si>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</si>
  <si>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</si>
  <si>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</si>
  <si>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</si>
  <si>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</si>
  <si>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</si>
  <si>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</si>
  <si>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</si>
  <si>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</si>
  <si>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</si>
  <si>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</si>
  <si>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</si>
  <si>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</si>
  <si>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</si>
  <si>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</si>
  <si>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</si>
  <si>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</si>
  <si>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</si>
  <si>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</si>
  <si>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</si>
  <si>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</si>
  <si>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</si>
  <si>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</si>
  <si>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</si>
  <si>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</si>
  <si>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</si>
  <si>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</si>
  <si>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</si>
  <si>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</si>
  <si>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</si>
  <si>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</si>
  <si>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</si>
  <si>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</si>
  <si>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</si>
  <si>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</si>
  <si>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</si>
  <si>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</si>
  <si>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</si>
  <si>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</si>
  <si>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</si>
  <si>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</si>
  <si>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</si>
  <si>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</si>
  <si>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</si>
  <si>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</si>
  <si>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</si>
  <si>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</si>
  <si>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</si>
  <si>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</si>
  <si>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</si>
  <si>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</si>
  <si>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</si>
  <si>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</si>
  <si>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</si>
  <si>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</si>
  <si>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</si>
  <si>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</si>
  <si>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</si>
  <si>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</si>
  <si>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</si>
  <si>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</si>
  <si>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</si>
  <si>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</si>
  <si>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</si>
  <si>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</si>
  <si>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</si>
  <si>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</si>
  <si>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</si>
  <si>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</si>
  <si>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</si>
  <si>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</si>
  <si>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</si>
  <si>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</si>
  <si>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</si>
  <si>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</si>
  <si>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</si>
  <si>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</si>
  <si>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</si>
  <si>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</si>
  <si>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</si>
  <si>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</si>
  <si>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</si>
  <si>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</si>
  <si>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</si>
  <si>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</si>
  <si>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</si>
  <si>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</si>
  <si>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</si>
  <si>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</si>
  <si>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</si>
  <si>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</si>
  <si>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</si>
  <si>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</si>
  <si>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</si>
  <si>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</si>
  <si>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</si>
  <si>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</si>
  <si>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</si>
  <si>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</si>
  <si>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</si>
  <si>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</si>
  <si>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</si>
  <si>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</si>
  <si>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</si>
  <si>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</si>
  <si>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</si>
  <si>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</si>
  <si>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</si>
  <si>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</si>
  <si>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</si>
  <si>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</si>
  <si>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</si>
  <si>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</si>
  <si>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</si>
  <si>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</si>
  <si>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</si>
  <si>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</si>
  <si>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</si>
  <si>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</si>
  <si>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</si>
  <si>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</si>
  <si>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</si>
  <si>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</si>
  <si>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</si>
  <si>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</si>
  <si>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</si>
  <si>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</si>
  <si>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</si>
  <si>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</si>
  <si>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</si>
  <si>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</si>
  <si>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</si>
  <si>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</si>
  <si>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</si>
  <si>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</si>
  <si>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</si>
  <si>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</si>
  <si>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</si>
  <si>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</si>
  <si>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</si>
  <si>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</si>
  <si>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</si>
  <si>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</si>
  <si>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</si>
  <si>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</si>
  <si>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</si>
  <si>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</si>
  <si>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</si>
  <si>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</si>
  <si>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</si>
  <si>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</si>
  <si>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</si>
  <si>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</si>
  <si>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</si>
  <si>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</si>
  <si>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</si>
  <si>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</si>
  <si>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</si>
  <si>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</si>
  <si>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</si>
  <si>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</si>
  <si>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</si>
  <si>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</si>
  <si>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</si>
  <si>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</si>
  <si>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</si>
  <si>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</si>
  <si>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</si>
  <si>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</si>
  <si>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</si>
  <si>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</si>
  <si>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</si>
  <si>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</si>
  <si>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</si>
  <si>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</si>
  <si>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</si>
  <si>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</si>
  <si>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</si>
  <si>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</si>
  <si>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</si>
  <si>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</si>
  <si>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</si>
  <si>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</si>
  <si>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</si>
  <si>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</si>
  <si>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</si>
  <si>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</si>
  <si>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</si>
  <si>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</si>
  <si>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</si>
  <si>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</si>
  <si>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</si>
  <si>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</si>
  <si>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</si>
  <si>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</si>
  <si>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</si>
  <si>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</si>
  <si>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</si>
  <si>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</si>
  <si>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</si>
  <si>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</si>
  <si>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</si>
  <si>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</si>
  <si>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</si>
  <si>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</si>
  <si>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</si>
  <si>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</si>
  <si>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</si>
  <si>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</si>
  <si>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</si>
  <si>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</si>
  <si>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</si>
  <si>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</si>
  <si>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</si>
  <si>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</si>
  <si>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</si>
  <si>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</si>
  <si>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</si>
  <si>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</si>
  <si>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</si>
  <si>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</si>
  <si>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</si>
  <si>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</si>
  <si>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</si>
  <si>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</si>
  <si>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</si>
  <si>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</si>
  <si>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</si>
  <si>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</si>
  <si>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</si>
  <si>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</si>
  <si>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</si>
  <si>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</si>
  <si>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</si>
  <si>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</si>
  <si>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</si>
  <si>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</si>
  <si>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</si>
  <si>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</si>
  <si>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</si>
  <si>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</si>
  <si>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</si>
  <si>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</si>
  <si>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</si>
  <si>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</si>
  <si>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</si>
  <si>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</si>
  <si>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</si>
  <si>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</si>
  <si>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</si>
  <si>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</si>
  <si>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</si>
  <si>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</si>
  <si>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</si>
  <si>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</si>
  <si>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</si>
  <si>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</si>
  <si>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</si>
  <si>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</si>
  <si>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</si>
  <si>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</si>
  <si>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</si>
  <si>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</si>
  <si>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</si>
  <si>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</si>
  <si>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</si>
  <si>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</si>
  <si>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</si>
  <si>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</si>
  <si>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</si>
  <si>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</si>
  <si>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</si>
  <si>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</si>
  <si>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</si>
  <si>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</si>
  <si>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</si>
  <si>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</si>
  <si>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</si>
  <si>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</si>
  <si>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</si>
  <si>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</si>
  <si>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</si>
  <si>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</si>
  <si>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</si>
  <si>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</si>
  <si>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</si>
  <si>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</si>
  <si>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</si>
  <si>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</si>
  <si>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</si>
  <si>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</si>
  <si>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</si>
  <si>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</si>
  <si>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</si>
  <si>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</si>
  <si>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</si>
  <si>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</si>
  <si>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</si>
  <si>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</si>
  <si>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</si>
  <si>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</si>
  <si>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</si>
  <si>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</si>
  <si>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</si>
  <si>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</si>
  <si>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</si>
  <si>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30_CUBE_openSIM_Lid</t>
  </si>
  <si>
    <t>30_CUBE_openSIM_base_v4</t>
  </si>
  <si>
    <t>30_CUBE_openSIM_Laser_Telescope_Mount</t>
  </si>
  <si>
    <t>30_openSIM_DMD_Fixation_base</t>
  </si>
  <si>
    <t>30_openSIM_DMD_Holder</t>
  </si>
  <si>
    <t>30_openSIM_Rodholder</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</si>
  <si>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</si>
  <si>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</si>
  <si>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</si>
  <si>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</si>
  <si>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</si>
  <si>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</si>
  <si>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</si>
  <si>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</si>
  <si>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30_Cube_openSIM_Fouriermask</t>
  </si>
  <si>
    <t>https://github.com/bionanoimaging/UC2-GIT/blob/v3/CAD/RAW/STL/UC2_30_CUBE_openSIM_base_v4_v3.stl</t>
  </si>
  <si>
    <t>https://github.com/bionanoimaging/UC2-GIT/blob/v3/CAD/RAW/STL/UC2_30_CUBE_openSIM_Cagelid_v3.stl</t>
  </si>
  <si>
    <t>https://github.com/bionanoimaging/UC2-GIT/blob/v3/CAD/RAW/STL/UC2_30_CUBE_openSIM_Laser_Telescope_Mount_v3.stl</t>
  </si>
  <si>
    <t>https://github.com/bionanoimaging/UC2-GIT/blob/v3/CAD/RAW/STL/UC2_30_CUBE_openSIM_DMD_Fixation_base_v3.stl</t>
  </si>
  <si>
    <t>https://github.com/bionanoimaging/UC2-GIT/blob/v3/CAD/RAW/STL/UC2_30_CUBE_openSIM_DMD_Holder_v3.stl</t>
  </si>
  <si>
    <t>https://github.com/bionanoimaging/UC2-GIT/blob/v3/CAD/RAW/STL/UC2_30_CUBE_openSIM_Rodholder_v3.stl</t>
  </si>
  <si>
    <t>https://github.com/bionanoimaging/UC2-GIT/blob/v3/CAD/RAW/STL/UC2_30_CUBE_openSIM_Fouriermask_v3.stl</t>
  </si>
  <si>
    <t>635 nm diode laser</t>
  </si>
  <si>
    <t>25mm lens</t>
  </si>
  <si>
    <t>ASSEMBLY_CUBE_Z-stage_objective</t>
  </si>
  <si>
    <t>The linearflexure mechanism of the Z-stage is used for precise focussing of the microscope objective. Motorized.</t>
  </si>
  <si>
    <t>20_focus_inlet_linearflexure_motorized_small_v3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</si>
</sst>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54" fillId="0" borderId="0" applyNumberFormat="0" applyFill="0" applyBorder="0" applyAlignment="0" applyProtection="0"/>
  </cellStyleXfs>
  <cellXfs count="27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54" fillId="16" borderId="9" xfId="1" applyFill="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2"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1" fillId="0" borderId="36" xfId="0" applyFont="1" applyBorder="1" applyAlignment="1"/>
    <xf numFmtId="0" fontId="1" fillId="0" borderId="36" xfId="0" applyFont="1" applyBorder="1" applyAlignment="1">
      <alignment horizontal="right"/>
    </xf>
    <xf numFmtId="0" fontId="12" fillId="0" borderId="36" xfId="0" applyFont="1" applyBorder="1" applyAlignment="1"/>
    <xf numFmtId="0" fontId="1" fillId="0" borderId="37" xfId="0" applyFont="1" applyBorder="1" applyAlignment="1">
      <alignment horizontal="right"/>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printerSettings" Target="../printerSettings/printerSettings1.bin"/><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4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3"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68" Type="http://schemas.openxmlformats.org/officeDocument/2006/relationships/hyperlink" Target="https://www.reichelt.de/funk-tastatur-usb-schwarz-touchpad-logitech-k400-p162726.html?&amp;trstct=pos_0" TargetMode="External"/><Relationship Id="rId84" Type="http://schemas.openxmlformats.org/officeDocument/2006/relationships/hyperlink" Target="https://github.com/bionanoimaging/UC2-GIT/blob/v3/CAD/RAW/STL/UC2_v3_20_Cube_Insert_Kinematic_Mirrormount_Thorlabsadapter_22.stl" TargetMode="External"/><Relationship Id="rId89" Type="http://schemas.openxmlformats.org/officeDocument/2006/relationships/hyperlink" Target="https://eshop.wuerth.de/Zylinderschraube-mit-Innensechskant-SHR-ZYL-ISO4762-88-IS25-A2K-M3X12/00843%20%2012.sku/de/DE/EUR/" TargetMode="External"/><Relationship Id="rId1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30_CUBE_openSIM_Laser_Telescope_Mount_v3.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www.pgi-versand.de/?id=47&amp;mode=artdet&amp;artnr=551.OAL" TargetMode="External"/><Relationship Id="rId37" Type="http://schemas.openxmlformats.org/officeDocument/2006/relationships/hyperlink" Target="https://www.amazon.de/dp/B0778FV6K4/ref=sr_1_2?dchild=1&amp;fst=as%3Aoff&amp;qid=1586361990&amp;refinements=p_89%3AGritin&amp;rnid=669059031&amp;s=computers&amp;sr=1-2" TargetMode="External"/><Relationship Id="rId53" Type="http://schemas.openxmlformats.org/officeDocument/2006/relationships/hyperlink" Target="https://eshop.wuerth.de/Zylinderschraube-mit-Innensechskant-SHR-ZYL-ISO4762-88-IS25-A2K-M3X12/00843%20%2012.sku/de/DE/EUR/" TargetMode="External"/><Relationship Id="rId58" Type="http://schemas.openxmlformats.org/officeDocument/2006/relationships/hyperlink" Target="https://www.amazon.de/dp/B0778FV6K4/ref=sr_1_2?dchild=1&amp;fst=as%3Aoff&amp;qid=1586361990&amp;refinements=p_89%3AGritin&amp;rnid=669059031&amp;s=computers&amp;sr=1-2"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github.com/bionanoimaging/UC2-GIT/blob/v3/CAD/RAW/STL/UC2_v3_20_Cube_insert_AlliedVision_Alvium_adjustable_83.stl" TargetMode="External"/><Relationship Id="rId102" Type="http://schemas.openxmlformats.org/officeDocument/2006/relationships/hyperlink" Target="https://www.ebay.de/itm/Hi-Power-LED-1W-3W-UV-STAR-Ultraviolet-/131326525056?v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5" Type="http://schemas.openxmlformats.org/officeDocument/2006/relationships/hyperlink" Target="https://www.amazon.de/dp/B0778FV6K4/ref=sr_1_2?dchild=1&amp;fst=as%3Aoff&amp;qid=1586361990&amp;refinements=p_89%3AGritin&amp;rnid=669059031&amp;s=computers&amp;sr=1-2"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rayher.com/de/spiegelmosaik-selbstklebend-14548606" TargetMode="External"/><Relationship Id="rId48"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reichelt.de/raspberry-pi-shield-display-lcd-touch-7-800x480-pixel-raspberry-pi-7td-p159859.html?" TargetMode="External"/><Relationship Id="rId69" Type="http://schemas.openxmlformats.org/officeDocument/2006/relationships/hyperlink" Target="https://www.amazon.de/Sabrent-USB-HUB-einzelnen-Schalter/dp/B00JX1ZS5O/ref=sr_1_15?__mk_de_DE=%C3%85M%C3%85%C5%BD%C3%95%C3%91&amp;keywords=usb+hub+power&amp;qid=1573648723&amp;sr=8-15" TargetMode="External"/><Relationship Id="rId11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80" Type="http://schemas.openxmlformats.org/officeDocument/2006/relationships/hyperlink" Target="https://github.com/bionanoimaging/UC2-GIT/blob/v3/CAD/RAW/STL/UC2_v3_20_Cube_Insert_Kinematic_Mirrormount_45_base_part1_15.stl" TargetMode="External"/><Relationship Id="rId85" Type="http://schemas.openxmlformats.org/officeDocument/2006/relationships/hyperlink" Target="https://www.thorlabs.com/thorproduct.cfm?partnumber=PF10-03-P0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optikbaukasten.de/"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59" Type="http://schemas.openxmlformats.org/officeDocument/2006/relationships/hyperlink" Target="https://eshop.wuerth.de/Zylinderschraube-mit-Innensechskant-SHR-ZYL-ISO4762-88-IS25-A2K-M3X12/00843%20%2012.sku/de/DE/EUR/" TargetMode="External"/><Relationship Id="rId103" Type="http://schemas.openxmlformats.org/officeDocument/2006/relationships/hyperlink" Target="https://www.amazon.de/Donau-Elektronik-GMBH-Original-Kupfer/dp/B01BI1G88C/ref=sr_1_6?__mk_de_DE=%C3%85M%C3%85%C5%BD%C3%95%C3%91&amp;keywords=kabel+set+0%2C14&amp;qid=1565690819&amp;s=gateway&amp;sr=8-6" TargetMode="External"/><Relationship Id="rId108" Type="http://schemas.openxmlformats.org/officeDocument/2006/relationships/hyperlink" Target="https://github.com/bionanoimaging/UC2-GIT/blob/v3/CAD/RAW/STL/UC2_30_CUBE_openSIM_DMD_Fixation_base_v3.stl" TargetMode="External"/><Relationship Id="rId5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online-werkzeughandel.de/diverses/4/kunststoffkoffer-grau-b-395xh-295xt-106mm-m-schaumstoffeinlage-pp_12089_8276" TargetMode="External"/><Relationship Id="rId75" Type="http://schemas.openxmlformats.org/officeDocument/2006/relationships/hyperlink" Target="https://eshop.wuerth.de/Zylinderschraube-mit-Innensechskant-SHR-ZYL-ISO4762-88-IS25-A2K-M3X12/00843%20%2012.sku/de/DE/EUR/" TargetMode="External"/><Relationship Id="rId9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6" Type="http://schemas.openxmlformats.org/officeDocument/2006/relationships/hyperlink" Target="https://github.com/bionanoimaging/UC2-GIT/tree/master/TheBOX/SimpleBOX"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magnetmax.de/Neodym-Kugelmagnete/Magnetkugel-Kugelmagnet-O-5-0-mm-Neodym-vernickelt-N40-haelt-400-g::158.html" TargetMode="External"/><Relationship Id="rId114" Type="http://schemas.openxmlformats.org/officeDocument/2006/relationships/hyperlink" Target="https://eshop.wuerth.de/Zylinderschraube-mit-Innensechskant-SHR-ZYL-ISO4762-88-IS25-A2K-M3X8/00843%20%208.sku/de/DE/EUR/"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ebay.com/c/7029261375" TargetMode="External"/><Relationship Id="rId44"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5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0"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65" Type="http://schemas.openxmlformats.org/officeDocument/2006/relationships/hyperlink" Target="https://www.reichelt.de/gehaeuse-fuer-raspberry-pi-4-7-touch-display-rpi4-case-lcd7bk-p268976.html?&amp;trstct=pol_57" TargetMode="External"/><Relationship Id="rId73" Type="http://schemas.openxmlformats.org/officeDocument/2006/relationships/hyperlink" Target="https://www.magnetmax.de/Neodym-Kugelmagnete/Magnetkugel-Kugelmagnet-O-5-0-mm-Neodym-vernickelt-N40-haelt-400-g::158.html" TargetMode="External"/><Relationship Id="rId78" Type="http://schemas.openxmlformats.org/officeDocument/2006/relationships/hyperlink" Target="https://github.com/bionanoimaging/UC2-GIT/blob/v3/CAD/RAW/STL/UC2_v3_20_Cube_insert_LED_holder_v3_25.stl" TargetMode="External"/><Relationship Id="rId81" Type="http://schemas.openxmlformats.org/officeDocument/2006/relationships/hyperlink" Target="https://github.com/bionanoimaging/UC2-GIT/blob/v3/CAD/RAW/STL/UC2_v3_20_Cube_Insert_Kinematic_Mirrormount_45_base_part2_16.stl" TargetMode="External"/><Relationship Id="rId86" Type="http://schemas.openxmlformats.org/officeDocument/2006/relationships/hyperlink" Target="https://www.thingiverse.com/thing:4377691" TargetMode="External"/><Relationship Id="rId9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1" Type="http://schemas.openxmlformats.org/officeDocument/2006/relationships/hyperlink" Target="https://github.com/bionanoimaging/UC2-GIT/tree/master/CAD/ASSEMBLY_CUBE_LED_v2"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laserlands.net/11040037.html" TargetMode="External"/><Relationship Id="rId109" Type="http://schemas.openxmlformats.org/officeDocument/2006/relationships/hyperlink" Target="https://github.com/bionanoimaging/UC2-GIT/blob/v3/CAD/RAW/STL/UC2_30_CUBE_openSIM_DMD_Holder_v3.stl" TargetMode="External"/><Relationship Id="rId34"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0"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55"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6" Type="http://schemas.openxmlformats.org/officeDocument/2006/relationships/hyperlink" Target="https://www.pollin.de/p/led-taschenlampe-alu-5-w-cree-led-864151" TargetMode="External"/><Relationship Id="rId97" Type="http://schemas.openxmlformats.org/officeDocument/2006/relationships/hyperlink" Target="https://github.com/bionanoimaging/UC2-GIT/blob/master/TheBOX/IMAGES/SimpleBOX.jpg?raw=true" TargetMode="External"/><Relationship Id="rId104" Type="http://schemas.openxmlformats.org/officeDocument/2006/relationships/hyperlink" Target="https://github.com/bionanoimaging/UC2-GIT/blob/v3/CAD/RAW/STL/UC2_v3_20_Cube_Insert_Z-Focus_single_motorized_v3_41.st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github.com/bionanoimaging/UC2-Software-GIT" TargetMode="External"/><Relationship Id="rId92"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eshop.wuerth.de/Zylinderschraube-mit-Innensechskant-SHR-ZYL-ISO4762-88-IS25-A2K-M3X18/00843%20%2018.sku/de/DE/EUR/" TargetMode="External"/><Relationship Id="rId45" Type="http://schemas.openxmlformats.org/officeDocument/2006/relationships/hyperlink" Target="https://eshop.wuerth.de/Zylinderschraube-mit-Innensechskant-SHR-ZYL-ISO4762-88-IS25-A2K-M3X12/00843%20%2012.sku/de/DE/EUR/" TargetMode="External"/><Relationship Id="rId66" Type="http://schemas.openxmlformats.org/officeDocument/2006/relationships/hyperlink" Target="https://www.reichelt.de/raspberry-pi-netzteil-5-1-v-3-0-a-usb-type-c-eu-stecker-s-rpi-ps-15w-bk-eu-p260010.html?&amp;trstct=lsbght_sldr::259919" TargetMode="External"/><Relationship Id="rId87" Type="http://schemas.openxmlformats.org/officeDocument/2006/relationships/hyperlink" Target="https://www.thingiverse.com/thing:4580156" TargetMode="External"/><Relationship Id="rId110" Type="http://schemas.openxmlformats.org/officeDocument/2006/relationships/hyperlink" Target="https://github.com/bionanoimaging/UC2-GIT/blob/v3/CAD/RAW/STL/UC2_30_CUBE_openSIM_Rodholder_v3.stl"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eshop.wuerth.de/Zylinderschraube-mit-Innensechskant-SHR-ZYL-ISO4762-88-IS25-A2K-M3X8/00843%20%208.sku/de/DE/EUR/" TargetMode="External"/><Relationship Id="rId82" Type="http://schemas.openxmlformats.org/officeDocument/2006/relationships/hyperlink" Target="https://github.com/bionanoimaging/UC2-GIT/blob/v3/CAD/RAW/STL/UC2_v3_20_Cube_Insert_Kinematic_Mirrormount_Thorlabsadapter_22.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www.ebay.de/itm/Hi-Power-LED-1W-3W-UV-STAR-Ultraviolet-/131326525056?var=" TargetMode="External"/><Relationship Id="rId56" Type="http://schemas.openxmlformats.org/officeDocument/2006/relationships/hyperlink" Target="https://www.reichelt.de/entwicklerboards-schrittmotor-inkl-steuerung-uln2003-debo-moto1-p192146.html" TargetMode="External"/><Relationship Id="rId77" Type="http://schemas.openxmlformats.org/officeDocument/2006/relationships/hyperlink" Target="https://github.com/bionanoimaging/UC2-GIT/blob/v3/CAD/RAW/STL/UC2_v3_20_Cube_Insert_Kinematic_Mirrormount_Plate_21.stl" TargetMode="External"/><Relationship Id="rId100" Type="http://schemas.openxmlformats.org/officeDocument/2006/relationships/hyperlink" Target="https://www.openimpulse.com/blog/products-page/gearmotor-accessories/4x4-ws2812-addressable-rgb-led-matrix/" TargetMode="External"/><Relationship Id="rId105" Type="http://schemas.openxmlformats.org/officeDocument/2006/relationships/hyperlink" Target="https://github.com/bionanoimaging/UC2-GIT/blob/v3/CAD/RAW/STL/UC2_30_CUBE_openSIM_Cagelid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amazon.de/gp/product/B075JN61S7/ref=ox_sc_act_title_2?smid=A1X7QLRQH87QA3&amp;psc=1" TargetMode="External"/><Relationship Id="rId72" Type="http://schemas.openxmlformats.org/officeDocument/2006/relationships/hyperlink" Target="https://github.com/bionanoimaging/UC2-GIT/blob/v3/CAD/RAW/STL/UC2_v3_10_Base_puzzle_v3.stl" TargetMode="External"/><Relationship Id="rId93" Type="http://schemas.openxmlformats.org/officeDocument/2006/relationships/hyperlink" Target="https://www.reichelt.de/entwicklerboards-schrittmotor-inkl-steuerung-uln2003-debo-moto1-p192146.html" TargetMode="External"/><Relationship Id="rId98" Type="http://schemas.openxmlformats.org/officeDocument/2006/relationships/hyperlink" Target="https://github.com/bionanoimaging/UC2-GIT/blob/v3/CAD/RAW/STL/UC2_v3_30_IM_LED_holder_v3_65.stl"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magnetmax.de/Neodym-Kugelmagnete/Magnetkugel-Kugelmagnet-O-5-0-mm-Neodym-vernickelt-N40-haelt-400-g::158.html" TargetMode="External"/><Relationship Id="rId6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comaroptics.com/components/lenses/cylindrical-lenses/quality-planoconvex-cylindrical-lenses-visibleuv" TargetMode="External"/><Relationship Id="rId6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thorlabs.com/thorproduct.cfm?partnumber=PF10-03-P01" TargetMode="External"/><Relationship Id="rId8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1" Type="http://schemas.openxmlformats.org/officeDocument/2006/relationships/hyperlink" Target="https://github.com/bionanoimaging/UC2-GIT/blob/v3/CAD/RAW/STL/UC2_30_CUBE_openSIM_Fouriermask_v3.stl"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amazon.de/Donau-Elektronik-GMBH-Original-Kupfer/dp/B01BI1G88C/ref=sr_1_6?__mk_de_DE=%C3%85M%C3%85%C5%BD%C3%95%C3%91&amp;keywords=kabel+set+0%2C14&amp;qid=1565690819&amp;s=gateway&amp;sr=8-6" TargetMode="External"/><Relationship Id="rId57"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06" Type="http://schemas.openxmlformats.org/officeDocument/2006/relationships/hyperlink" Target="https://github.com/bionanoimaging/UC2-GIT/blob/v3/CAD/RAW/STL/UC2_30_CUBE_openSIM_base_v4_v3.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defaultColWidth="11.08203125" defaultRowHeight="15" customHeight="1"/>
  <cols>
    <col min="1" max="1" width="3.83203125" customWidth="1"/>
    <col min="2" max="2" width="27.082031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72" t="s">
        <v>0</v>
      </c>
      <c r="I1" s="273"/>
      <c r="J1" s="274"/>
      <c r="K1" s="275" t="s">
        <v>1</v>
      </c>
      <c r="L1" s="273"/>
      <c r="M1" s="273"/>
      <c r="N1" s="273"/>
      <c r="O1" s="273"/>
      <c r="P1" s="273"/>
      <c r="Q1" s="273"/>
      <c r="R1" s="273"/>
      <c r="S1" s="273"/>
      <c r="T1" s="273"/>
      <c r="U1" s="273"/>
      <c r="V1" s="274"/>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00000000-0004-0000-0000-0000B7000000}"/>
    <hyperlink ref="N2" r:id="rId185" tooltip="APP_Incubator_Microscope" display="https://github.com/AlecVercruysse/UC2-GIT/tree/master/APPLICATIONS/APP_Incubator_Microscope" xr:uid="{00000000-0004-0000-0000-0000B800000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026"/>
  <sheetViews>
    <sheetView tabSelected="1" topLeftCell="A79" workbookViewId="0">
      <selection activeCell="K103" sqref="K103"/>
    </sheetView>
  </sheetViews>
  <sheetFormatPr defaultColWidth="11.08203125" defaultRowHeight="15.5"/>
  <cols>
    <col min="1" max="1" width="3.83203125" customWidth="1"/>
    <col min="2" max="2" width="27.082031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72" t="s">
        <v>0</v>
      </c>
      <c r="J1" s="273"/>
      <c r="K1" s="274"/>
      <c r="L1" s="275" t="s">
        <v>1</v>
      </c>
      <c r="M1" s="273"/>
      <c r="N1" s="273"/>
      <c r="O1" s="273"/>
      <c r="P1" s="273"/>
      <c r="Q1" s="273"/>
      <c r="R1" s="273"/>
      <c r="S1" s="273"/>
      <c r="T1" s="273"/>
      <c r="U1" s="273"/>
      <c r="V1" s="273"/>
      <c r="W1" s="273"/>
      <c r="X1" s="274"/>
      <c r="Y1" s="2"/>
      <c r="Z1" s="2"/>
      <c r="AA1" s="2"/>
      <c r="AB1" s="2"/>
      <c r="AC1" s="2"/>
    </row>
    <row r="2" spans="1:29" ht="36" customHeight="1" thickBot="1">
      <c r="A2" s="3"/>
      <c r="B2" s="3"/>
      <c r="C2" s="3" t="s">
        <v>2</v>
      </c>
      <c r="D2" s="85"/>
      <c r="E2" s="85"/>
      <c r="F2" s="85"/>
      <c r="G2" s="85"/>
      <c r="H2" s="9" t="s">
        <v>734</v>
      </c>
      <c r="I2" s="9" t="s">
        <v>3</v>
      </c>
      <c r="J2" s="9" t="s">
        <v>4</v>
      </c>
      <c r="K2" s="9" t="s">
        <v>5</v>
      </c>
      <c r="L2" s="191" t="s">
        <v>590</v>
      </c>
      <c r="M2" s="191" t="s">
        <v>591</v>
      </c>
      <c r="N2" s="246" t="s">
        <v>592</v>
      </c>
      <c r="O2" s="246" t="s">
        <v>593</v>
      </c>
      <c r="P2" s="191" t="s">
        <v>594</v>
      </c>
      <c r="Q2" s="191" t="s">
        <v>750</v>
      </c>
      <c r="R2" s="191" t="s">
        <v>595</v>
      </c>
      <c r="S2" s="191" t="s">
        <v>596</v>
      </c>
      <c r="T2" s="191" t="s">
        <v>597</v>
      </c>
      <c r="U2" s="191" t="s">
        <v>598</v>
      </c>
      <c r="V2" s="191" t="s">
        <v>599</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252" t="s">
        <v>749</v>
      </c>
      <c r="Q3" s="7" t="s">
        <v>15</v>
      </c>
      <c r="R3" s="7" t="s">
        <v>16</v>
      </c>
      <c r="S3" s="7" t="s">
        <v>17</v>
      </c>
      <c r="T3" s="7" t="s">
        <v>18</v>
      </c>
      <c r="U3" s="7" t="s">
        <v>19</v>
      </c>
      <c r="V3" s="252"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763</v>
      </c>
      <c r="M4" s="7" t="s">
        <v>28</v>
      </c>
      <c r="N4" s="7" t="s">
        <v>764</v>
      </c>
      <c r="O4" s="7" t="s">
        <v>30</v>
      </c>
      <c r="P4" s="7" t="s">
        <v>31</v>
      </c>
      <c r="Q4" s="7" t="s">
        <v>31</v>
      </c>
      <c r="R4" s="7" t="s">
        <v>32</v>
      </c>
      <c r="S4" s="7" t="s">
        <v>765</v>
      </c>
      <c r="T4" s="7" t="s">
        <v>34</v>
      </c>
      <c r="U4" s="7" t="s">
        <v>766</v>
      </c>
      <c r="V4" s="7" t="s">
        <v>36</v>
      </c>
      <c r="W4" s="7" t="s">
        <v>37</v>
      </c>
      <c r="X4" s="7" t="s">
        <v>38</v>
      </c>
      <c r="Y4" s="2"/>
      <c r="Z4" s="2"/>
      <c r="AA4" s="2"/>
      <c r="AB4" s="2"/>
      <c r="AC4" s="2"/>
    </row>
    <row r="5" spans="1:29" ht="16" thickBot="1">
      <c r="A5" s="85"/>
      <c r="B5" s="9" t="s">
        <v>39</v>
      </c>
      <c r="C5" s="85"/>
      <c r="D5" s="85"/>
      <c r="E5" s="85"/>
      <c r="F5" s="85"/>
      <c r="G5" s="85"/>
      <c r="H5" s="9" t="s">
        <v>735</v>
      </c>
      <c r="I5" s="9" t="s">
        <v>40</v>
      </c>
      <c r="J5" s="9" t="s">
        <v>768</v>
      </c>
      <c r="K5" s="9" t="s">
        <v>42</v>
      </c>
      <c r="L5" s="9" t="s">
        <v>769</v>
      </c>
      <c r="M5" s="9" t="s">
        <v>44</v>
      </c>
      <c r="N5" s="9" t="s">
        <v>45</v>
      </c>
      <c r="O5" s="9" t="s">
        <v>46</v>
      </c>
      <c r="P5" s="191" t="s">
        <v>744</v>
      </c>
      <c r="Q5" s="9" t="s">
        <v>736</v>
      </c>
      <c r="R5" s="9" t="s">
        <v>48</v>
      </c>
      <c r="S5" s="9" t="s">
        <v>49</v>
      </c>
      <c r="T5" s="9" t="s">
        <v>50</v>
      </c>
      <c r="U5" s="9" t="s">
        <v>51</v>
      </c>
      <c r="V5" s="9" t="s">
        <v>52</v>
      </c>
      <c r="W5" s="9" t="s">
        <v>770</v>
      </c>
      <c r="X5" s="9" t="s">
        <v>54</v>
      </c>
      <c r="Y5" s="2"/>
      <c r="Z5" s="2"/>
      <c r="AA5" s="2"/>
      <c r="AB5" s="2"/>
      <c r="AC5" s="2"/>
    </row>
    <row r="6" spans="1:29" ht="16" thickBot="1">
      <c r="A6" s="85"/>
      <c r="B6" s="9" t="s">
        <v>771</v>
      </c>
      <c r="C6" s="85"/>
      <c r="D6" s="85"/>
      <c r="E6" s="85"/>
      <c r="F6" s="85"/>
      <c r="G6" s="85"/>
      <c r="H6" s="9" t="s">
        <v>747</v>
      </c>
      <c r="I6" s="9" t="s">
        <v>748</v>
      </c>
      <c r="J6" s="9" t="s">
        <v>747</v>
      </c>
      <c r="K6" s="9" t="s">
        <v>747</v>
      </c>
      <c r="L6" s="9"/>
      <c r="M6" s="9"/>
      <c r="N6" s="9"/>
      <c r="O6" s="9"/>
      <c r="P6" s="191"/>
      <c r="Q6" s="9"/>
      <c r="R6" s="9"/>
      <c r="S6" s="9"/>
      <c r="T6" s="9"/>
      <c r="U6" s="9"/>
      <c r="V6" s="9"/>
      <c r="W6" s="9"/>
      <c r="X6" s="9"/>
      <c r="Y6" s="2"/>
      <c r="Z6" s="2"/>
      <c r="AA6" s="2"/>
      <c r="AB6" s="2"/>
      <c r="AC6" s="2"/>
    </row>
    <row r="7" spans="1:29" ht="16" thickBot="1">
      <c r="A7" s="85" t="s">
        <v>55</v>
      </c>
      <c r="B7" s="9" t="s">
        <v>56</v>
      </c>
      <c r="C7" s="9" t="s">
        <v>57</v>
      </c>
      <c r="D7" s="9" t="s">
        <v>58</v>
      </c>
      <c r="E7" s="9" t="s">
        <v>59</v>
      </c>
      <c r="F7" s="9" t="s">
        <v>60</v>
      </c>
      <c r="G7" s="191" t="s">
        <v>635</v>
      </c>
      <c r="H7" s="10">
        <f>$G8*H8+$G12*H12+$G18*H18+$G23*H23+$G29*H29+$G34*H34+$G38*H38+$G44*H44+$G48*H48+$G55*H55+$G60*H60+$G65*H65+$G69*H69+$G76*H76+$G86*H86+$G94*H94+$G98*H98+$G102*H102+$G106*H106+$G110*H110+$G114*H114+$G118*H118+$G128*H128+$G137*H137+$G145*H145+$G154*H154+$G158*H158+$G162*H162+$G170*H170+$G179*H179+$G192*H192+$G201*H201</f>
        <v>36.840000000000003</v>
      </c>
      <c r="I7" s="10">
        <f t="shared" ref="I7:X7" si="0">$G8*I8+$G12*I12+$G18*I18+$G23*I23+$G29*I29+$G34*I34+$G38*I38+$G44*I44+$G48*I48+$G55*I55+$G60*I60+$G65*I65+$G69*I69+$G76*I76+$G86*I86+$G94*I94+$G98*I98+$G102*I102+$G106*I106+$G110*I110+$G114*I114+$G118*I118+$G128*I128+$G137*I137+$G145*I145+$G154*I154+$G158*I158+$G162*I162+$G170*I170+$G179*I179+$G192*I192+$G201*I201</f>
        <v>58.25</v>
      </c>
      <c r="J7" s="10">
        <f t="shared" si="0"/>
        <v>322.98</v>
      </c>
      <c r="K7" s="10">
        <f t="shared" si="0"/>
        <v>472.11000000000007</v>
      </c>
      <c r="L7" s="10">
        <f t="shared" si="0"/>
        <v>296.72000000000003</v>
      </c>
      <c r="M7" s="10">
        <f t="shared" si="0"/>
        <v>233.37</v>
      </c>
      <c r="N7" s="10">
        <f t="shared" si="0"/>
        <v>233.07</v>
      </c>
      <c r="O7" s="10">
        <f t="shared" si="0"/>
        <v>282.45000000000005</v>
      </c>
      <c r="P7" s="10">
        <f t="shared" si="0"/>
        <v>329.36</v>
      </c>
      <c r="Q7" s="10">
        <f t="shared" si="0"/>
        <v>384.65999999999997</v>
      </c>
      <c r="R7" s="10">
        <f t="shared" si="0"/>
        <v>328.4</v>
      </c>
      <c r="S7" s="10">
        <f t="shared" si="0"/>
        <v>291.88</v>
      </c>
      <c r="T7" s="10">
        <f t="shared" si="0"/>
        <v>14.34</v>
      </c>
      <c r="U7" s="10">
        <f t="shared" si="0"/>
        <v>68.05</v>
      </c>
      <c r="V7" s="10">
        <f t="shared" si="0"/>
        <v>18.639999999999997</v>
      </c>
      <c r="W7" s="10">
        <f t="shared" si="0"/>
        <v>83.9</v>
      </c>
      <c r="X7" s="10">
        <f t="shared" si="0"/>
        <v>251.74</v>
      </c>
      <c r="Y7" s="2"/>
      <c r="Z7" s="2"/>
      <c r="AA7" s="2"/>
      <c r="AB7" s="2"/>
      <c r="AC7" s="2"/>
    </row>
    <row r="8" spans="1:29">
      <c r="A8" s="91">
        <v>1</v>
      </c>
      <c r="B8" s="12" t="s">
        <v>791</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c r="C9" s="197" t="s">
        <v>640</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6" thickBot="1">
      <c r="A10" s="130"/>
      <c r="B10" s="24"/>
      <c r="C10" s="36" t="s">
        <v>641</v>
      </c>
      <c r="D10" s="37">
        <v>1</v>
      </c>
      <c r="E10" s="37">
        <v>1</v>
      </c>
      <c r="F10" s="193" t="s">
        <v>751</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6"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790</v>
      </c>
      <c r="C12" s="14"/>
      <c r="D12" s="14"/>
      <c r="E12" s="14"/>
      <c r="F12" s="40"/>
      <c r="G12" s="15">
        <f>E14*G14+E15*G15+E16*G16+E17*G17</f>
        <v>2.8000000000000003</v>
      </c>
      <c r="H12" s="45">
        <v>0</v>
      </c>
      <c r="I12" s="45">
        <v>0</v>
      </c>
      <c r="J12" s="45">
        <v>0</v>
      </c>
      <c r="K12" s="46">
        <v>0</v>
      </c>
      <c r="L12" s="85">
        <v>0</v>
      </c>
      <c r="M12" s="86">
        <v>0</v>
      </c>
      <c r="N12" s="86">
        <v>0</v>
      </c>
      <c r="O12" s="85">
        <v>0</v>
      </c>
      <c r="P12" s="86">
        <v>0</v>
      </c>
      <c r="Q12" s="86">
        <v>0</v>
      </c>
      <c r="R12" s="85">
        <v>0</v>
      </c>
      <c r="S12" s="86">
        <v>0</v>
      </c>
      <c r="T12" s="86">
        <v>0</v>
      </c>
      <c r="U12" s="85">
        <v>0</v>
      </c>
      <c r="V12" s="86">
        <v>0</v>
      </c>
      <c r="W12" s="86">
        <v>0</v>
      </c>
      <c r="X12" s="85">
        <v>0</v>
      </c>
      <c r="Y12" s="2"/>
      <c r="Z12" s="2"/>
      <c r="AA12" s="2"/>
      <c r="AB12" s="2"/>
      <c r="AC12" s="2"/>
    </row>
    <row r="13" spans="1:29">
      <c r="A13" s="130"/>
      <c r="B13" s="211"/>
      <c r="C13" s="197" t="s">
        <v>634</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642</v>
      </c>
      <c r="D14" s="204">
        <v>1</v>
      </c>
      <c r="E14" s="204">
        <v>1</v>
      </c>
      <c r="F14" s="194" t="s">
        <v>646</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643</v>
      </c>
      <c r="D15" s="204">
        <v>1</v>
      </c>
      <c r="E15" s="204">
        <v>1</v>
      </c>
      <c r="F15" s="194" t="s">
        <v>647</v>
      </c>
      <c r="G15" s="205">
        <v>0.2</v>
      </c>
      <c r="H15" s="45">
        <v>8</v>
      </c>
      <c r="I15" s="45">
        <v>11</v>
      </c>
      <c r="J15" s="45">
        <v>18</v>
      </c>
      <c r="K15" s="46">
        <v>16</v>
      </c>
      <c r="L15" s="85">
        <v>12</v>
      </c>
      <c r="M15" s="86">
        <v>3</v>
      </c>
      <c r="N15" s="86">
        <v>2</v>
      </c>
      <c r="O15" s="45">
        <v>4</v>
      </c>
      <c r="P15" s="46">
        <v>0</v>
      </c>
      <c r="Q15" s="210">
        <v>7</v>
      </c>
      <c r="R15" s="47">
        <v>9</v>
      </c>
      <c r="S15" s="47">
        <v>6</v>
      </c>
      <c r="T15" s="47">
        <v>3</v>
      </c>
      <c r="U15" s="47">
        <v>7</v>
      </c>
      <c r="V15" s="47">
        <v>4</v>
      </c>
      <c r="W15" s="47">
        <v>7</v>
      </c>
      <c r="X15" s="47">
        <v>6</v>
      </c>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6" thickBot="1">
      <c r="A17" s="82"/>
      <c r="B17" s="83">
        <f>G12</f>
        <v>2.8000000000000003</v>
      </c>
      <c r="C17" s="196" t="s">
        <v>644</v>
      </c>
      <c r="D17" s="204">
        <v>0</v>
      </c>
      <c r="E17" s="204">
        <v>6</v>
      </c>
      <c r="F17" s="206" t="s">
        <v>645</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705</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211"/>
      <c r="C19" s="78" t="s">
        <v>790</v>
      </c>
      <c r="D19" s="50"/>
      <c r="E19" s="50">
        <v>1</v>
      </c>
      <c r="F19" s="78" t="s">
        <v>639</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706</v>
      </c>
      <c r="D20" s="50">
        <v>1</v>
      </c>
      <c r="E20" s="50">
        <v>1</v>
      </c>
      <c r="F20" s="27" t="s">
        <v>707</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788</v>
      </c>
      <c r="D21" s="241">
        <v>1</v>
      </c>
      <c r="E21" s="241">
        <v>1</v>
      </c>
      <c r="F21" s="244" t="s">
        <v>709</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6" thickBot="1">
      <c r="A22" s="85"/>
      <c r="B22" s="68"/>
      <c r="C22" s="214" t="s">
        <v>708</v>
      </c>
      <c r="D22" s="65">
        <v>0</v>
      </c>
      <c r="E22" s="65">
        <v>1</v>
      </c>
      <c r="F22" s="66" t="s">
        <v>710</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711</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c r="C24" s="78" t="s">
        <v>790</v>
      </c>
      <c r="D24" s="50"/>
      <c r="E24" s="50">
        <v>1</v>
      </c>
      <c r="F24" s="78" t="s">
        <v>639</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668</v>
      </c>
      <c r="D25" s="78">
        <v>1</v>
      </c>
      <c r="E25" s="78">
        <v>1</v>
      </c>
      <c r="F25" s="84" t="s">
        <v>673</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780</v>
      </c>
      <c r="D26" s="78">
        <v>1</v>
      </c>
      <c r="E26" s="78">
        <v>1</v>
      </c>
      <c r="F26" s="84" t="s">
        <v>670</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781</v>
      </c>
      <c r="D27" s="78">
        <v>1</v>
      </c>
      <c r="E27" s="78">
        <v>7</v>
      </c>
      <c r="F27" s="84" t="s">
        <v>672</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6" thickBot="1">
      <c r="A28" s="91"/>
      <c r="B28" s="88"/>
      <c r="C28" s="214" t="s">
        <v>669</v>
      </c>
      <c r="D28" s="64">
        <v>1</v>
      </c>
      <c r="E28" s="64">
        <v>1</v>
      </c>
      <c r="F28" s="89" t="s">
        <v>671</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704</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c r="C30" s="78" t="s">
        <v>790</v>
      </c>
      <c r="D30" s="50"/>
      <c r="E30" s="50">
        <v>1</v>
      </c>
      <c r="F30" s="78" t="s">
        <v>639</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713</v>
      </c>
      <c r="D31" s="78">
        <v>1</v>
      </c>
      <c r="E31" s="78">
        <v>1</v>
      </c>
      <c r="F31" s="84" t="s">
        <v>745</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712</v>
      </c>
      <c r="C32" s="196" t="s">
        <v>782</v>
      </c>
      <c r="D32" s="78">
        <v>1</v>
      </c>
      <c r="E32" s="78">
        <v>4</v>
      </c>
      <c r="F32" s="84" t="s">
        <v>715</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6" thickBot="1">
      <c r="A33" s="91"/>
      <c r="B33" s="87"/>
      <c r="C33" s="196" t="s">
        <v>783</v>
      </c>
      <c r="D33" s="78">
        <v>1</v>
      </c>
      <c r="E33" s="78">
        <v>4</v>
      </c>
      <c r="F33" s="84" t="s">
        <v>714</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716</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211"/>
      <c r="C35" s="78" t="s">
        <v>790</v>
      </c>
      <c r="D35" s="50"/>
      <c r="E35" s="50">
        <v>1</v>
      </c>
      <c r="F35" s="78" t="s">
        <v>639</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717</v>
      </c>
      <c r="D36" s="50">
        <v>1</v>
      </c>
      <c r="E36" s="50">
        <v>1</v>
      </c>
      <c r="F36" s="27" t="s">
        <v>707</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6" thickBot="1">
      <c r="A37" s="85"/>
      <c r="B37" s="68"/>
      <c r="C37" s="214" t="s">
        <v>718</v>
      </c>
      <c r="D37" s="65">
        <v>0</v>
      </c>
      <c r="E37" s="65">
        <v>1</v>
      </c>
      <c r="F37" s="66" t="s">
        <v>719</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c r="C39" s="196" t="s">
        <v>790</v>
      </c>
      <c r="D39" s="50"/>
      <c r="E39" s="50">
        <v>1</v>
      </c>
      <c r="F39" s="78" t="s">
        <v>639</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636</v>
      </c>
      <c r="D40" s="50">
        <v>1</v>
      </c>
      <c r="E40" s="50">
        <v>1</v>
      </c>
      <c r="F40" s="27" t="s">
        <v>638</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762</v>
      </c>
      <c r="D41" s="50">
        <v>1</v>
      </c>
      <c r="E41" s="50">
        <v>1</v>
      </c>
      <c r="F41" s="27" t="s">
        <v>637</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6"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3"/>
      <c r="C45" s="78" t="s">
        <v>790</v>
      </c>
      <c r="D45" s="50"/>
      <c r="E45" s="50">
        <v>1</v>
      </c>
      <c r="F45" s="78" t="s">
        <v>639</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648</v>
      </c>
      <c r="D46" s="50">
        <v>1</v>
      </c>
      <c r="E46" s="50">
        <v>1</v>
      </c>
      <c r="F46" s="27" t="s">
        <v>649</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6" thickBot="1">
      <c r="A47" s="85"/>
      <c r="B47" s="68" t="s">
        <v>91</v>
      </c>
      <c r="C47" s="64" t="s">
        <v>92</v>
      </c>
      <c r="D47" s="65">
        <v>0</v>
      </c>
      <c r="E47" s="65">
        <v>1</v>
      </c>
      <c r="F47" s="66" t="s">
        <v>772</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650</v>
      </c>
      <c r="C48" s="14"/>
      <c r="D48" s="14"/>
      <c r="E48" s="14"/>
      <c r="F48" s="40"/>
      <c r="G48" s="15">
        <f>E49*G49+E50*G50+E51*G51+E52*G52+E53*G53+E54*G54</f>
        <v>1</v>
      </c>
      <c r="H48" s="85">
        <v>0</v>
      </c>
      <c r="I48" s="85">
        <v>0</v>
      </c>
      <c r="J48" s="86">
        <v>0</v>
      </c>
      <c r="K48" s="80">
        <v>0</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c r="C49" s="78" t="s">
        <v>790</v>
      </c>
      <c r="D49" s="50"/>
      <c r="E49" s="50">
        <v>1</v>
      </c>
      <c r="F49" s="78" t="s">
        <v>639</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651</v>
      </c>
      <c r="D50" s="208">
        <v>1</v>
      </c>
      <c r="E50" s="208">
        <v>1</v>
      </c>
      <c r="F50" s="209" t="s">
        <v>653</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656</v>
      </c>
      <c r="C51" s="212" t="s">
        <v>779</v>
      </c>
      <c r="D51" s="208">
        <v>1</v>
      </c>
      <c r="E51" s="208">
        <v>1</v>
      </c>
      <c r="F51" s="209" t="s">
        <v>654</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761</v>
      </c>
      <c r="D52" s="208">
        <v>1</v>
      </c>
      <c r="E52" s="208">
        <v>2</v>
      </c>
      <c r="F52" s="209" t="s">
        <v>655</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6" thickBot="1">
      <c r="A54" s="85"/>
      <c r="B54" s="86"/>
      <c r="C54" s="212" t="s">
        <v>652</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661</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211"/>
      <c r="C56" s="78" t="s">
        <v>790</v>
      </c>
      <c r="D56" s="50"/>
      <c r="E56" s="50">
        <v>1</v>
      </c>
      <c r="F56" s="78" t="s">
        <v>639</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662</v>
      </c>
      <c r="D57" s="50">
        <v>1</v>
      </c>
      <c r="E57" s="50">
        <v>1</v>
      </c>
      <c r="F57" s="27" t="s">
        <v>666</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667</v>
      </c>
      <c r="C58" s="196" t="s">
        <v>663</v>
      </c>
      <c r="D58" s="50">
        <v>1</v>
      </c>
      <c r="E58" s="50">
        <v>1</v>
      </c>
      <c r="F58" s="27" t="s">
        <v>665</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6" thickBot="1">
      <c r="A59" s="91"/>
      <c r="B59" s="68"/>
      <c r="C59" s="214" t="s">
        <v>664</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211"/>
      <c r="C61" s="78" t="s">
        <v>790</v>
      </c>
      <c r="D61" s="50"/>
      <c r="E61" s="50">
        <v>1</v>
      </c>
      <c r="F61" s="78" t="s">
        <v>639</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657</v>
      </c>
      <c r="D62" s="50">
        <v>1</v>
      </c>
      <c r="E62" s="50">
        <v>1</v>
      </c>
      <c r="F62" s="27" t="s">
        <v>660</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773</v>
      </c>
      <c r="C63" s="196" t="s">
        <v>658</v>
      </c>
      <c r="D63" s="50">
        <v>1</v>
      </c>
      <c r="E63" s="50">
        <v>1</v>
      </c>
      <c r="F63" s="27" t="s">
        <v>659</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6"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674</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211"/>
      <c r="C66" s="78" t="s">
        <v>790</v>
      </c>
      <c r="D66" s="50"/>
      <c r="E66" s="50">
        <v>1</v>
      </c>
      <c r="F66" s="78" t="s">
        <v>639</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657</v>
      </c>
      <c r="D67" s="50">
        <v>1</v>
      </c>
      <c r="E67" s="50">
        <v>1</v>
      </c>
      <c r="F67" s="27" t="s">
        <v>660</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6"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c r="C70" s="228" t="s">
        <v>737</v>
      </c>
      <c r="D70" s="229">
        <v>1</v>
      </c>
      <c r="E70" s="229">
        <v>1</v>
      </c>
      <c r="F70" s="193" t="s">
        <v>738</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739</v>
      </c>
      <c r="D71" s="229">
        <v>0</v>
      </c>
      <c r="E71" s="229">
        <v>1</v>
      </c>
      <c r="F71" s="193" t="s">
        <v>740</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6"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c r="C77" s="228" t="s">
        <v>790</v>
      </c>
      <c r="D77" s="229"/>
      <c r="E77" s="229">
        <v>1</v>
      </c>
      <c r="F77" s="228" t="s">
        <v>639</v>
      </c>
      <c r="G77" s="230">
        <v>0</v>
      </c>
      <c r="H77" s="223"/>
      <c r="I77" s="223"/>
      <c r="J77" s="224"/>
      <c r="K77" s="231"/>
      <c r="L77" s="223"/>
      <c r="M77" s="224"/>
      <c r="N77" s="224" t="s">
        <v>746</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720</v>
      </c>
      <c r="D78" s="229">
        <v>1</v>
      </c>
      <c r="E78" s="229">
        <v>1</v>
      </c>
      <c r="F78" s="193" t="s">
        <v>721</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696</v>
      </c>
      <c r="D79" s="50">
        <v>1</v>
      </c>
      <c r="E79" s="50">
        <v>1</v>
      </c>
      <c r="F79" s="27" t="s">
        <v>698</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6" thickBot="1">
      <c r="A80" s="223"/>
      <c r="B80" s="224"/>
      <c r="C80" s="214" t="s">
        <v>756</v>
      </c>
      <c r="D80" s="65">
        <v>1</v>
      </c>
      <c r="E80" s="65">
        <v>1</v>
      </c>
      <c r="F80" s="76" t="s">
        <v>697</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6"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c r="C87" s="78" t="s">
        <v>790</v>
      </c>
      <c r="D87" s="50"/>
      <c r="E87" s="50">
        <v>1</v>
      </c>
      <c r="F87" s="78" t="s">
        <v>639</v>
      </c>
      <c r="G87" s="51">
        <v>0</v>
      </c>
      <c r="H87" s="85"/>
      <c r="I87" s="85"/>
      <c r="J87" s="213" t="s">
        <v>743</v>
      </c>
      <c r="K87" s="80"/>
      <c r="L87" s="251" t="s">
        <v>743</v>
      </c>
      <c r="M87" s="86"/>
      <c r="N87" s="86"/>
      <c r="O87" s="86"/>
      <c r="P87" s="80"/>
      <c r="Q87" s="47"/>
      <c r="R87" s="47"/>
      <c r="S87" s="47"/>
      <c r="T87" s="47"/>
      <c r="U87" s="47"/>
      <c r="V87" s="47"/>
      <c r="W87" s="47"/>
      <c r="X87" s="47"/>
      <c r="Y87" s="2"/>
      <c r="Z87" s="2"/>
      <c r="AA87" s="2"/>
      <c r="AB87" s="2"/>
      <c r="AC87" s="2"/>
    </row>
    <row r="88" spans="1:29">
      <c r="A88" s="82"/>
      <c r="B88" s="83">
        <f>G86</f>
        <v>15.8</v>
      </c>
      <c r="C88" s="78" t="s">
        <v>675</v>
      </c>
      <c r="D88" s="50">
        <v>1</v>
      </c>
      <c r="E88" s="50">
        <v>1</v>
      </c>
      <c r="F88" s="27" t="s">
        <v>677</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778</v>
      </c>
      <c r="D89" s="50">
        <v>1</v>
      </c>
      <c r="E89" s="50">
        <v>1</v>
      </c>
      <c r="F89" s="27" t="s">
        <v>676</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6"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741</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6" thickBot="1">
      <c r="A93" s="85"/>
      <c r="B93" s="86"/>
      <c r="C93" s="212" t="s">
        <v>760</v>
      </c>
      <c r="D93" s="208">
        <v>1</v>
      </c>
      <c r="E93" s="208">
        <v>1</v>
      </c>
      <c r="F93" s="209" t="s">
        <v>742</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792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211"/>
      <c r="C95" s="78" t="s">
        <v>790</v>
      </c>
      <c r="D95" s="50"/>
      <c r="E95" s="50">
        <v>1</v>
      </c>
      <c r="F95" s="78" t="s">
        <v>639</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678</v>
      </c>
      <c r="D96" s="50">
        <v>1</v>
      </c>
      <c r="E96" s="50">
        <v>1</v>
      </c>
      <c r="F96" s="27" t="s">
        <v>679</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6" thickBot="1">
      <c r="A97" s="85"/>
      <c r="B97" s="68" t="s">
        <v>146</v>
      </c>
      <c r="C97" s="64" t="s">
        <v>147</v>
      </c>
      <c r="D97" s="65">
        <v>0</v>
      </c>
      <c r="E97" s="65">
        <v>1</v>
      </c>
      <c r="F97" s="66" t="s">
        <v>774</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797</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c r="C99" s="78" t="s">
        <v>790</v>
      </c>
      <c r="D99" s="50"/>
      <c r="E99" s="50">
        <v>1</v>
      </c>
      <c r="F99" s="78" t="s">
        <v>639</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680</v>
      </c>
      <c r="D100" s="50">
        <v>1</v>
      </c>
      <c r="E100" s="50">
        <v>1</v>
      </c>
      <c r="F100" s="27" t="s">
        <v>681</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6" thickBot="1">
      <c r="A101" s="85"/>
      <c r="B101" s="68" t="s">
        <v>775</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793</v>
      </c>
      <c r="C102" s="217"/>
      <c r="D102" s="217"/>
      <c r="E102" s="217"/>
      <c r="F102" s="217"/>
      <c r="G102" s="219">
        <f>E103*G103+E104*G104+E105*G105</f>
        <v>0.3</v>
      </c>
      <c r="H102" s="221">
        <v>4</v>
      </c>
      <c r="I102" s="221">
        <v>5</v>
      </c>
      <c r="J102" s="221">
        <v>8</v>
      </c>
      <c r="K102" s="222">
        <v>2</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c r="C103" s="228" t="s">
        <v>790</v>
      </c>
      <c r="D103" s="229"/>
      <c r="E103" s="229">
        <v>1</v>
      </c>
      <c r="F103" s="228" t="s">
        <v>639</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726</v>
      </c>
      <c r="D104" s="229">
        <v>1</v>
      </c>
      <c r="E104" s="229">
        <v>1</v>
      </c>
      <c r="F104" s="193" t="s">
        <v>725</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6" thickBot="1">
      <c r="A105" s="223"/>
      <c r="B105" s="224" t="s">
        <v>775</v>
      </c>
      <c r="C105" s="236" t="s">
        <v>729</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794</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c r="C107" s="228" t="s">
        <v>790</v>
      </c>
      <c r="D107" s="229"/>
      <c r="E107" s="229">
        <v>1</v>
      </c>
      <c r="F107" s="228" t="s">
        <v>639</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728</v>
      </c>
      <c r="D108" s="229">
        <v>1</v>
      </c>
      <c r="E108" s="229">
        <v>1</v>
      </c>
      <c r="F108" s="193" t="s">
        <v>727</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6" thickBot="1">
      <c r="A109" s="223"/>
      <c r="B109" s="224" t="s">
        <v>775</v>
      </c>
      <c r="C109" s="236" t="s">
        <v>730</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c r="C111" s="78" t="s">
        <v>790</v>
      </c>
      <c r="D111" s="50"/>
      <c r="E111" s="50">
        <v>1</v>
      </c>
      <c r="F111" s="78" t="s">
        <v>639</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682</v>
      </c>
      <c r="D112" s="50">
        <v>1</v>
      </c>
      <c r="E112" s="50">
        <v>1</v>
      </c>
      <c r="F112" s="27" t="s">
        <v>683</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6"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684</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c r="C115" s="78" t="s">
        <v>790</v>
      </c>
      <c r="D115" s="50"/>
      <c r="E115" s="50">
        <v>1</v>
      </c>
      <c r="F115" s="78" t="s">
        <v>639</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685</v>
      </c>
      <c r="D116" s="50">
        <v>1</v>
      </c>
      <c r="E116" s="50">
        <v>1</v>
      </c>
      <c r="F116" s="27" t="s">
        <v>686</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6" thickBot="1">
      <c r="A117" s="85"/>
      <c r="B117" s="68" t="s">
        <v>173</v>
      </c>
      <c r="C117" s="214" t="s">
        <v>687</v>
      </c>
      <c r="D117" s="65">
        <v>0</v>
      </c>
      <c r="E117" s="65">
        <v>1</v>
      </c>
      <c r="F117" s="77" t="s">
        <v>688</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c r="C119" s="228" t="s">
        <v>790</v>
      </c>
      <c r="D119" s="229"/>
      <c r="E119" s="229">
        <v>1</v>
      </c>
      <c r="F119" s="228" t="s">
        <v>639</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784</v>
      </c>
      <c r="D120" s="229">
        <v>1</v>
      </c>
      <c r="E120" s="229">
        <v>1</v>
      </c>
      <c r="F120" s="193" t="s">
        <v>722</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785</v>
      </c>
      <c r="D121" s="229">
        <v>1</v>
      </c>
      <c r="E121" s="229">
        <v>1</v>
      </c>
      <c r="F121" s="193" t="s">
        <v>723</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786</v>
      </c>
      <c r="D122" s="229">
        <v>1</v>
      </c>
      <c r="E122" s="229">
        <v>1</v>
      </c>
      <c r="F122" s="193" t="s">
        <v>724</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759</v>
      </c>
      <c r="D124" s="229">
        <v>1</v>
      </c>
      <c r="E124" s="229">
        <v>1</v>
      </c>
      <c r="F124" s="193" t="s">
        <v>692</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6" thickBot="1">
      <c r="A125" s="223"/>
      <c r="B125" s="224"/>
      <c r="C125" s="236" t="s">
        <v>776</v>
      </c>
      <c r="D125" s="237">
        <v>0</v>
      </c>
      <c r="E125" s="237">
        <v>1</v>
      </c>
      <c r="F125" s="192" t="s">
        <v>688</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6"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c r="C129" s="78" t="s">
        <v>790</v>
      </c>
      <c r="D129" s="50"/>
      <c r="E129" s="50">
        <v>1</v>
      </c>
      <c r="F129" s="78" t="s">
        <v>639</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689</v>
      </c>
      <c r="D130" s="50">
        <v>1</v>
      </c>
      <c r="E130" s="50">
        <v>1</v>
      </c>
      <c r="F130" s="27" t="s">
        <v>691</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758</v>
      </c>
      <c r="D131" s="50">
        <v>1</v>
      </c>
      <c r="E131" s="50">
        <v>1</v>
      </c>
      <c r="F131" s="193" t="s">
        <v>690</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757</v>
      </c>
      <c r="D133" s="229">
        <v>1</v>
      </c>
      <c r="E133" s="229">
        <v>1</v>
      </c>
      <c r="F133" s="193" t="s">
        <v>692</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6" thickBot="1">
      <c r="A134" s="85"/>
      <c r="B134" s="86"/>
      <c r="C134" s="236" t="s">
        <v>776</v>
      </c>
      <c r="D134" s="237">
        <v>0</v>
      </c>
      <c r="E134" s="237">
        <v>1</v>
      </c>
      <c r="F134" s="192" t="s">
        <v>688</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6"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c r="C138" s="78" t="s">
        <v>790</v>
      </c>
      <c r="D138" s="50"/>
      <c r="E138" s="50">
        <v>1</v>
      </c>
      <c r="F138" s="78" t="s">
        <v>639</v>
      </c>
      <c r="G138" s="51">
        <v>0</v>
      </c>
      <c r="H138" s="85"/>
      <c r="I138" s="85"/>
      <c r="J138" s="86"/>
      <c r="K138" s="80"/>
      <c r="L138" s="85"/>
      <c r="M138" s="86"/>
      <c r="N138" s="213" t="s">
        <v>746</v>
      </c>
      <c r="O138" s="86"/>
      <c r="P138" s="80"/>
      <c r="Q138" s="47"/>
      <c r="R138" s="47"/>
      <c r="S138" s="47"/>
      <c r="T138" s="47"/>
      <c r="U138" s="47"/>
      <c r="V138" s="47"/>
      <c r="W138" s="47"/>
      <c r="X138" s="47"/>
      <c r="Y138" s="2"/>
      <c r="Z138" s="2"/>
      <c r="AA138" s="2"/>
      <c r="AB138" s="2"/>
      <c r="AC138" s="2"/>
    </row>
    <row r="139" spans="1:29">
      <c r="A139" s="82"/>
      <c r="B139" s="83">
        <f>G137</f>
        <v>31.5</v>
      </c>
      <c r="C139" s="78" t="s">
        <v>693</v>
      </c>
      <c r="D139" s="50">
        <v>1</v>
      </c>
      <c r="E139" s="50">
        <v>1</v>
      </c>
      <c r="F139" s="27" t="s">
        <v>694</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696</v>
      </c>
      <c r="D140" s="50">
        <v>1</v>
      </c>
      <c r="E140" s="50">
        <v>1</v>
      </c>
      <c r="F140" s="27" t="s">
        <v>698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6" thickBot="1">
      <c r="A141" s="85"/>
      <c r="B141" s="86"/>
      <c r="C141" s="214" t="s">
        <v>756</v>
      </c>
      <c r="D141" s="65">
        <v>1</v>
      </c>
      <c r="E141" s="65">
        <v>1</v>
      </c>
      <c r="F141" s="76" t="s">
        <v>697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6"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795</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c r="C146" s="78" t="s">
        <v>789</v>
      </c>
      <c r="D146" s="50">
        <v>1</v>
      </c>
      <c r="E146" s="50">
        <v>1</v>
      </c>
      <c r="F146" s="27" t="s">
        <v>767</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787</v>
      </c>
      <c r="D147" s="50">
        <v>1</v>
      </c>
      <c r="E147" s="50">
        <v>1</v>
      </c>
      <c r="F147" s="27" t="s">
        <v>695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6"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c r="C155" s="78" t="s">
        <v>790</v>
      </c>
      <c r="D155" s="50"/>
      <c r="E155" s="50">
        <v>1</v>
      </c>
      <c r="F155" s="78" t="s">
        <v>639</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696</v>
      </c>
      <c r="D156" s="50">
        <v>1</v>
      </c>
      <c r="E156" s="50">
        <v>1</v>
      </c>
      <c r="F156" s="27" t="s">
        <v>698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6" thickBot="1">
      <c r="A157" s="85"/>
      <c r="B157" s="68" t="s">
        <v>777</v>
      </c>
      <c r="C157" s="64" t="s">
        <v>756</v>
      </c>
      <c r="D157" s="65">
        <v>1</v>
      </c>
      <c r="E157" s="65">
        <v>1</v>
      </c>
      <c r="F157" s="76" t="s">
        <v>697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c r="C159" s="78" t="s">
        <v>755</v>
      </c>
      <c r="D159" s="50">
        <v>1</v>
      </c>
      <c r="E159" s="50">
        <v>1</v>
      </c>
      <c r="F159" s="53" t="s">
        <v>699</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6"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f>
        <v>17.3</v>
      </c>
      <c r="H162" s="45">
        <v>1</v>
      </c>
      <c r="I162" s="45">
        <v>1</v>
      </c>
      <c r="J162" s="45">
        <v>0</v>
      </c>
      <c r="K162" s="46">
        <v>0</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c r="C163" s="78" t="s">
        <v>790</v>
      </c>
      <c r="D163" s="50"/>
      <c r="E163" s="50">
        <v>1</v>
      </c>
      <c r="F163" s="78" t="s">
        <v>639</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17.3</v>
      </c>
      <c r="C164" s="78" t="s">
        <v>700</v>
      </c>
      <c r="D164" s="50">
        <v>1</v>
      </c>
      <c r="E164" s="50">
        <v>1</v>
      </c>
      <c r="F164" s="193" t="s">
        <v>703</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754</v>
      </c>
      <c r="D165" s="50">
        <v>1</v>
      </c>
      <c r="E165" s="50">
        <v>1</v>
      </c>
      <c r="F165" s="193" t="s">
        <v>702</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753</v>
      </c>
      <c r="D166" s="50">
        <v>1</v>
      </c>
      <c r="E166" s="50">
        <v>1</v>
      </c>
      <c r="F166" s="193" t="s">
        <v>701</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620</v>
      </c>
      <c r="D168" s="50">
        <v>0</v>
      </c>
      <c r="E168" s="50">
        <v>4</v>
      </c>
      <c r="F168" s="193" t="s">
        <v>74</v>
      </c>
      <c r="G168" s="51">
        <v>0.2</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ht="16" thickBot="1">
      <c r="A169" s="85"/>
      <c r="B169" s="86"/>
      <c r="C169" s="78" t="s">
        <v>621</v>
      </c>
      <c r="D169" s="50">
        <v>0</v>
      </c>
      <c r="E169" s="50">
        <v>1</v>
      </c>
      <c r="F169" s="69" t="s">
        <v>108</v>
      </c>
      <c r="G169" s="51">
        <v>0.1</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91">
        <v>28</v>
      </c>
      <c r="B170" s="12" t="s">
        <v>823</v>
      </c>
      <c r="C170" s="14"/>
      <c r="D170" s="14"/>
      <c r="E170" s="14"/>
      <c r="F170" s="14"/>
      <c r="G170" s="15">
        <f>E171*G171+E172*G172+E173*G173+E174*G174+E175*G175+E176*G176+E177*G177+E178*G178</f>
        <v>18.5</v>
      </c>
      <c r="H170" s="45">
        <v>0</v>
      </c>
      <c r="I170" s="45">
        <v>0</v>
      </c>
      <c r="J170" s="45">
        <v>0</v>
      </c>
      <c r="K170" s="46">
        <v>1</v>
      </c>
      <c r="L170" s="85">
        <v>0</v>
      </c>
      <c r="M170" s="86">
        <v>0</v>
      </c>
      <c r="N170" s="86">
        <v>0</v>
      </c>
      <c r="O170" s="86">
        <v>0</v>
      </c>
      <c r="P170" s="80">
        <v>0</v>
      </c>
      <c r="Q170" s="47">
        <v>0</v>
      </c>
      <c r="R170" s="47">
        <v>0</v>
      </c>
      <c r="S170" s="47">
        <v>0</v>
      </c>
      <c r="T170" s="47">
        <v>0</v>
      </c>
      <c r="U170" s="47">
        <v>1</v>
      </c>
      <c r="V170" s="47">
        <v>0</v>
      </c>
      <c r="W170" s="47">
        <v>0</v>
      </c>
      <c r="X170" s="47">
        <v>0</v>
      </c>
      <c r="Y170" s="2"/>
      <c r="Z170" s="2"/>
      <c r="AA170" s="2"/>
      <c r="AB170" s="2"/>
      <c r="AC170" s="2"/>
    </row>
    <row r="171" spans="1:29">
      <c r="A171" s="130"/>
      <c r="B171" s="49"/>
      <c r="C171" s="78" t="s">
        <v>790</v>
      </c>
      <c r="D171" s="50"/>
      <c r="E171" s="50">
        <v>1</v>
      </c>
      <c r="F171" s="78" t="s">
        <v>639</v>
      </c>
      <c r="G171" s="51">
        <v>0</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82"/>
      <c r="B172" s="83">
        <f>G170</f>
        <v>18.5</v>
      </c>
      <c r="C172" s="78" t="s">
        <v>825</v>
      </c>
      <c r="D172" s="50">
        <v>1</v>
      </c>
      <c r="E172" s="50">
        <v>1</v>
      </c>
      <c r="F172" s="193" t="s">
        <v>703</v>
      </c>
      <c r="G172" s="51">
        <v>0.3</v>
      </c>
      <c r="H172" s="85"/>
      <c r="I172" s="85"/>
      <c r="J172" s="86"/>
      <c r="K172" s="80"/>
      <c r="L172" s="85"/>
      <c r="M172" s="86"/>
      <c r="N172" s="86"/>
      <c r="O172" s="86"/>
      <c r="P172" s="80"/>
      <c r="Q172" s="47"/>
      <c r="R172" s="47"/>
      <c r="S172" s="47"/>
      <c r="T172" s="47"/>
      <c r="U172" s="47"/>
      <c r="V172" s="47"/>
      <c r="W172" s="47"/>
      <c r="X172" s="47"/>
      <c r="Y172" s="2"/>
      <c r="Z172" s="2"/>
      <c r="AA172" s="2"/>
      <c r="AB172" s="2"/>
      <c r="AC172" s="2"/>
    </row>
    <row r="173" spans="1:29">
      <c r="A173" s="85"/>
      <c r="B173" s="86" t="s">
        <v>824</v>
      </c>
      <c r="C173" s="78" t="s">
        <v>754</v>
      </c>
      <c r="D173" s="50">
        <v>1</v>
      </c>
      <c r="E173" s="50">
        <v>1</v>
      </c>
      <c r="F173" s="193" t="s">
        <v>702</v>
      </c>
      <c r="G173" s="51">
        <v>0.6</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5"/>
      <c r="B174" s="86"/>
      <c r="C174" s="78" t="s">
        <v>787</v>
      </c>
      <c r="D174" s="50">
        <v>1</v>
      </c>
      <c r="E174" s="50">
        <v>1</v>
      </c>
      <c r="F174" s="27" t="s">
        <v>695</v>
      </c>
      <c r="G174" s="51">
        <v>0.1</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c r="C175" s="78" t="s">
        <v>619</v>
      </c>
      <c r="D175" s="50">
        <v>0</v>
      </c>
      <c r="E175" s="50">
        <v>1</v>
      </c>
      <c r="F175" s="56" t="s">
        <v>165</v>
      </c>
      <c r="G175" s="51">
        <v>15.4</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608</v>
      </c>
      <c r="D176" s="50">
        <v>0</v>
      </c>
      <c r="E176" s="50">
        <v>2</v>
      </c>
      <c r="F176" s="56" t="s">
        <v>73</v>
      </c>
      <c r="G176" s="51">
        <v>0.6</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620</v>
      </c>
      <c r="D177" s="50">
        <v>0</v>
      </c>
      <c r="E177" s="50">
        <v>4</v>
      </c>
      <c r="F177" s="193" t="s">
        <v>74</v>
      </c>
      <c r="G177" s="51">
        <v>0.2</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ht="16" thickBot="1">
      <c r="A178" s="85"/>
      <c r="B178" s="86"/>
      <c r="C178" s="78" t="s">
        <v>621</v>
      </c>
      <c r="D178" s="50">
        <v>0</v>
      </c>
      <c r="E178" s="50">
        <v>1</v>
      </c>
      <c r="F178" s="69" t="s">
        <v>108</v>
      </c>
      <c r="G178" s="51">
        <v>0.1</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91">
        <v>29</v>
      </c>
      <c r="B179" s="12" t="s">
        <v>796</v>
      </c>
      <c r="C179" s="14"/>
      <c r="D179" s="14"/>
      <c r="E179" s="14"/>
      <c r="F179" s="14"/>
      <c r="G179" s="15">
        <f>E180*G180+E181*G181+E182*G182+E183*G183+E184*G184+E185*G185+E186*G186+E187*G187+E188*G188+E189*G189+E190*G190+E191*G191</f>
        <v>37.75</v>
      </c>
      <c r="H179" s="45">
        <v>0</v>
      </c>
      <c r="I179" s="45">
        <v>0</v>
      </c>
      <c r="J179" s="45">
        <v>0</v>
      </c>
      <c r="K179" s="46">
        <v>0</v>
      </c>
      <c r="L179" s="85">
        <v>0</v>
      </c>
      <c r="M179" s="86">
        <v>0</v>
      </c>
      <c r="N179" s="86">
        <v>0</v>
      </c>
      <c r="O179" s="86">
        <v>1</v>
      </c>
      <c r="P179" s="80">
        <v>0</v>
      </c>
      <c r="Q179" s="47">
        <v>0</v>
      </c>
      <c r="R179" s="47">
        <v>0</v>
      </c>
      <c r="S179" s="47">
        <v>0</v>
      </c>
      <c r="T179" s="47">
        <v>0</v>
      </c>
      <c r="U179" s="47">
        <v>0</v>
      </c>
      <c r="V179" s="47">
        <v>0</v>
      </c>
      <c r="W179" s="47">
        <v>1</v>
      </c>
      <c r="X179" s="47">
        <v>0</v>
      </c>
      <c r="Y179" s="2"/>
      <c r="Z179" s="2"/>
      <c r="AA179" s="2"/>
      <c r="AB179" s="2"/>
      <c r="AC179" s="2"/>
    </row>
    <row r="180" spans="1:29">
      <c r="A180" s="130"/>
      <c r="B180" s="211"/>
      <c r="C180" s="78" t="s">
        <v>790</v>
      </c>
      <c r="D180" s="50"/>
      <c r="E180" s="50">
        <v>2</v>
      </c>
      <c r="F180" s="78" t="s">
        <v>639</v>
      </c>
      <c r="G180" s="51">
        <v>0</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2"/>
      <c r="B181" s="83">
        <f>G179</f>
        <v>37.75</v>
      </c>
      <c r="C181" s="78" t="s">
        <v>731</v>
      </c>
      <c r="D181" s="50">
        <v>1</v>
      </c>
      <c r="E181" s="50">
        <v>1</v>
      </c>
      <c r="F181" s="193" t="s">
        <v>732</v>
      </c>
      <c r="G181" s="51">
        <v>0.8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t="s">
        <v>236</v>
      </c>
      <c r="C182" s="78" t="s">
        <v>787</v>
      </c>
      <c r="D182" s="50">
        <v>1</v>
      </c>
      <c r="E182" s="50">
        <v>1</v>
      </c>
      <c r="F182" s="27" t="s">
        <v>695</v>
      </c>
      <c r="G182" s="51">
        <v>0.1</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78" t="s">
        <v>752</v>
      </c>
      <c r="D183" s="50">
        <v>1</v>
      </c>
      <c r="E183" s="50">
        <v>1</v>
      </c>
      <c r="F183" s="193" t="s">
        <v>733</v>
      </c>
      <c r="G183" s="51">
        <v>0.3</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c r="A184" s="85"/>
      <c r="B184" s="86"/>
      <c r="C184" s="78" t="s">
        <v>619</v>
      </c>
      <c r="D184" s="50">
        <v>0</v>
      </c>
      <c r="E184" s="50">
        <v>1</v>
      </c>
      <c r="F184" s="56" t="s">
        <v>165</v>
      </c>
      <c r="G184" s="51">
        <v>15.4</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85"/>
      <c r="B185" s="86"/>
      <c r="C185" s="78" t="s">
        <v>608</v>
      </c>
      <c r="D185" s="50">
        <v>0</v>
      </c>
      <c r="E185" s="50">
        <v>2</v>
      </c>
      <c r="F185" s="56" t="s">
        <v>73</v>
      </c>
      <c r="G185" s="51">
        <v>0.6</v>
      </c>
      <c r="H185" s="85"/>
      <c r="I185" s="85"/>
      <c r="J185" s="86"/>
      <c r="K185" s="80"/>
      <c r="L185" s="85"/>
      <c r="M185" s="86"/>
      <c r="N185" s="86"/>
      <c r="O185" s="86"/>
      <c r="P185" s="80"/>
      <c r="Q185" s="47"/>
      <c r="R185" s="47"/>
      <c r="S185" s="47"/>
      <c r="T185" s="47"/>
      <c r="U185" s="47"/>
      <c r="V185" s="47"/>
      <c r="W185" s="47"/>
      <c r="X185" s="47"/>
      <c r="Y185" s="2"/>
      <c r="Z185" s="2"/>
      <c r="AA185" s="2"/>
      <c r="AB185" s="2"/>
      <c r="AC185" s="2"/>
    </row>
    <row r="186" spans="1:29">
      <c r="A186" s="85"/>
      <c r="B186" s="86"/>
      <c r="C186" s="78" t="s">
        <v>621</v>
      </c>
      <c r="D186" s="50">
        <v>0</v>
      </c>
      <c r="E186" s="50">
        <v>1</v>
      </c>
      <c r="F186" s="69" t="s">
        <v>108</v>
      </c>
      <c r="G186" s="51">
        <v>0.1</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228" t="s">
        <v>110</v>
      </c>
      <c r="D188" s="229">
        <v>0</v>
      </c>
      <c r="E188" s="229">
        <v>1</v>
      </c>
      <c r="F188" s="193" t="s">
        <v>111</v>
      </c>
      <c r="G188" s="230">
        <v>8</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228" t="s">
        <v>206</v>
      </c>
      <c r="D189" s="229">
        <v>0</v>
      </c>
      <c r="E189" s="229">
        <v>1</v>
      </c>
      <c r="F189" s="193" t="s">
        <v>207</v>
      </c>
      <c r="G189" s="230">
        <v>5.35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228" t="s">
        <v>112</v>
      </c>
      <c r="D190" s="229">
        <v>0</v>
      </c>
      <c r="E190" s="229">
        <v>6</v>
      </c>
      <c r="F190" s="193" t="s">
        <v>113</v>
      </c>
      <c r="G190" s="230">
        <v>0.6</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ht="16" thickBot="1">
      <c r="A191" s="85"/>
      <c r="B191" s="68"/>
      <c r="C191" s="236" t="s">
        <v>114</v>
      </c>
      <c r="D191" s="237">
        <v>0</v>
      </c>
      <c r="E191" s="237">
        <v>1</v>
      </c>
      <c r="F191" s="243" t="s">
        <v>115</v>
      </c>
      <c r="G191" s="239">
        <v>2.8</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c r="A192" s="91">
        <v>30</v>
      </c>
      <c r="B192" s="12" t="s">
        <v>252</v>
      </c>
      <c r="C192" s="91"/>
      <c r="D192" s="91"/>
      <c r="E192" s="91"/>
      <c r="F192" s="91"/>
      <c r="G192" s="92">
        <f>E193*G193+E194*G194+E195*G195+E196*G196+E197*G197+E198*G198+E199*G199</f>
        <v>187.8</v>
      </c>
      <c r="H192" s="45">
        <v>0</v>
      </c>
      <c r="I192" s="45">
        <v>0</v>
      </c>
      <c r="J192" s="45">
        <v>1</v>
      </c>
      <c r="K192" s="46">
        <v>1</v>
      </c>
      <c r="L192" s="85">
        <v>1</v>
      </c>
      <c r="M192" s="86">
        <v>1</v>
      </c>
      <c r="N192" s="86">
        <v>1</v>
      </c>
      <c r="O192" s="86">
        <v>1</v>
      </c>
      <c r="P192" s="80">
        <v>1</v>
      </c>
      <c r="Q192" s="47">
        <v>1</v>
      </c>
      <c r="R192" s="47">
        <v>1</v>
      </c>
      <c r="S192" s="47">
        <v>1</v>
      </c>
      <c r="T192" s="47">
        <v>0</v>
      </c>
      <c r="U192" s="47">
        <v>0</v>
      </c>
      <c r="V192" s="47">
        <v>0</v>
      </c>
      <c r="W192" s="47">
        <v>0</v>
      </c>
      <c r="X192" s="47">
        <v>1</v>
      </c>
      <c r="Y192" s="2"/>
      <c r="Z192" s="2"/>
      <c r="AA192" s="2"/>
      <c r="AB192" s="2"/>
      <c r="AC192" s="2"/>
    </row>
    <row r="193" spans="1:29">
      <c r="A193" s="82"/>
      <c r="C193" s="78" t="s">
        <v>253</v>
      </c>
      <c r="D193" s="50"/>
      <c r="E193" s="50">
        <v>1</v>
      </c>
      <c r="F193" s="56" t="s">
        <v>254</v>
      </c>
      <c r="G193" s="51">
        <v>40</v>
      </c>
      <c r="H193" s="85"/>
      <c r="I193" s="85"/>
      <c r="J193" s="86"/>
      <c r="K193" s="80"/>
      <c r="L193" s="85"/>
      <c r="M193" s="86"/>
      <c r="N193" s="86"/>
      <c r="O193" s="86"/>
      <c r="P193" s="80"/>
      <c r="Q193" s="47"/>
      <c r="R193" s="47"/>
      <c r="S193" s="47"/>
      <c r="T193" s="47"/>
      <c r="U193" s="47"/>
      <c r="V193" s="47"/>
      <c r="W193" s="47"/>
      <c r="X193" s="47"/>
      <c r="Y193" s="2"/>
      <c r="Z193" s="2"/>
      <c r="AA193" s="2"/>
      <c r="AB193" s="2"/>
      <c r="AC193" s="2"/>
    </row>
    <row r="194" spans="1:29">
      <c r="A194" s="85"/>
      <c r="B194" s="83">
        <f>G192</f>
        <v>187.8</v>
      </c>
      <c r="C194" s="78" t="s">
        <v>256</v>
      </c>
      <c r="D194" s="50"/>
      <c r="E194" s="50">
        <v>1</v>
      </c>
      <c r="F194" s="56" t="s">
        <v>257</v>
      </c>
      <c r="G194" s="51">
        <v>64.5</v>
      </c>
      <c r="H194" s="85"/>
      <c r="I194" s="85"/>
      <c r="J194" s="86"/>
      <c r="K194" s="80"/>
      <c r="L194" s="85"/>
      <c r="M194" s="86"/>
      <c r="N194" s="86"/>
      <c r="O194" s="86"/>
      <c r="P194" s="80"/>
      <c r="Q194" s="47"/>
      <c r="R194" s="47"/>
      <c r="S194" s="47"/>
      <c r="T194" s="47"/>
      <c r="U194" s="47"/>
      <c r="V194" s="47"/>
      <c r="W194" s="47"/>
      <c r="X194" s="47"/>
      <c r="Y194" s="2"/>
      <c r="Z194" s="2"/>
      <c r="AA194" s="2"/>
      <c r="AB194" s="2"/>
      <c r="AC194" s="2"/>
    </row>
    <row r="195" spans="1:29">
      <c r="A195" s="85"/>
      <c r="B195" s="86"/>
      <c r="C195" s="78" t="s">
        <v>258</v>
      </c>
      <c r="D195" s="50"/>
      <c r="E195" s="50">
        <v>1</v>
      </c>
      <c r="F195" s="56" t="s">
        <v>259</v>
      </c>
      <c r="G195" s="51">
        <v>22.3</v>
      </c>
      <c r="H195" s="85"/>
      <c r="I195" s="85"/>
      <c r="J195" s="86"/>
      <c r="K195" s="80"/>
      <c r="L195" s="85"/>
      <c r="M195" s="86"/>
      <c r="N195" s="86"/>
      <c r="O195" s="86"/>
      <c r="P195" s="80"/>
      <c r="Q195" s="47"/>
      <c r="R195" s="47"/>
      <c r="S195" s="47"/>
      <c r="T195" s="47"/>
      <c r="U195" s="47"/>
      <c r="V195" s="47"/>
      <c r="W195" s="47"/>
      <c r="X195" s="47"/>
      <c r="Y195" s="2"/>
      <c r="Z195" s="2"/>
      <c r="AA195" s="2"/>
      <c r="AB195" s="2"/>
      <c r="AC195" s="2"/>
    </row>
    <row r="196" spans="1:29">
      <c r="A196" s="85"/>
      <c r="B196" s="86"/>
      <c r="C196" s="78" t="s">
        <v>260</v>
      </c>
      <c r="D196" s="50"/>
      <c r="E196" s="50">
        <v>1</v>
      </c>
      <c r="F196" s="56" t="s">
        <v>261</v>
      </c>
      <c r="G196" s="51">
        <v>9.5</v>
      </c>
      <c r="H196" s="85"/>
      <c r="I196" s="85"/>
      <c r="J196" s="86"/>
      <c r="K196" s="80"/>
      <c r="L196" s="85"/>
      <c r="M196" s="86"/>
      <c r="N196" s="86"/>
      <c r="O196" s="86"/>
      <c r="P196" s="80"/>
      <c r="Q196" s="47"/>
      <c r="R196" s="47"/>
      <c r="S196" s="47"/>
      <c r="T196" s="47"/>
      <c r="U196" s="47"/>
      <c r="V196" s="47"/>
      <c r="W196" s="47"/>
      <c r="X196" s="47"/>
      <c r="Y196" s="2"/>
      <c r="Z196" s="2"/>
      <c r="AA196" s="2"/>
      <c r="AB196" s="2"/>
      <c r="AC196" s="2"/>
    </row>
    <row r="197" spans="1:29">
      <c r="A197" s="85"/>
      <c r="B197" s="86"/>
      <c r="C197" s="78" t="s">
        <v>262</v>
      </c>
      <c r="D197" s="50"/>
      <c r="E197" s="50">
        <v>1</v>
      </c>
      <c r="F197" s="56" t="s">
        <v>263</v>
      </c>
      <c r="G197" s="51">
        <v>11</v>
      </c>
      <c r="H197" s="85"/>
      <c r="I197" s="85"/>
      <c r="J197" s="86"/>
      <c r="K197" s="80"/>
      <c r="L197" s="85"/>
      <c r="M197" s="86"/>
      <c r="N197" s="86"/>
      <c r="O197" s="86"/>
      <c r="P197" s="80"/>
      <c r="Q197" s="47"/>
      <c r="R197" s="47"/>
      <c r="S197" s="47"/>
      <c r="T197" s="47"/>
      <c r="U197" s="47"/>
      <c r="V197" s="47"/>
      <c r="W197" s="47"/>
      <c r="X197" s="47"/>
      <c r="Y197" s="2"/>
      <c r="Z197" s="2"/>
      <c r="AA197" s="2"/>
      <c r="AB197" s="2"/>
      <c r="AC197" s="2"/>
    </row>
    <row r="198" spans="1:29">
      <c r="A198" s="85"/>
      <c r="B198" s="86"/>
      <c r="C198" s="78" t="s">
        <v>264</v>
      </c>
      <c r="D198" s="50"/>
      <c r="E198" s="50">
        <v>1</v>
      </c>
      <c r="F198" s="56" t="s">
        <v>265</v>
      </c>
      <c r="G198" s="51">
        <v>27</v>
      </c>
      <c r="H198" s="85"/>
      <c r="I198" s="85"/>
      <c r="J198" s="86"/>
      <c r="K198" s="80"/>
      <c r="L198" s="85"/>
      <c r="M198" s="86"/>
      <c r="N198" s="86"/>
      <c r="O198" s="86"/>
      <c r="P198" s="80"/>
      <c r="Q198" s="47"/>
      <c r="R198" s="47"/>
      <c r="S198" s="47"/>
      <c r="T198" s="47"/>
      <c r="U198" s="47"/>
      <c r="V198" s="47"/>
      <c r="W198" s="47"/>
      <c r="X198" s="47"/>
      <c r="Y198" s="2"/>
      <c r="Z198" s="2"/>
      <c r="AA198" s="2"/>
      <c r="AB198" s="2"/>
      <c r="AC198" s="2"/>
    </row>
    <row r="199" spans="1:29" ht="16" thickBot="1">
      <c r="A199" s="85"/>
      <c r="B199" s="68"/>
      <c r="C199" s="64" t="s">
        <v>266</v>
      </c>
      <c r="D199" s="65"/>
      <c r="E199" s="65">
        <v>1</v>
      </c>
      <c r="F199" s="66" t="s">
        <v>267</v>
      </c>
      <c r="G199" s="67">
        <v>13.5</v>
      </c>
      <c r="H199" s="85"/>
      <c r="I199" s="85"/>
      <c r="J199" s="86"/>
      <c r="K199" s="80"/>
      <c r="L199" s="85"/>
      <c r="M199" s="86"/>
      <c r="N199" s="86"/>
      <c r="O199" s="86"/>
      <c r="P199" s="80"/>
      <c r="Q199" s="47"/>
      <c r="R199" s="47"/>
      <c r="S199" s="47"/>
      <c r="T199" s="47"/>
      <c r="U199" s="47"/>
      <c r="V199" s="47"/>
      <c r="W199" s="47"/>
      <c r="X199" s="47"/>
      <c r="Y199" s="2"/>
      <c r="Z199" s="2"/>
      <c r="AA199" s="2"/>
      <c r="AB199" s="2"/>
      <c r="AC199" s="2"/>
    </row>
    <row r="200" spans="1:29">
      <c r="A200" s="91">
        <v>31</v>
      </c>
      <c r="B200" s="12" t="s">
        <v>268</v>
      </c>
      <c r="C200" s="91"/>
      <c r="D200" s="91"/>
      <c r="E200" s="91"/>
      <c r="F200" s="91"/>
      <c r="G200" s="92"/>
      <c r="H200" s="45"/>
      <c r="I200" s="45"/>
      <c r="J200" s="45"/>
      <c r="K200" s="46"/>
      <c r="L200" s="85"/>
      <c r="M200" s="86"/>
      <c r="N200" s="86"/>
      <c r="O200" s="86"/>
      <c r="P200" s="80"/>
      <c r="Q200" s="47"/>
      <c r="R200" s="47"/>
      <c r="S200" s="86"/>
      <c r="T200" s="80"/>
      <c r="U200" s="47"/>
      <c r="V200" s="86"/>
      <c r="W200" s="80"/>
      <c r="X200" s="47"/>
      <c r="Y200" s="2"/>
      <c r="Z200" s="2"/>
      <c r="AA200" s="2"/>
      <c r="AB200" s="2"/>
      <c r="AC200" s="2"/>
    </row>
    <row r="201" spans="1:29">
      <c r="A201" s="85"/>
      <c r="B201" s="93" t="s">
        <v>271</v>
      </c>
      <c r="C201" s="94"/>
      <c r="D201" s="50"/>
      <c r="E201" s="50">
        <v>1</v>
      </c>
      <c r="F201" s="56" t="s">
        <v>272</v>
      </c>
      <c r="G201" s="95">
        <v>13.1</v>
      </c>
      <c r="H201" s="85">
        <v>0</v>
      </c>
      <c r="I201" s="85">
        <v>0</v>
      </c>
      <c r="J201" s="86">
        <v>1</v>
      </c>
      <c r="K201" s="80">
        <v>1</v>
      </c>
      <c r="L201" s="85">
        <v>0</v>
      </c>
      <c r="M201" s="86">
        <v>0</v>
      </c>
      <c r="N201" s="86">
        <v>0</v>
      </c>
      <c r="O201" s="86">
        <v>0</v>
      </c>
      <c r="P201" s="80">
        <v>0</v>
      </c>
      <c r="Q201" s="47">
        <v>0</v>
      </c>
      <c r="R201" s="47">
        <v>0</v>
      </c>
      <c r="S201" s="86">
        <v>0</v>
      </c>
      <c r="T201" s="80">
        <v>0</v>
      </c>
      <c r="U201" s="47">
        <v>0</v>
      </c>
      <c r="V201" s="86">
        <v>0</v>
      </c>
      <c r="W201" s="80">
        <v>0</v>
      </c>
      <c r="X201" s="47">
        <v>0</v>
      </c>
      <c r="Y201" s="2"/>
      <c r="Z201" s="2"/>
      <c r="AA201" s="2"/>
      <c r="AB201" s="2"/>
      <c r="AC201" s="2"/>
    </row>
    <row r="202" spans="1:29">
      <c r="A202" s="108"/>
      <c r="B202" s="97" t="s">
        <v>273</v>
      </c>
      <c r="C202" s="94"/>
      <c r="D202" s="98"/>
      <c r="E202" s="98">
        <v>1</v>
      </c>
      <c r="F202" s="27" t="s">
        <v>274</v>
      </c>
      <c r="G202" s="99">
        <v>0</v>
      </c>
      <c r="H202" s="100">
        <v>0</v>
      </c>
      <c r="I202" s="100">
        <v>0</v>
      </c>
      <c r="J202" s="101">
        <v>0</v>
      </c>
      <c r="K202" s="101">
        <v>0</v>
      </c>
      <c r="L202" s="101">
        <v>0</v>
      </c>
      <c r="M202" s="101">
        <v>0</v>
      </c>
      <c r="N202" s="101">
        <v>0</v>
      </c>
      <c r="O202" s="101">
        <v>0</v>
      </c>
      <c r="P202" s="101">
        <v>0</v>
      </c>
      <c r="Q202" s="101">
        <v>0</v>
      </c>
      <c r="R202" s="101">
        <v>0</v>
      </c>
      <c r="S202" s="101">
        <v>0</v>
      </c>
      <c r="T202" s="101">
        <v>0</v>
      </c>
      <c r="U202" s="101">
        <v>0</v>
      </c>
      <c r="V202" s="101">
        <v>0</v>
      </c>
      <c r="W202" s="101">
        <v>1</v>
      </c>
      <c r="X202" s="101">
        <v>0</v>
      </c>
      <c r="Y202" s="2"/>
      <c r="Z202" s="2"/>
      <c r="AA202" s="2"/>
      <c r="AB202" s="2"/>
      <c r="AC202" s="2"/>
    </row>
    <row r="203" spans="1:29">
      <c r="A203" s="108"/>
      <c r="B203" s="97" t="s">
        <v>275</v>
      </c>
      <c r="C203" s="94"/>
      <c r="D203" s="98"/>
      <c r="E203" s="98">
        <v>1</v>
      </c>
      <c r="F203" s="102"/>
      <c r="G203" s="99">
        <v>0</v>
      </c>
      <c r="H203" s="100">
        <v>0</v>
      </c>
      <c r="I203" s="100">
        <v>0</v>
      </c>
      <c r="J203" s="101">
        <v>0</v>
      </c>
      <c r="K203" s="101">
        <v>0</v>
      </c>
      <c r="L203" s="101">
        <v>0</v>
      </c>
      <c r="M203" s="101">
        <v>0</v>
      </c>
      <c r="N203" s="101">
        <v>1</v>
      </c>
      <c r="O203" s="101">
        <v>0</v>
      </c>
      <c r="P203" s="101">
        <v>0</v>
      </c>
      <c r="Q203" s="101">
        <v>0</v>
      </c>
      <c r="R203" s="101">
        <v>0</v>
      </c>
      <c r="S203" s="101">
        <v>0</v>
      </c>
      <c r="T203" s="101">
        <v>0</v>
      </c>
      <c r="U203" s="101">
        <v>0</v>
      </c>
      <c r="V203" s="101">
        <v>0</v>
      </c>
      <c r="W203" s="101">
        <v>0</v>
      </c>
      <c r="X203" s="101">
        <v>0</v>
      </c>
      <c r="Y203" s="2"/>
      <c r="Z203" s="2"/>
      <c r="AA203" s="2"/>
      <c r="AB203" s="2"/>
      <c r="AC203" s="2"/>
    </row>
    <row r="204" spans="1:29" ht="16" thickBot="1">
      <c r="A204" s="108"/>
      <c r="B204" s="254" t="s">
        <v>276</v>
      </c>
      <c r="C204" s="255"/>
      <c r="D204" s="256"/>
      <c r="E204" s="256">
        <v>1</v>
      </c>
      <c r="F204" s="257"/>
      <c r="G204" s="258">
        <v>0</v>
      </c>
      <c r="H204" s="100">
        <v>0</v>
      </c>
      <c r="I204" s="100">
        <v>0</v>
      </c>
      <c r="J204" s="101">
        <v>0</v>
      </c>
      <c r="K204" s="101">
        <v>0</v>
      </c>
      <c r="L204" s="101">
        <v>0</v>
      </c>
      <c r="M204" s="101">
        <v>2</v>
      </c>
      <c r="N204" s="101">
        <v>0</v>
      </c>
      <c r="O204" s="101">
        <v>0</v>
      </c>
      <c r="P204" s="101">
        <v>0</v>
      </c>
      <c r="Q204" s="101">
        <v>0</v>
      </c>
      <c r="R204" s="101">
        <v>0</v>
      </c>
      <c r="S204" s="101">
        <v>0</v>
      </c>
      <c r="T204" s="101">
        <v>0</v>
      </c>
      <c r="U204" s="101">
        <v>0</v>
      </c>
      <c r="V204" s="101">
        <v>0</v>
      </c>
      <c r="W204" s="101">
        <v>0</v>
      </c>
      <c r="X204" s="101">
        <v>0</v>
      </c>
      <c r="Y204" s="2"/>
      <c r="Z204" s="2"/>
      <c r="AA204" s="2"/>
      <c r="AB204" s="2"/>
      <c r="AC204" s="2"/>
    </row>
    <row r="205" spans="1:29">
      <c r="A205" s="91">
        <v>32</v>
      </c>
      <c r="B205" s="262" t="s">
        <v>798</v>
      </c>
      <c r="C205" s="263"/>
      <c r="D205" s="263"/>
      <c r="E205" s="263"/>
      <c r="F205" s="263"/>
      <c r="G205" s="264"/>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265"/>
      <c r="C206" s="259" t="s">
        <v>799</v>
      </c>
      <c r="D206" s="259">
        <v>1</v>
      </c>
      <c r="E206" s="259">
        <v>1</v>
      </c>
      <c r="F206" s="260" t="s">
        <v>815</v>
      </c>
      <c r="G206" s="266">
        <v>0.62</v>
      </c>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265"/>
      <c r="C207" s="259" t="s">
        <v>800</v>
      </c>
      <c r="D207" s="259">
        <v>1</v>
      </c>
      <c r="E207" s="259">
        <v>1</v>
      </c>
      <c r="F207" s="260" t="s">
        <v>814</v>
      </c>
      <c r="G207" s="266">
        <v>1.53</v>
      </c>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265"/>
      <c r="C208" s="259" t="s">
        <v>801</v>
      </c>
      <c r="D208" s="259">
        <v>1</v>
      </c>
      <c r="E208" s="259">
        <v>1</v>
      </c>
      <c r="F208" s="260" t="s">
        <v>816</v>
      </c>
      <c r="G208" s="266">
        <v>0.32</v>
      </c>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265"/>
      <c r="C209" s="259" t="s">
        <v>802</v>
      </c>
      <c r="D209" s="259">
        <v>1</v>
      </c>
      <c r="E209" s="259">
        <v>1</v>
      </c>
      <c r="F209" s="260" t="s">
        <v>817</v>
      </c>
      <c r="G209" s="266">
        <v>0.25</v>
      </c>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265"/>
      <c r="C210" s="259" t="s">
        <v>803</v>
      </c>
      <c r="D210" s="259">
        <v>1</v>
      </c>
      <c r="E210" s="259">
        <v>1</v>
      </c>
      <c r="F210" s="260" t="s">
        <v>818</v>
      </c>
      <c r="G210" s="266">
        <v>0.13</v>
      </c>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265"/>
      <c r="C211" s="259" t="s">
        <v>804</v>
      </c>
      <c r="D211" s="259">
        <v>1</v>
      </c>
      <c r="E211" s="259">
        <v>1</v>
      </c>
      <c r="F211" s="260" t="s">
        <v>819</v>
      </c>
      <c r="G211" s="266">
        <v>0.24</v>
      </c>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265"/>
      <c r="C212" s="259" t="s">
        <v>813</v>
      </c>
      <c r="D212" s="259">
        <v>1</v>
      </c>
      <c r="E212" s="259">
        <v>1</v>
      </c>
      <c r="F212" s="260" t="s">
        <v>820</v>
      </c>
      <c r="G212" s="266">
        <v>0.04</v>
      </c>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265"/>
      <c r="C213" s="259" t="s">
        <v>812</v>
      </c>
      <c r="D213" s="259">
        <v>0</v>
      </c>
      <c r="E213" s="259">
        <v>2</v>
      </c>
      <c r="F213" s="259" t="s">
        <v>811</v>
      </c>
      <c r="G213" s="266">
        <f>8.1*2</f>
        <v>16.2</v>
      </c>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265"/>
      <c r="C214" s="259" t="s">
        <v>805</v>
      </c>
      <c r="D214" s="259">
        <v>0</v>
      </c>
      <c r="E214" s="259">
        <v>2</v>
      </c>
      <c r="F214" s="259" t="s">
        <v>810</v>
      </c>
      <c r="G214" s="266">
        <f>96.4*2</f>
        <v>192.8</v>
      </c>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265"/>
      <c r="C215" s="259" t="s">
        <v>806</v>
      </c>
      <c r="D215" s="259">
        <v>0</v>
      </c>
      <c r="E215" s="259">
        <v>3</v>
      </c>
      <c r="F215" s="259" t="s">
        <v>809</v>
      </c>
      <c r="G215" s="266">
        <f>15.36*3</f>
        <v>46.08</v>
      </c>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265"/>
      <c r="C216" s="261" t="s">
        <v>620</v>
      </c>
      <c r="D216" s="259">
        <v>0</v>
      </c>
      <c r="E216" s="259">
        <v>20</v>
      </c>
      <c r="F216" s="259" t="s">
        <v>74</v>
      </c>
      <c r="G216" s="266">
        <v>0.6</v>
      </c>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265"/>
      <c r="C217" s="259" t="s">
        <v>808</v>
      </c>
      <c r="D217" s="259">
        <v>0</v>
      </c>
      <c r="E217" s="259">
        <v>1</v>
      </c>
      <c r="F217" s="259" t="s">
        <v>807</v>
      </c>
      <c r="G217" s="266">
        <v>96.86</v>
      </c>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265"/>
      <c r="C218" s="259" t="s">
        <v>821</v>
      </c>
      <c r="D218" s="259">
        <v>0</v>
      </c>
      <c r="E218" s="259">
        <v>1</v>
      </c>
      <c r="F218" s="259"/>
      <c r="G218" s="266">
        <v>90</v>
      </c>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265"/>
      <c r="C219" s="259" t="s">
        <v>83</v>
      </c>
      <c r="D219" s="259">
        <v>0</v>
      </c>
      <c r="E219" s="259">
        <v>1</v>
      </c>
      <c r="F219" s="259"/>
      <c r="G219" s="266">
        <v>5</v>
      </c>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265"/>
      <c r="C220" s="259" t="s">
        <v>822</v>
      </c>
      <c r="D220" s="259">
        <v>0</v>
      </c>
      <c r="E220" s="259">
        <v>1</v>
      </c>
      <c r="F220" s="259"/>
      <c r="G220" s="266">
        <v>5</v>
      </c>
      <c r="H220" s="2"/>
      <c r="I220" s="2"/>
      <c r="J220" s="2"/>
      <c r="K220" s="2"/>
      <c r="L220" s="2"/>
      <c r="M220" s="2"/>
      <c r="N220" s="2"/>
      <c r="O220" s="2"/>
      <c r="P220" s="2"/>
      <c r="Q220" s="2"/>
      <c r="R220" s="2"/>
      <c r="S220" s="2"/>
      <c r="T220" s="2"/>
      <c r="U220" s="2"/>
      <c r="V220" s="2"/>
      <c r="W220" s="2"/>
      <c r="X220" s="2"/>
      <c r="Y220" s="2"/>
      <c r="Z220" s="2"/>
      <c r="AA220" s="2"/>
      <c r="AB220" s="2"/>
      <c r="AC220" s="2"/>
    </row>
    <row r="221" spans="1:29" ht="16" thickBot="1">
      <c r="A221" s="108"/>
      <c r="B221" s="267"/>
      <c r="C221" s="268" t="s">
        <v>253</v>
      </c>
      <c r="D221" s="269">
        <v>0</v>
      </c>
      <c r="E221" s="269">
        <v>1</v>
      </c>
      <c r="F221" s="270" t="s">
        <v>254</v>
      </c>
      <c r="G221" s="271">
        <v>40</v>
      </c>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1:29">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row>
  </sheetData>
  <mergeCells count="2">
    <mergeCell ref="I1:K1"/>
    <mergeCell ref="L1:X1"/>
  </mergeCells>
  <hyperlinks>
    <hyperlink ref="I3" r:id="rId1" xr:uid="{00000000-0004-0000-0100-000000000000}"/>
    <hyperlink ref="J3" r:id="rId2" xr:uid="{00000000-0004-0000-0100-000001000000}"/>
    <hyperlink ref="K3" r:id="rId3" xr:uid="{00000000-0004-0000-0100-000002000000}"/>
    <hyperlink ref="L3" r:id="rId4" xr:uid="{00000000-0004-0000-0100-000003000000}"/>
    <hyperlink ref="M3" r:id="rId5" xr:uid="{00000000-0004-0000-0100-000004000000}"/>
    <hyperlink ref="N3" r:id="rId6" xr:uid="{00000000-0004-0000-0100-000005000000}"/>
    <hyperlink ref="O3" r:id="rId7" xr:uid="{00000000-0004-0000-0100-000006000000}"/>
    <hyperlink ref="P3" r:id="rId8" xr:uid="{00000000-0004-0000-0100-000007000000}"/>
    <hyperlink ref="R3" r:id="rId9" xr:uid="{00000000-0004-0000-0100-000008000000}"/>
    <hyperlink ref="S3" r:id="rId10" xr:uid="{00000000-0004-0000-0100-000009000000}"/>
    <hyperlink ref="T3" r:id="rId11" xr:uid="{00000000-0004-0000-0100-00000A000000}"/>
    <hyperlink ref="U3" r:id="rId12" xr:uid="{00000000-0004-0000-0100-00000B000000}"/>
    <hyperlink ref="V3" r:id="rId13" xr:uid="{00000000-0004-0000-0100-00000C000000}"/>
    <hyperlink ref="W3" r:id="rId14" xr:uid="{00000000-0004-0000-0100-00000D000000}"/>
    <hyperlink ref="X3" r:id="rId15" xr:uid="{00000000-0004-0000-0100-00000E000000}"/>
    <hyperlink ref="I4" r:id="rId16" xr:uid="{00000000-0004-0000-0100-00000F000000}"/>
    <hyperlink ref="J4" r:id="rId17" xr:uid="{00000000-0004-0000-0100-000010000000}"/>
    <hyperlink ref="K4" r:id="rId18" xr:uid="{00000000-0004-0000-0100-000011000000}"/>
    <hyperlink ref="L4" r:id="rId19" display="https://github.com/bionanoimaging/UC2-GIT/blob/master/APPLICATIONS/APP_Abbe_Setup/IMAGES/Application_Abbe-Experiment_v2.png?raw=true" xr:uid="{00000000-0004-0000-0100-000012000000}"/>
    <hyperlink ref="M4" r:id="rId20" xr:uid="{00000000-0004-0000-0100-000013000000}"/>
    <hyperlink ref="N4" r:id="rId21" display="https://github.com/bionanoimaging/UC2-GIT/blob/master/APPLICATIONS/APP_INLINE_HOLOGRAM/IMAGES/Application_Inline_Holographic_Microscopy_v2.png?raw=true" xr:uid="{00000000-0004-0000-0100-000014000000}"/>
    <hyperlink ref="O4" r:id="rId22" xr:uid="{00000000-0004-0000-0100-000015000000}"/>
    <hyperlink ref="P4" r:id="rId23" xr:uid="{00000000-0004-0000-0100-000016000000}"/>
    <hyperlink ref="R4" r:id="rId24" xr:uid="{00000000-0004-0000-0100-000017000000}"/>
    <hyperlink ref="S4" r:id="rId25" display="https://github.com/bionanoimaging/UC2-GIT/blob/master/APPLICATIONS/APP_Michelson_Interferometer/IMAGES/Application_Michelson-Interferometer_v2_2.png?raw=true" xr:uid="{00000000-0004-0000-0100-000018000000}"/>
    <hyperlink ref="T4" r:id="rId26" xr:uid="{00000000-0004-0000-0100-000019000000}"/>
    <hyperlink ref="U4" r:id="rId27" display="https://github.com/bionanoimaging/UC2-GIT/blob/master/APPLICATIONS/APP_SIMPLE-Smartphone_Microscope/IMAGES/Application_simple_smartphone_microscope_v2.png?raw=true" xr:uid="{00000000-0004-0000-0100-00001A000000}"/>
    <hyperlink ref="V4" r:id="rId28" xr:uid="{00000000-0004-0000-0100-00001B000000}"/>
    <hyperlink ref="W4" r:id="rId29" xr:uid="{00000000-0004-0000-0100-00001C000000}"/>
    <hyperlink ref="X4" r:id="rId30" xr:uid="{00000000-0004-0000-0100-00001D000000}"/>
    <hyperlink ref="F42" r:id="rId31" xr:uid="{00000000-0004-0000-0100-00001E000000}"/>
    <hyperlink ref="F43" r:id="rId32" xr:uid="{00000000-0004-0000-0100-00001F000000}"/>
    <hyperlink ref="F47" r:id="rId33" display="https://optikbaukasten.de/" xr:uid="{00000000-0004-0000-0100-000020000000}"/>
    <hyperlink ref="F64" r:id="rId34" xr:uid="{00000000-0004-0000-0100-000021000000}"/>
    <hyperlink ref="F81" r:id="rId35" xr:uid="{00000000-0004-0000-0100-000022000000}"/>
    <hyperlink ref="F82" r:id="rId36" xr:uid="{00000000-0004-0000-0100-000023000000}"/>
    <hyperlink ref="F84" r:id="rId37" xr:uid="{00000000-0004-0000-0100-000024000000}"/>
    <hyperlink ref="F85" r:id="rId38" xr:uid="{00000000-0004-0000-0100-000025000000}"/>
    <hyperlink ref="F90" r:id="rId39" xr:uid="{00000000-0004-0000-0100-000026000000}"/>
    <hyperlink ref="F91" r:id="rId40" xr:uid="{00000000-0004-0000-0100-000027000000}"/>
    <hyperlink ref="F97" r:id="rId41" location="row-63_yq_40" display="https://www.comaroptics.com/components/lenses/cylindrical-lenses/quality-planoconvex-cylindrical-lenses-visibleuv#row-63_yq_40" xr:uid="{00000000-0004-0000-0100-000028000000}"/>
    <hyperlink ref="F101" r:id="rId42" xr:uid="{00000000-0004-0000-0100-000029000000}"/>
    <hyperlink ref="F113" r:id="rId43" xr:uid="{00000000-0004-0000-0100-00002A000000}"/>
    <hyperlink ref="F132" r:id="rId44" xr:uid="{00000000-0004-0000-0100-00002B000000}"/>
    <hyperlink ref="F135" r:id="rId45" xr:uid="{00000000-0004-0000-0100-00002C000000}"/>
    <hyperlink ref="F136" r:id="rId46" xr:uid="{00000000-0004-0000-0100-00002D000000}"/>
    <hyperlink ref="F123" r:id="rId47"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00000000-0004-0000-0100-00002E000000}"/>
    <hyperlink ref="F126" r:id="rId48" xr:uid="{00000000-0004-0000-0100-00002F000000}"/>
    <hyperlink ref="F127" r:id="rId49" xr:uid="{00000000-0004-0000-0100-000030000000}"/>
    <hyperlink ref="F142" r:id="rId50" xr:uid="{00000000-0004-0000-0100-000031000000}"/>
    <hyperlink ref="F143" r:id="rId51" xr:uid="{00000000-0004-0000-0100-000032000000}"/>
    <hyperlink ref="F144" r:id="rId52" xr:uid="{00000000-0004-0000-0100-000033000000}"/>
    <hyperlink ref="F148" r:id="rId53" xr:uid="{00000000-0004-0000-0100-000034000000}"/>
    <hyperlink ref="F149" r:id="rId54" xr:uid="{00000000-0004-0000-0100-000035000000}"/>
    <hyperlink ref="F150" r:id="rId55" xr:uid="{00000000-0004-0000-0100-000036000000}"/>
    <hyperlink ref="F151" r:id="rId56" xr:uid="{00000000-0004-0000-0100-000037000000}"/>
    <hyperlink ref="F152" r:id="rId57" xr:uid="{00000000-0004-0000-0100-000038000000}"/>
    <hyperlink ref="F153" r:id="rId58" xr:uid="{00000000-0004-0000-0100-000039000000}"/>
    <hyperlink ref="F160" r:id="rId59" xr:uid="{00000000-0004-0000-0100-00003A000000}"/>
    <hyperlink ref="F167" r:id="rId60" xr:uid="{00000000-0004-0000-0100-00003B000000}"/>
    <hyperlink ref="F168" r:id="rId61" xr:uid="{00000000-0004-0000-0100-00003D000000}"/>
    <hyperlink ref="F169" r:id="rId62" xr:uid="{00000000-0004-0000-0100-00003E000000}"/>
    <hyperlink ref="F193" r:id="rId63" xr:uid="{00000000-0004-0000-0100-000040000000}"/>
    <hyperlink ref="F194" r:id="rId64" xr:uid="{00000000-0004-0000-0100-000041000000}"/>
    <hyperlink ref="F195" r:id="rId65" xr:uid="{00000000-0004-0000-0100-000042000000}"/>
    <hyperlink ref="F196" r:id="rId66" xr:uid="{00000000-0004-0000-0100-000043000000}"/>
    <hyperlink ref="F197" r:id="rId67" xr:uid="{00000000-0004-0000-0100-000044000000}"/>
    <hyperlink ref="F198" r:id="rId68" xr:uid="{00000000-0004-0000-0100-000045000000}"/>
    <hyperlink ref="F199" r:id="rId69" xr:uid="{00000000-0004-0000-0100-000046000000}"/>
    <hyperlink ref="F201" r:id="rId70" xr:uid="{00000000-0004-0000-0100-000047000000}"/>
    <hyperlink ref="F202" r:id="rId71" xr:uid="{00000000-0004-0000-0100-000048000000}"/>
    <hyperlink ref="F10" r:id="rId72" xr:uid="{00000000-0004-0000-0100-000049000000}"/>
    <hyperlink ref="F11" r:id="rId73" xr:uid="{00000000-0004-0000-0100-00004A000000}"/>
    <hyperlink ref="F16" r:id="rId74" xr:uid="{00000000-0004-0000-0100-00004B000000}"/>
    <hyperlink ref="F53" r:id="rId75" xr:uid="{00000000-0004-0000-0100-00004C000000}"/>
    <hyperlink ref="F68" r:id="rId76" xr:uid="{00000000-0004-0000-0100-00004D000000}"/>
    <hyperlink ref="F131" r:id="rId77" xr:uid="{00000000-0004-0000-0100-00004E000000}"/>
    <hyperlink ref="F78" r:id="rId78" xr:uid="{00000000-0004-0000-0100-00004F000000}"/>
    <hyperlink ref="F21" r:id="rId79" xr:uid="{00000000-0004-0000-0100-000050000000}"/>
    <hyperlink ref="F120" r:id="rId80" xr:uid="{00000000-0004-0000-0100-000051000000}"/>
    <hyperlink ref="F121" r:id="rId81" xr:uid="{00000000-0004-0000-0100-000052000000}"/>
    <hyperlink ref="F133" r:id="rId82" xr:uid="{00000000-0004-0000-0100-000053000000}"/>
    <hyperlink ref="F134" r:id="rId83" xr:uid="{00000000-0004-0000-0100-000054000000}"/>
    <hyperlink ref="F124" r:id="rId84" xr:uid="{00000000-0004-0000-0100-000055000000}"/>
    <hyperlink ref="F125" r:id="rId85" xr:uid="{00000000-0004-0000-0100-000056000000}"/>
    <hyperlink ref="F104" r:id="rId86" xr:uid="{00000000-0004-0000-0100-000057000000}"/>
    <hyperlink ref="F108" r:id="rId87" xr:uid="{00000000-0004-0000-0100-000058000000}"/>
    <hyperlink ref="F184" r:id="rId88" xr:uid="{00000000-0004-0000-0100-000059000000}"/>
    <hyperlink ref="F185" r:id="rId89" xr:uid="{00000000-0004-0000-0100-00005A000000}"/>
    <hyperlink ref="F187" r:id="rId90" xr:uid="{00000000-0004-0000-0100-00005B000000}"/>
    <hyperlink ref="F186" r:id="rId91" xr:uid="{00000000-0004-0000-0100-00005C000000}"/>
    <hyperlink ref="F188" r:id="rId92" xr:uid="{00000000-0004-0000-0100-00005D000000}"/>
    <hyperlink ref="F189" r:id="rId93" xr:uid="{00000000-0004-0000-0100-00005E000000}"/>
    <hyperlink ref="F190" r:id="rId94"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00000000-0004-0000-0100-00005F000000}"/>
    <hyperlink ref="F191" r:id="rId95" xr:uid="{00000000-0004-0000-0100-000060000000}"/>
    <hyperlink ref="H3" r:id="rId96" xr:uid="{00000000-0004-0000-0100-000061000000}"/>
    <hyperlink ref="H4" r:id="rId97" xr:uid="{00000000-0004-0000-0100-000062000000}"/>
    <hyperlink ref="F70" r:id="rId98" xr:uid="{00000000-0004-0000-0100-000063000000}"/>
    <hyperlink ref="F72" r:id="rId99" xr:uid="{00000000-0004-0000-0100-000064000000}"/>
    <hyperlink ref="F71" r:id="rId100" xr:uid="{00000000-0004-0000-0100-000065000000}"/>
    <hyperlink ref="F73" r:id="rId101" display="https://github.com/bionanoimaging/UC2-GIT/tree/master/CAD/ASSEMBLY_CUBE_LED_v2" xr:uid="{00000000-0004-0000-0100-000066000000}"/>
    <hyperlink ref="F74" r:id="rId102" display="https://www.ebay.de/itm/Hi-Power-LED-1W-3W-UV-STAR-Ultraviolet-/131326525056?var=" xr:uid="{00000000-0004-0000-0100-000067000000}"/>
    <hyperlink ref="F75" r:id="rId103" display="https://www.amazon.de/Donau-Elektronik-GMBH-Original-Kupfer/dp/B01BI1G88C/ref=sr_1_6?__mk_de_DE=%C3%85M%C3%85%C5%BD%C3%95%C3%91&amp;keywords=kabel+set+0%2C14&amp;qid=1565690819&amp;s=gateway&amp;sr=8-6" xr:uid="{00000000-0004-0000-0100-000068000000}"/>
    <hyperlink ref="F181" r:id="rId104" xr:uid="{00000000-0004-0000-0100-000069000000}"/>
    <hyperlink ref="F206" r:id="rId105" xr:uid="{00000000-0004-0000-0100-00006A000000}"/>
    <hyperlink ref="F207" r:id="rId106" xr:uid="{00000000-0004-0000-0100-00006B000000}"/>
    <hyperlink ref="F208" r:id="rId107" xr:uid="{00000000-0004-0000-0100-00006C000000}"/>
    <hyperlink ref="F209" r:id="rId108" xr:uid="{00000000-0004-0000-0100-00006D000000}"/>
    <hyperlink ref="F210" r:id="rId109" xr:uid="{00000000-0004-0000-0100-00006E000000}"/>
    <hyperlink ref="F211" r:id="rId110" xr:uid="{00000000-0004-0000-0100-00006F000000}"/>
    <hyperlink ref="F212" r:id="rId111" xr:uid="{00000000-0004-0000-0100-000070000000}"/>
    <hyperlink ref="F221" r:id="rId112" xr:uid="{00000000-0004-0000-0100-000071000000}"/>
    <hyperlink ref="F175" r:id="rId113" xr:uid="{DE9CB5D2-069D-498A-AA48-1F8E79B9DC01}"/>
    <hyperlink ref="F177" r:id="rId114" xr:uid="{D5B6CFB7-826E-43DA-B5BB-DF6AB9D27CFA}"/>
    <hyperlink ref="F178" r:id="rId115" xr:uid="{7470D8DC-5671-4F41-BB27-FF26159E8C2D}"/>
    <hyperlink ref="F176" r:id="rId116" xr:uid="{5412051B-943E-4665-A7E7-6E5753E86E40}"/>
  </hyperlinks>
  <pageMargins left="0.7" right="0.7" top="0.78740157499999996" bottom="0.78740157499999996" header="0.3" footer="0.3"/>
  <pageSetup paperSize="9" orientation="portrait" r:id="rId1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Y1000"/>
  <sheetViews>
    <sheetView workbookViewId="0"/>
  </sheetViews>
  <sheetFormatPr defaultColWidth="11.08203125" defaultRowHeight="15" customHeight="1"/>
  <cols>
    <col min="1" max="4" width="8.33203125" customWidth="1"/>
    <col min="5" max="5" width="23.082031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E1021"/>
  <sheetViews>
    <sheetView workbookViewId="0"/>
  </sheetViews>
  <sheetFormatPr defaultColWidth="11.08203125" defaultRowHeight="15" customHeight="1"/>
  <cols>
    <col min="1" max="1" width="8.33203125" customWidth="1"/>
    <col min="2" max="2" width="38.83203125" customWidth="1"/>
    <col min="3" max="3" width="5.582031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300-000000000000}"/>
    <hyperlink ref="AE5" r:id="rId2" xr:uid="{00000000-0004-0000-0300-000001000000}"/>
    <hyperlink ref="AG5" r:id="rId3" xr:uid="{00000000-0004-0000-0300-000002000000}"/>
    <hyperlink ref="AH5" r:id="rId4" xr:uid="{00000000-0004-0000-0300-000003000000}"/>
    <hyperlink ref="AI5" r:id="rId5" xr:uid="{00000000-0004-0000-0300-000004000000}"/>
    <hyperlink ref="AJ5" r:id="rId6" xr:uid="{00000000-0004-0000-0300-000005000000}"/>
    <hyperlink ref="AL5" r:id="rId7" xr:uid="{00000000-0004-0000-0300-000006000000}"/>
    <hyperlink ref="AM5" r:id="rId8" xr:uid="{00000000-0004-0000-0300-000007000000}"/>
    <hyperlink ref="AN5" r:id="rId9" xr:uid="{00000000-0004-0000-0300-000008000000}"/>
    <hyperlink ref="AO5" r:id="rId10" xr:uid="{00000000-0004-0000-0300-000009000000}"/>
    <hyperlink ref="AP5" r:id="rId11" xr:uid="{00000000-0004-0000-0300-00000A000000}"/>
    <hyperlink ref="AQ5" r:id="rId12" xr:uid="{00000000-0004-0000-0300-00000B000000}"/>
    <hyperlink ref="AR5" r:id="rId13" xr:uid="{00000000-0004-0000-0300-00000C000000}"/>
    <hyperlink ref="AS5" r:id="rId14" xr:uid="{00000000-0004-0000-0300-00000D000000}"/>
    <hyperlink ref="AT5" r:id="rId15" xr:uid="{00000000-0004-0000-0300-00000E000000}"/>
    <hyperlink ref="AU5" r:id="rId16" xr:uid="{00000000-0004-0000-0300-00000F000000}"/>
    <hyperlink ref="AV5" r:id="rId17" xr:uid="{00000000-0004-0000-0300-000010000000}"/>
    <hyperlink ref="AW5" r:id="rId18" xr:uid="{00000000-0004-0000-0300-000011000000}"/>
    <hyperlink ref="AX5" r:id="rId19" xr:uid="{00000000-0004-0000-0300-000012000000}"/>
    <hyperlink ref="AY5" r:id="rId20" xr:uid="{00000000-0004-0000-0300-000013000000}"/>
    <hyperlink ref="AZ5" r:id="rId21" xr:uid="{00000000-0004-0000-0300-000014000000}"/>
    <hyperlink ref="BA5" r:id="rId22" xr:uid="{00000000-0004-0000-0300-000015000000}"/>
    <hyperlink ref="BB5" r:id="rId23" xr:uid="{00000000-0004-0000-0300-000016000000}"/>
    <hyperlink ref="F39" r:id="rId24" xr:uid="{00000000-0004-0000-0300-000017000000}"/>
    <hyperlink ref="F40" r:id="rId25" xr:uid="{00000000-0004-0000-0300-000018000000}"/>
    <hyperlink ref="F41" r:id="rId26" xr:uid="{00000000-0004-0000-0300-000019000000}"/>
    <hyperlink ref="F42" r:id="rId27" xr:uid="{00000000-0004-0000-0300-00001A000000}"/>
    <hyperlink ref="F43" r:id="rId28" xr:uid="{00000000-0004-0000-0300-00001B000000}"/>
    <hyperlink ref="I43" r:id="rId29" xr:uid="{00000000-0004-0000-0300-00001C000000}"/>
    <hyperlink ref="F44" r:id="rId30" xr:uid="{00000000-0004-0000-0300-00001D000000}"/>
    <hyperlink ref="F46" r:id="rId31" xr:uid="{00000000-0004-0000-0300-00001E000000}"/>
    <hyperlink ref="F47" r:id="rId32" xr:uid="{00000000-0004-0000-0300-00001F000000}"/>
    <hyperlink ref="F48" r:id="rId33" xr:uid="{00000000-0004-0000-0300-000020000000}"/>
    <hyperlink ref="F49" r:id="rId34" xr:uid="{00000000-0004-0000-0300-000021000000}"/>
    <hyperlink ref="F52" r:id="rId35" xr:uid="{00000000-0004-0000-0300-000022000000}"/>
    <hyperlink ref="F53" r:id="rId36" xr:uid="{00000000-0004-0000-0300-000023000000}"/>
    <hyperlink ref="F54" r:id="rId37" xr:uid="{00000000-0004-0000-0300-000024000000}"/>
    <hyperlink ref="F55" r:id="rId38" xr:uid="{00000000-0004-0000-0300-000025000000}"/>
    <hyperlink ref="F56" r:id="rId39" xr:uid="{00000000-0004-0000-0300-000026000000}"/>
    <hyperlink ref="F59" r:id="rId40" xr:uid="{00000000-0004-0000-0300-000027000000}"/>
    <hyperlink ref="F60" r:id="rId41" xr:uid="{00000000-0004-0000-0300-000028000000}"/>
    <hyperlink ref="F61" r:id="rId42" xr:uid="{00000000-0004-0000-0300-000029000000}"/>
    <hyperlink ref="F63" r:id="rId43" xr:uid="{00000000-0004-0000-0300-00002A000000}"/>
    <hyperlink ref="F66" r:id="rId44" xr:uid="{00000000-0004-0000-0300-00002B000000}"/>
    <hyperlink ref="F67" r:id="rId45" xr:uid="{00000000-0004-0000-0300-00002C000000}"/>
    <hyperlink ref="F69" r:id="rId46" xr:uid="{00000000-0004-0000-0300-00002D000000}"/>
    <hyperlink ref="F70" r:id="rId47" xr:uid="{00000000-0004-0000-0300-00002E000000}"/>
    <hyperlink ref="F71" r:id="rId48" xr:uid="{00000000-0004-0000-0300-00002F000000}"/>
    <hyperlink ref="F72" r:id="rId49" xr:uid="{00000000-0004-0000-0300-000030000000}"/>
    <hyperlink ref="F74" r:id="rId50" xr:uid="{00000000-0004-0000-03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0"/>
  <sheetViews>
    <sheetView workbookViewId="0"/>
  </sheetViews>
  <sheetFormatPr defaultColWidth="11.082031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400-000000000000}"/>
    <hyperlink ref="E3" r:id="rId2" xr:uid="{00000000-0004-0000-0400-000001000000}"/>
    <hyperlink ref="G3" r:id="rId3" xr:uid="{00000000-0004-0000-0400-000002000000}"/>
    <hyperlink ref="G4" r:id="rId4" xr:uid="{00000000-0004-0000-0400-000003000000}"/>
    <hyperlink ref="G5" r:id="rId5" xr:uid="{00000000-0004-0000-0400-000004000000}"/>
    <hyperlink ref="G6" r:id="rId6" xr:uid="{00000000-0004-0000-0400-000005000000}"/>
    <hyperlink ref="E7" r:id="rId7" xr:uid="{00000000-0004-0000-0400-000006000000}"/>
    <hyperlink ref="E8" r:id="rId8" xr:uid="{00000000-0004-0000-0400-000007000000}"/>
    <hyperlink ref="E10" r:id="rId9" xr:uid="{00000000-0004-0000-0400-000008000000}"/>
    <hyperlink ref="E11" r:id="rId10" xr:uid="{00000000-0004-0000-0400-000009000000}"/>
    <hyperlink ref="E12" r:id="rId11" xr:uid="{00000000-0004-0000-0400-00000A000000}"/>
    <hyperlink ref="E13" r:id="rId12" xr:uid="{00000000-0004-0000-0400-00000B000000}"/>
    <hyperlink ref="G16" r:id="rId13" xr:uid="{00000000-0004-0000-0400-00000C000000}"/>
    <hyperlink ref="E17" r:id="rId14" xr:uid="{00000000-0004-0000-0400-00000D000000}"/>
    <hyperlink ref="G17" r:id="rId15" xr:uid="{00000000-0004-0000-0400-00000E000000}"/>
    <hyperlink ref="E18" r:id="rId16" xr:uid="{00000000-0004-0000-0400-00000F000000}"/>
    <hyperlink ref="G25" r:id="rId17" xr:uid="{00000000-0004-0000-0400-000010000000}"/>
    <hyperlink ref="G29" r:id="rId18" xr:uid="{00000000-0004-0000-0400-000011000000}"/>
    <hyperlink ref="E31" r:id="rId19" xr:uid="{00000000-0004-0000-0400-000012000000}"/>
    <hyperlink ref="E32" r:id="rId20" xr:uid="{00000000-0004-0000-0400-000013000000}"/>
    <hyperlink ref="G32" r:id="rId21" xr:uid="{00000000-0004-0000-0400-000014000000}"/>
    <hyperlink ref="J33" r:id="rId22" location="010&amp;filter=cf" xr:uid="{00000000-0004-0000-0400-000015000000}"/>
    <hyperlink ref="E34" r:id="rId23" xr:uid="{00000000-0004-0000-0400-000016000000}"/>
    <hyperlink ref="E35" r:id="rId24" xr:uid="{00000000-0004-0000-0400-000017000000}"/>
    <hyperlink ref="G35" r:id="rId25" xr:uid="{00000000-0004-0000-0400-000018000000}"/>
    <hyperlink ref="E36" r:id="rId26" xr:uid="{00000000-0004-0000-04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2021-01-19T10:12:02Z</dcterms:modified>
</cp:coreProperties>
</file>