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UC2\Documents\GitHub\UC2-GIT\DOCUMENTS\UC2-Configurator\"/>
    </mc:Choice>
  </mc:AlternateContent>
  <xr:revisionPtr revIDLastSave="0" documentId="13_ncr:1_{6F85EBC1-A8B5-4BDD-A4B5-1C97F9E9CFDC}" xr6:coauthVersionLast="45" xr6:coauthVersionMax="45" xr10:uidLastSave="{00000000-0000-0000-0000-000000000000}"/>
  <bookViews>
    <workbookView xWindow="-110" yWindow="-110" windowWidth="19420" windowHeight="104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8" i="5" l="1"/>
  <c r="G64" i="5"/>
  <c r="G157" i="5" l="1"/>
  <c r="G144" i="5"/>
  <c r="G11" i="5" l="1"/>
  <c r="G7" i="5"/>
  <c r="G184" i="5"/>
  <c r="B186" i="5" s="1"/>
  <c r="B159" i="5"/>
  <c r="B146" i="5"/>
  <c r="B70" i="5"/>
  <c r="G171" i="5" l="1"/>
  <c r="B173" i="5" s="1"/>
  <c r="G33" i="5"/>
  <c r="B35" i="5" s="1"/>
  <c r="G161" i="5"/>
  <c r="B163" i="5" s="1"/>
  <c r="G17" i="5"/>
  <c r="B66" i="5"/>
  <c r="G113" i="5"/>
  <c r="B115" i="5" s="1"/>
  <c r="G54" i="5"/>
  <c r="B56" i="5" s="1"/>
  <c r="G109" i="5"/>
  <c r="B111" i="5" s="1"/>
  <c r="G47" i="5"/>
  <c r="B49" i="5" s="1"/>
  <c r="G136" i="5"/>
  <c r="B138" i="5" s="1"/>
  <c r="G22" i="5"/>
  <c r="B24" i="5" s="1"/>
  <c r="B16" i="5"/>
  <c r="G59" i="5"/>
  <c r="B61" i="5" s="1"/>
  <c r="G85" i="5"/>
  <c r="B87" i="5" s="1"/>
  <c r="G127" i="5"/>
  <c r="B129" i="5" s="1"/>
  <c r="B10" i="5"/>
  <c r="G37" i="5"/>
  <c r="G93" i="5"/>
  <c r="B95" i="5" s="1"/>
  <c r="G117" i="5"/>
  <c r="B119" i="5" s="1"/>
  <c r="G153" i="5"/>
  <c r="B155" i="5" s="1"/>
  <c r="G97" i="5"/>
  <c r="B99" i="5" s="1"/>
  <c r="G43" i="5"/>
  <c r="B45" i="5" s="1"/>
  <c r="G75" i="5"/>
  <c r="B77"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19" i="5" l="1"/>
  <c r="G105" i="5"/>
  <c r="B107" i="5" s="1"/>
  <c r="G101" i="5"/>
  <c r="G28" i="5"/>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0" i="5" l="1"/>
  <c r="Q6" i="5"/>
  <c r="O6" i="5"/>
  <c r="I6" i="5"/>
  <c r="K6" i="5"/>
  <c r="H6" i="5"/>
  <c r="S6" i="5"/>
  <c r="R6" i="5"/>
  <c r="W6" i="5"/>
  <c r="U6" i="5"/>
  <c r="L6" i="5"/>
  <c r="P6" i="5"/>
  <c r="N6" i="5"/>
  <c r="J6" i="5"/>
  <c r="T6" i="5"/>
  <c r="X6" i="5"/>
  <c r="V6" i="5"/>
  <c r="M6" i="5"/>
  <c r="B103"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<sst xmlns="http://schemas.openxmlformats.org/spreadsheetml/2006/main" count="1467" uniqueCount="787">
  <si>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</si>
  <si>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</si>
  <si>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</si>
  <si>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</si>
  <si>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</si>
  <si>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</si>
  <si>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</si>
  <si>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</si>
  <si>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</si>
  <si>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</si>
  <si>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</si>
  <si>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</si>
  <si>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</si>
  <si>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</si>
  <si>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</si>
  <si>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</si>
  <si>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</si>
  <si>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</si>
  <si>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</si>
  <si>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</si>
  <si>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</si>
  <si>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</si>
  <si>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</si>
  <si>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</si>
  <si>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</si>
  <si>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</si>
  <si>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</si>
  <si>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</si>
  <si>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</si>
  <si>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</si>
  <si>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</si>
  <si>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</si>
  <si>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</si>
  <si>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</si>
  <si>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</si>
  <si>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</si>
  <si>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</si>
  <si>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</si>
  <si>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</si>
  <si>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</si>
  <si>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</si>
  <si>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</si>
  <si>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</si>
  <si>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</si>
  <si>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</si>
  <si>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</si>
  <si>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</si>
  <si>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</si>
  <si>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</si>
  <si>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</si>
  <si>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</si>
  <si>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</si>
  <si>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</si>
  <si>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</si>
  <si>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</si>
  <si>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</si>
  <si>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</si>
  <si>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</si>
  <si>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</si>
  <si>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</si>
  <si>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</si>
  <si>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</si>
  <si>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</si>
  <si>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</si>
  <si>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</si>
  <si>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</si>
  <si>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</si>
  <si>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</si>
  <si>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</si>
  <si>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</si>
  <si>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</si>
  <si>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</si>
  <si>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</si>
  <si>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</si>
  <si>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</si>
  <si>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</si>
  <si>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</si>
  <si>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</si>
  <si>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</si>
  <si>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</si>
  <si>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</si>
  <si>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</si>
  <si>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</si>
  <si>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</si>
  <si>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</si>
  <si>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</si>
  <si>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</si>
  <si>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</si>
  <si>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</si>
  <si>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</si>
  <si>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</si>
  <si>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</si>
  <si>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</si>
  <si>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</si>
  <si>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</si>
  <si>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</si>
  <si>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</si>
  <si>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</si>
  <si>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</si>
  <si>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</si>
  <si>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</si>
  <si>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</si>
  <si>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</si>
  <si>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</si>
  <si>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</si>
  <si>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</si>
  <si>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</si>
  <si>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</si>
  <si>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</si>
  <si>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</si>
  <si>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</si>
  <si>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</si>
  <si>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</si>
  <si>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</si>
  <si>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</si>
  <si>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</si>
  <si>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</si>
  <si>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</si>
  <si>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</si>
  <si>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</si>
  <si>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</si>
  <si>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</si>
  <si>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</si>
  <si>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</si>
  <si>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</si>
  <si>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</si>
  <si>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</si>
  <si>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</si>
  <si>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</si>
  <si>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</si>
  <si>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</si>
  <si>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</si>
  <si>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</si>
  <si>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</si>
  <si>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</si>
  <si>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</si>
  <si>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</si>
  <si>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</si>
  <si>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</si>
  <si>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</si>
  <si>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</si>
  <si>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</si>
  <si>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</si>
  <si>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</si>
  <si>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</si>
  <si>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</si>
  <si>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</si>
  <si>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</si>
  <si>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</si>
  <si>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</si>
  <si>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</si>
  <si>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</si>
  <si>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</si>
  <si>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</si>
  <si>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</si>
  <si>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</si>
  <si>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</si>
  <si>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</si>
  <si>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</si>
  <si>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</si>
  <si>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</si>
  <si>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</si>
  <si>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</si>
  <si>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</si>
  <si>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</si>
  <si>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</si>
  <si>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</si>
  <si>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</si>
  <si>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</si>
  <si>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</si>
  <si>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</si>
  <si>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</si>
  <si>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</si>
  <si>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</si>
  <si>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</si>
  <si>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</si>
  <si>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</si>
  <si>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</si>
  <si>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</si>
  <si>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</si>
  <si>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</si>
  <si>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</si>
  <si>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</si>
  <si>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</si>
  <si>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</si>
  <si>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</si>
  <si>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</si>
  <si>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</si>
  <si>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</si>
  <si>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</si>
  <si>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</si>
  <si>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</si>
  <si>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</si>
  <si>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</si>
  <si>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</si>
  <si>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</si>
  <si>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</si>
  <si>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</si>
  <si>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</si>
  <si>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</si>
  <si>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</si>
  <si>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</si>
  <si>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</si>
  <si>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</si>
  <si>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</si>
  <si>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</si>
  <si>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</si>
  <si>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</si>
  <si>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</si>
  <si>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</si>
  <si>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</si>
  <si>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</si>
  <si>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</si>
  <si>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</si>
  <si>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</si>
  <si>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</si>
  <si>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</si>
  <si>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</si>
  <si>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</si>
  <si>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</si>
  <si>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</si>
  <si>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</si>
  <si>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</si>
  <si>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</si>
  <si>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</si>
  <si>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</si>
  <si>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</si>
  <si>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</si>
  <si>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</si>
  <si>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</si>
  <si>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</si>
  <si>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</si>
  <si>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</si>
  <si>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</si>
  <si>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</si>
  <si>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</si>
  <si>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</si>
  <si>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</si>
  <si>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</si>
  <si>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</si>
  <si>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</si>
  <si>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</si>
  <si>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</si>
  <si>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</si>
  <si>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</si>
  <si>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</si>
  <si>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</si>
  <si>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</si>
  <si>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</si>
  <si>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</si>
  <si>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</si>
  <si>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</si>
  <si>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</si>
  <si>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</si>
  <si>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</si>
  <si>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</si>
  <si>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</si>
  <si>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</si>
  <si>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</si>
  <si>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</si>
  <si>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</si>
  <si>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</si>
  <si>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</si>
  <si>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</si>
  <si>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</si>
  <si>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</si>
  <si>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</si>
  <si>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</si>
  <si>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</si>
  <si>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</si>
  <si>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</si>
  <si>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</si>
  <si>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</si>
  <si>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</si>
  <si>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</si>
  <si>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</si>
  <si>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</si>
  <si>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</si>
  <si>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</si>
  <si>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</si>
  <si>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</si>
  <si>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</si>
  <si>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</si>
  <si>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</si>
  <si>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</si>
  <si>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</si>
  <si>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</si>
  <si>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</si>
  <si>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</si>
  <si>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</si>
  <si>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</si>
  <si>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</si>
  <si>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</si>
  <si>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</si>
  <si>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</si>
  <si>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</si>
  <si>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</si>
  <si>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</si>
  <si>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</si>
  <si>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</si>
  <si>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</si>
  <si>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</si>
  <si>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</si>
  <si>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</si>
  <si>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</si>
  <si>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</si>
  <si>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</si>
  <si>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</si>
  <si>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</si>
  <si>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</si>
  <si>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</si>
  <si>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</si>
  <si>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</si>
  <si>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</si>
  <si>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</si>
  <si>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</si>
  <si>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</si>
  <si>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</si>
  <si>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</si>
  <si>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</si>
  <si>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</si>
  <si>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</si>
  <si>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</si>
  <si>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</si>
  <si>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</si>
  <si>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</si>
  <si>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</si>
  <si>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</si>
  <si>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</si>
  <si>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</si>
  <si>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</si>
  <si>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</si>
  <si>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</si>
  <si>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</si>
  <si>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</si>
  <si>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</si>
  <si>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</si>
  <si>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</si>
  <si>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</si>
  <si>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</si>
  <si>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</si>
  <si>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</si>
  <si>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</si>
  <si>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</si>
  <si>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</si>
  <si>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</si>
  <si>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</si>
  <si>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</si>
  <si>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</si>
  <si>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</si>
  <si>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</si>
  <si>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</si>
  <si>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</si>
  <si>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</si>
  <si>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</si>
  <si>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</si>
  <si>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</si>
  <si>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</si>
  <si>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</si>
  <si>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</si>
  <si>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</si>
  <si>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</si>
  <si>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</si>
  <si>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</si>
  <si>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</si>
  <si>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</si>
  <si>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</si>
  <si>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</si>
  <si>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</si>
  <si>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</si>
  <si>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</si>
  <si>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</si>
  <si>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</si>
  <si>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</si>
  <si>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</si>
  <si>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</si>
  <si>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</si>
  <si>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</si>
  <si>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</si>
  <si>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</si>
  <si>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</si>
  <si>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</si>
  <si>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</si>
  <si>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</si>
  <si>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</si>
  <si>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</si>
  <si>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</si>
  <si>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</si>
  <si>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</si>
  <si>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</si>
  <si>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</si>
  <si>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</si>
  <si>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</si>
  <si>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</si>
  <si>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</si>
  <si>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</si>
  <si>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</si>
  <si>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</si>
  <si>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</si>
  <si>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</si>
  <si>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</si>
  <si>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</si>
  <si>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</si>
  <si>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</si>
  <si>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</si>
  <si>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</si>
  <si>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</si>
  <si>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</si>
  <si>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</si>
  <si>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</si>
  <si>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</si>
  <si>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</si>
  <si>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</si>
  <si>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</si>
  <si>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</si>
  <si>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</si>
  <si>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</si>
  <si>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</si>
  <si>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</si>
  <si>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</si>
  <si>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</si>
  <si>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</si>
  <si>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</si>
  <si>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</si>
  <si>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</si>
  <si>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</si>
  <si>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</si>
  <si>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</si>
  <si>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</si>
  <si>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</si>
  <si>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</si>
  <si>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</si>
  <si>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</si>
  <si>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</si>
  <si>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</si>
  <si>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</si>
  <si>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</si>
  <si>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</si>
  <si>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</si>
  <si>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</si>
  <si>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</si>
  <si>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</si>
  <si>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</si>
  <si>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</si>
  <si>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</si>
  <si>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</si>
  <si>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</si>
  <si>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</si>
  <si>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</si>
  <si>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</si>
  <si>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</si>
  <si>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</si>
  <si>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</si>
  <si>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</si>
  <si>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</si>
  <si>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</si>
  <si>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</si>
  <si>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</si>
  <si>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</si>
  <si>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</si>
  <si>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</si>
  <si>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</si>
  <si>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</si>
  <si>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</si>
  <si>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</si>
  <si>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</si>
  <si>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</si>
  <si>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</si>
  <si>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</si>
  <si>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</si>
  <si>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</si>
  <si>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</si>
  <si>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</si>
  <si>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</si>
  <si>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</si>
  <si>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</si>
  <si>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</si>
  <si>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</si>
  <si>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</si>
  <si>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</si>
  <si>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</si>
  <si>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</si>
  <si>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</si>
  <si>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</si>
  <si>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</si>
  <si>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</si>
  <si>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</si>
  <si>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</si>
  <si>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</si>
  <si>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</si>
  <si>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</si>
  <si>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</si>
  <si>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</si>
  <si>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</si>
  <si>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</si>
  <si>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</si>
  <si>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</si>
  <si>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</si>
  <si>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</si>
  <si>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</si>
  <si>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</si>
  <si>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</si>
  <si>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</si>
  <si>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</si>
  <si>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</si>
  <si>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</si>
  <si>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</si>
  <si>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</si>
  <si>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</si>
  <si>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</si>
  <si>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</si>
  <si>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</si>
  <si>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</si>
  <si>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</si>
  <si>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</si>
  <si>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</si>
  <si>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</si>
  <si>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</si>
  <si>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</si>
  <si>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</si>
  <si>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</si>
  <si>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</si>
  <si>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</si>
  <si>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</si>
  <si>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</si>
  <si>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</si>
  <si>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</si>
  <si>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</si>
  <si>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</si>
  <si>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</si>
  <si>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</si>
  <si>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</si>
  <si>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</si>
  <si>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</si>
  <si>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</si>
  <si>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</si>
  <si>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</si>
  <si>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</si>
  <si>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</si>
  <si>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</si>
  <si>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</si>
  <si>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</si>
  <si>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</si>
  <si>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</si>
  <si>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</si>
  <si>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</si>
  <si>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</si>
  <si>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</si>
  <si>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</si>
  <si>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</si>
  <si>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</si>
  <si>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</si>
  <si>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</si>
  <si>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</si>
  <si>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</si>
  <si>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</si>
  <si>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</si>
  <si>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</si>
  <si>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</si>
  <si>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</si>
  <si>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</si>
  <si>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</si>
  <si>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</si>
  <si>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</si>
  <si>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</si>
  <si>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</si>
  <si>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</si>
  <si>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</si>
  <si>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</si>
  <si>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</si>
  <si>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</si>
  <si>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</si>
  <si>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</si>
  <si>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</si>
  <si>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</si>
  <si>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</si>
  <si>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</si>
  <si>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</si>
  <si>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</si>
  <si>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</si>
  <si>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</si>
  <si>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</si>
  <si>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</si>
  <si>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</si>
  <si>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</si>
  <si>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</si>
  <si>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</si>
  <si>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</si>
  <si>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</si>
  <si>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</si>
  <si>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</si>
  <si>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</si>
  <si>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</si>
  <si>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</si>
  <si>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</si>
  <si>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</si>
  <si>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</si>
  <si>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</si>
  <si>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</si>
  <si>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</si>
  <si>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</si>
  <si>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</si>
  <si>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</si>
  <si>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</si>
  <si>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</si>
  <si>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</si>
  <si>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</si>
  <si>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</si>
  <si>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</si>
  <si>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</si>
  <si>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</si>
  <si>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</si>
  <si>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</si>
  <si>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</si>
  <si>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</si>
  <si>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</si>
  <si>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</si>
  <si>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</si>
  <si>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</si>
  <si>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</si>
  <si>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</si>
  <si>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</si>
  <si>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</si>
  <si>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</si>
  <si>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</si>
  <si>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</si>
  <si>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</si>
  <si>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</si>
  <si>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</si>
  <si>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</si>
  <si>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</si>
  <si>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</si>
  <si>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</si>
  <si>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</si>
  <si>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</si>
  <si>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https://github.com/bionanoimaging/UC2-GIT/blob/v3/CAD/RAW/STL/UC2_v3_10_Base_puzzle_v3_77.stl</t>
  </si>
  <si>
    <t>10_Cube_1x1_IM</t>
  </si>
  <si>
    <t>Price</t>
  </si>
  <si>
    <t>20_Cube_Insert_Beamexpander_v3</t>
  </si>
  <si>
    <t>20_Beamexpander_Lens_Adapter</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</si>
  <si>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</si>
  <si>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</si>
  <si>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</si>
  <si>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</si>
  <si>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</si>
  <si>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</si>
  <si>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</si>
  <si>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</si>
  <si>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</si>
  <si>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</si>
  <si>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</si>
  <si>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</si>
  <si>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</si>
  <si>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</si>
  <si>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</si>
  <si>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https://github.com/bionanoimaging/UC2-GIT/tree/master/CAD/ASSEMBLY_CUBE_Dichroic_Beamsplitter_v2</t>
  </si>
  <si>
    <t>20_Cube_Insert_Beamsplittercube_Base_25x35_v3</t>
  </si>
  <si>
    <t>20_Cube_Insert_Beamsplittercube_Dichroicmirror_Retainplate_25_36</t>
  </si>
  <si>
    <t>20_Cube_Insert_Beamsplittercube_Retainring_25mm</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</si>
  <si>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</si>
  <si>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</si>
  <si>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</si>
  <si>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</si>
  <si>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</si>
  <si>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</si>
  <si>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</si>
  <si>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</si>
  <si>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</si>
  <si>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</si>
  <si>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</si>
  <si>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</si>
  <si>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</si>
  <si>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</si>
  <si>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</si>
  <si>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</si>
  <si>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</si>
  <si>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</si>
  <si>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</si>
  <si>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</si>
  <si>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</si>
  <si>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</si>
  <si>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</si>
  <si>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</si>
  <si>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30_Laser_Clamp_OnOffSwitch</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</si>
  <si>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</si>
  <si>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</si>
  <si>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</si>
  <si>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</si>
  <si>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</si>
  <si>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</si>
  <si>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</si>
  <si>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</si>
  <si>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</si>
  <si>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</si>
  <si>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</si>
  <si>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</si>
  <si>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</si>
  <si>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</si>
  <si>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20_Cube_Insert_Kinematic_Mirrormount_Plate</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</si>
  <si>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</si>
  <si>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</si>
  <si>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</si>
  <si>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</si>
  <si>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</si>
  <si>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30_LS_Sample_stage_v2</t>
  </si>
  <si>
    <t>https://github.com/bionanoimaging/UC2-GIT/blob/v3/CAD/RAW/STL/UC2_v3_30_LS_Sample_stage_v2_68.stl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</si>
  <si>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</si>
  <si>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</si>
  <si>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</si>
  <si>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</si>
  <si>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30_Cube_sampleholder</t>
  </si>
  <si>
    <t>https://github.com/bionanoimaging/UC2-GIT/blob/v3/CAD/RAW/STL/UC2_v3_30_Cube_sampleholder_62.stl</t>
  </si>
  <si>
    <t>20_focus_inlet_linearflexure_mechanical_v3</t>
  </si>
  <si>
    <t>20_focus_inlet_objective_mount_v8</t>
  </si>
  <si>
    <t>20_gear</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</si>
  <si>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</si>
  <si>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</si>
  <si>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</si>
  <si>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</si>
  <si>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</si>
  <si>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</si>
  <si>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</si>
  <si>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</si>
  <si>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</si>
  <si>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</si>
  <si>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</si>
  <si>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https://github.com/bionanoimaging/UC2-GIT/tree/master/CAD/ASSEMBLY_CUBE_Aperture_Rectangular_v2</t>
  </si>
  <si>
    <t>The aperture can limit the light beam in X and Y independently and asymmetrically from both sides.</t>
  </si>
  <si>
    <t>20_Rect_Aperture_for_printing_v3</t>
  </si>
  <si>
    <t>20_Rect_Aperture_door_hinge</t>
  </si>
  <si>
    <t>20_Rect_Aperture_door_slide</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</si>
  <si>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</si>
  <si>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</si>
  <si>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</si>
  <si>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</si>
  <si>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</si>
  <si>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</si>
  <si>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</si>
  <si>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</si>
  <si>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</si>
  <si>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</si>
  <si>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OPT 20_Cube_Insert_Sample_clamp</t>
  </si>
  <si>
    <t>OPT 20_Cube_insert_Sample_holder_v3</t>
  </si>
  <si>
    <t>OPT 20_Cube_insert_AlliedVision_Alvium_adjustable</t>
  </si>
  <si>
    <t>20_Cube_Insert_Kinematic_Mirrormount_45_base_part1</t>
  </si>
  <si>
    <t>https://github.com/bionanoimaging/UC2-GIT/blob/v3/CAD/RAW/STL/UC2_v3_20_Cube_Insert_Kinematic_Mirrormount_45_base_part1_15.stl</t>
  </si>
  <si>
    <t>20_Cube_Insert_Kinematic_Mirrormount_45_base_part2</t>
  </si>
  <si>
    <t>https://github.com/bionanoimaging/UC2-GIT/blob/v3/CAD/RAW/STL/UC2_v3_20_Cube_Insert_Kinematic_Mirrormount_45_base_part2_16.stl</t>
  </si>
  <si>
    <t>OPT 20_Cube_Insert_Kinematic_Mirrormount_Thorlabsadapter</t>
  </si>
  <si>
    <t>OPT 1 inch Thorlabs mirror</t>
  </si>
  <si>
    <t>20_Cube_Insert_Kinematic_Mirrormount_45_Plate</t>
  </si>
  <si>
    <t>https://github.com/bionanoimaging/UC2-GIT/blob/v3/CAD/RAW/STL/UC2_v3_20_Cube_Insert_Kinematic_Mirrormount_45_Plate_18.stl</t>
  </si>
  <si>
    <t>OPT 20_Cube_Insert_Kinematic_Mirrormount_45_Thorlabsadapter</t>
  </si>
  <si>
    <t>https://www.thingiverse.com/thing:4377691</t>
  </si>
  <si>
    <t>20_Insert_Lens_holder_v3</t>
  </si>
  <si>
    <t>ASSEMBLY_CUBE_Lens - small diameter</t>
  </si>
  <si>
    <t>ASSEMBLY_CUBE_Lens - large diameter</t>
  </si>
  <si>
    <t xml:space="preserve">This module holds a single lens precisely on the optical axis of other modules. </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</si>
  <si>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</si>
  <si>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</si>
  <si>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</si>
  <si>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</si>
  <si>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</si>
  <si>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</si>
  <si>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</si>
  <si>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</si>
  <si>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</si>
  <si>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20_Cube_Insert_Lens_holder_RMS_63x</t>
  </si>
  <si>
    <t>https://github.com/bionanoimaging/UC2-GIT/blob/v3/CAD/RAW/STL/UC2_v3_20_Cube_Insert_Lens_holder_RMS_63x_29.stl</t>
  </si>
  <si>
    <t>MiniBOX</t>
  </si>
  <si>
    <t xml:space="preserve">TheMiniBOX is a smaller and therefore cheaper version of the SimpleBOX with experiment for 7th to 12th grade. </t>
  </si>
  <si>
    <t>APP_Fluorescent_Microscope</t>
  </si>
  <si>
    <t>APP_SIMPLE-Telescopes</t>
  </si>
  <si>
    <t>APP_Light_sheet_Microscope</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</si>
  <si>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</si>
  <si>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</si>
  <si>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</si>
  <si>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</si>
  <si>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</si>
  <si>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</si>
  <si>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OPT 30_raspi_lens_to_laser</t>
  </si>
  <si>
    <t>https://github.com/bionanoimaging/UC2-GIT/blob/v3/CAD/RAW/STL/UC2_v3_30_raspi_lens_to_laser_70.stl</t>
  </si>
  <si>
    <t>with lens</t>
  </si>
  <si>
    <t>xxx</t>
  </si>
  <si>
    <t>https://github.com/bionanoimaging/UC2-GIT/blob/v3/CAD/RAW/STL/20_Rect_Aperture_for_printing_v3.stl</t>
  </si>
  <si>
    <t>with Sample holder</t>
  </si>
  <si>
    <t>20_Insert_Eyepiece_v3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</si>
</sst>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www.magnetmax.de/Neodym-Kugelmagnete/Magnetkugel-Kugelmagnet-O-5-0-mm-Neodym-vernickelt-N40-haelt-400-g::158.html" TargetMode="External"/><Relationship Id="rId68" Type="http://schemas.openxmlformats.org/officeDocument/2006/relationships/hyperlink" Target="https://github.com/bionanoimaging/UC2-GIT/tree/master/CAD/ASSEMBLY_CUBE_S-STAGE_v2" TargetMode="External"/><Relationship Id="rId84" Type="http://schemas.openxmlformats.org/officeDocument/2006/relationships/hyperlink" Target="https://github.com/bionanoimaging/UC2-GIT/tree/master/CAD/ASSEMBLY_CUBE_Aperture_Circular_v2" TargetMode="External"/><Relationship Id="rId8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2" Type="http://schemas.openxmlformats.org/officeDocument/2006/relationships/hyperlink" Target="https://www.thingiverse.com/thing:4580156"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v3_20_Cube_Insert_Kinematic_Mirrormount_Thorlabsadapter_22.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_v2"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8" Type="http://schemas.openxmlformats.org/officeDocument/2006/relationships/hyperlink" Target="https://eshop.wuerth.de/Zylinderschraube-mit-Innensechskant-SHR-ZYL-ISO4762-88-IS25-A2K-M3X12/00843%20%2012.sku/de/DE/EUR/" TargetMode="External"/><Relationship Id="rId74" Type="http://schemas.openxmlformats.org/officeDocument/2006/relationships/hyperlink" Target="https://www.amazon.de/dp/B0778FV6K4/ref=sr_1_2?dchild=1&amp;fst=as%3Aoff&amp;qid=1586361990&amp;refinements=p_89%3AGritin&amp;rnid=669059031&amp;s=computers&amp;sr=1-2"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github.com/bionanoimaging/UC2-GIT/blob/v3/CAD/RAW/STL/UC2_v3_20_Cube_Insert_Kinematic_Mirrormount_Plate_21.stl" TargetMode="External"/><Relationship Id="rId123" Type="http://schemas.openxmlformats.org/officeDocument/2006/relationships/hyperlink" Target="https://github.com/bionanoimaging/UC2-GIT/blob/v3/CAD/RAW/STL/UC2_v3_30_IM_LED_holder_v3_65.stl" TargetMode="External"/><Relationship Id="rId128" Type="http://schemas.openxmlformats.org/officeDocument/2006/relationships/hyperlink" Target="https://www.amazon.de/Donau-Elektronik-GMBH-Original-Kupfer/dp/B01BI1G88C/ref=sr_1_6?__mk_de_DE=%C3%85M%C3%85%C5%BD%C3%95%C3%91&amp;keywords=kabel+set+0%2C14&amp;qid=1565690819&amp;s=gateway&amp;sr=8-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reichelt.de/funk-tastatur-usb-schwarz-touchpad-logitech-k400-p162726.html?&amp;trstct=pos_0" TargetMode="External"/><Relationship Id="rId95" Type="http://schemas.openxmlformats.org/officeDocument/2006/relationships/hyperlink" Target="https://www.magnetmax.de/Neodym-Kugelmagnete/Magnetkugel-Kugelmagnet-O-5-0-mm-Neodym-vernickelt-N40-haelt-400-g::158.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tree/master/CAD/ASSEMBLY_CUBE_Lens_CYLINDRICAL_v2" TargetMode="External"/><Relationship Id="rId64" Type="http://schemas.openxmlformats.org/officeDocument/2006/relationships/hyperlink" Target="https://github.com/bionanoimaging/UC2-GIT/tree/master/CAD/ASSEMBLY_CUBE_RaspiCam_v2" TargetMode="External"/><Relationship Id="rId69" Type="http://schemas.openxmlformats.org/officeDocument/2006/relationships/hyperlink" Target="https://eshop.wuerth.de/Zylinderschraube-mit-Innensechskant-SHR-ZYL-ISO4762-88-IS25-A2K-M3X12/00843%20%2012.sku/de/DE/EUR/"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8" Type="http://schemas.openxmlformats.org/officeDocument/2006/relationships/hyperlink" Target="https://www.reichelt.de/entwicklerboards-schrittmotor-inkl-steuerung-uln2003-debo-moto1-p192146.html" TargetMode="External"/><Relationship Id="rId80" Type="http://schemas.openxmlformats.org/officeDocument/2006/relationships/hyperlink" Target="https://eshop.wuerth.de/Zylinderschraube-mit-Innensechskant-SHR-ZYL-ISO4762-88-IS25-A2K-M3X12/00843%20%2012.sku/de/DE/EUR/" TargetMode="External"/><Relationship Id="rId8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www.magnetmax.de/Neodym-Kugelmagnete/Magnetkugel-Kugelmagnet-O-5-0-mm-Neodym-vernickelt-N40-haelt-400-g::158.html" TargetMode="External"/><Relationship Id="rId103" Type="http://schemas.openxmlformats.org/officeDocument/2006/relationships/hyperlink" Target="https://github.com/bionanoimaging/UC2-GIT/blob/v3/CAD/RAW/STL/UC2_v3_20_Cube_insert_LED_holder_v3_25.stl" TargetMode="External"/><Relationship Id="rId108" Type="http://schemas.openxmlformats.org/officeDocument/2006/relationships/hyperlink" Target="https://www.thorlabs.com/thorproduct.cfm?partnumber=PF10-03-P01"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printerSettings" Target="../printerSettings/printerSettings1.bin"/><Relationship Id="rId54" Type="http://schemas.openxmlformats.org/officeDocument/2006/relationships/hyperlink" Target="https://github.com/bionanoimaging/UC2-GIT/tree/master/CAD/ASSEMBLY_CUBE_Mirror_45_v2" TargetMode="External"/><Relationship Id="rId7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amazon.de/Sabrent-USB-HUB-einzelnen-Schalter/dp/B00JX1ZS5O/ref=sr_1_15?__mk_de_DE=%C3%85M%C3%85%C5%BD%C3%95%C3%91&amp;keywords=usb+hub+power&amp;qid=1573648723&amp;sr=8-15" TargetMode="External"/><Relationship Id="rId96" Type="http://schemas.openxmlformats.org/officeDocument/2006/relationships/hyperlink" Target="https://eshop.wuerth.de/Zylinderschraube-mit-Innensechskant-SHR-ZYL-ISO4762-88-IS25-A2K-M3X12/00843%20%2012.sku/de/DE/EU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comaroptics.com/components/lenses/cylindrical-lenses/quality-planoconvex-cylindrical-lenses-visibleuv" TargetMode="External"/><Relationship Id="rId114" Type="http://schemas.openxmlformats.org/officeDocument/2006/relationships/hyperlink" Target="https://eshop.wuerth.de/Zylinderschraube-mit-Innensechskant-SHR-ZYL-ISO4762-88-IS25-A2K-M3X12/00843%20%2012.sku/de/DE/EUR/" TargetMode="External"/><Relationship Id="rId11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github.com/bionanoimaging/UC2-GIT/tree/master/CAD/ASSEMBLY_CUBE_Mirror_Kinematic_45_v2" TargetMode="External"/><Relationship Id="rId6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81" Type="http://schemas.openxmlformats.org/officeDocument/2006/relationships/hyperlink" Target="https://eshop.wuerth.de/Zylinderschraube-mit-Innensechskant-SHR-ZYL-ISO4762-88-IS25-A2K-M3X8/00843%20%208.sku/de/DE/EUR/" TargetMode="External"/><Relationship Id="rId86" Type="http://schemas.openxmlformats.org/officeDocument/2006/relationships/hyperlink" Target="https://www.reichelt.de/raspberry-pi-shield-display-lcd-touch-7-800x480-pixel-raspberry-pi-7td-p159859.htm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github.com/bionanoimaging/UC2-GIT/blob/v3/CAD/RAW/STL/UC2_v3_20_Cube_Insert_Kinematic_Mirrormount_Thorlabsadapter_22.stl"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www.rayher.com/de/spiegelmosaik-selbstklebend-14548606" TargetMode="External"/><Relationship Id="rId76" Type="http://schemas.openxmlformats.org/officeDocument/2006/relationships/hyperlink" Target="https://github.com/bionanoimaging/UC2-GIT/tree/master/CAD/ASSEMBLY_CUBE_Sample_Holder_v2" TargetMode="External"/><Relationship Id="rId97" Type="http://schemas.openxmlformats.org/officeDocument/2006/relationships/hyperlink" Target="https://github.com/bionanoimaging/UC2-GIT/tree/master/CAD/ASSEMBLY_CUBE_Dichroic_Beamsplitter_v2" TargetMode="External"/><Relationship Id="rId104" Type="http://schemas.openxmlformats.org/officeDocument/2006/relationships/hyperlink" Target="https://github.com/bionanoimaging/UC2-GIT/blob/v3/CAD/RAW/STL/UC2_v3_20_Cube_insert_AlliedVision_Alvium_adjustable_83.stl" TargetMode="External"/><Relationship Id="rId120" Type="http://schemas.openxmlformats.org/officeDocument/2006/relationships/hyperlink" Target="https://www.amazon.de/dp/B0778FV6K4/ref=sr_1_2?dchild=1&amp;fst=as%3Aoff&amp;qid=1586361990&amp;refinements=p_89%3AGritin&amp;rnid=669059031&amp;s=computers&amp;sr=1-2" TargetMode="External"/><Relationship Id="rId125" Type="http://schemas.openxmlformats.org/officeDocument/2006/relationships/hyperlink" Target="https://www.openimpulse.com/blog/products-page/gearmotor-accessories/4x4-ws2812-addressable-rgb-led-matrix/"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2" Type="http://schemas.openxmlformats.org/officeDocument/2006/relationships/hyperlink" Target="https://www.online-werkzeughandel.de/diverses/4/kunststoffkoffer-grau-b-395xh-295xt-106mm-m-schaumstoffeinlage-pp_12089_8276"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gp/product/B075JN61S7/ref=ox_sc_act_title_2?smid=A1X7QLRQH87QA3&amp;psc=1" TargetMode="External"/><Relationship Id="rId87" Type="http://schemas.openxmlformats.org/officeDocument/2006/relationships/hyperlink" Target="https://www.reichelt.de/gehaeuse-fuer-raspberry-pi-4-7-touch-display-rpi4-case-lcd7bk-p268976.html?&amp;trstct=pol_57" TargetMode="External"/><Relationship Id="rId110" Type="http://schemas.openxmlformats.org/officeDocument/2006/relationships/hyperlink" Target="https://www.thorlabs.com/thorproduct.cfm?partnumber=PF10-03-P0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8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_v2" TargetMode="External"/><Relationship Id="rId56" Type="http://schemas.openxmlformats.org/officeDocument/2006/relationships/hyperlink" Target="https://github.com/bionanoimaging/UC2-GIT/tree/master/CAD/ASSEMBLY_CUBE_Mirror_Kinematic_v2"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www.pollin.de/p/led-taschenlampe-alu-5-w-cree-led-864151" TargetMode="External"/><Relationship Id="rId105" Type="http://schemas.openxmlformats.org/officeDocument/2006/relationships/hyperlink" Target="https://github.com/bionanoimaging/UC2-GIT/blob/v3/CAD/RAW/STL/UC2_v3_20_Cube_Insert_Kinematic_Mirrormount_45_base_part1_15.stl" TargetMode="External"/><Relationship Id="rId126" Type="http://schemas.openxmlformats.org/officeDocument/2006/relationships/hyperlink" Target="https://github.com/bionanoimaging/UC2-GIT/tree/master/CAD/ASSEMBLY_CUBE_LED_v2"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reichelt.de/entwicklerboards-schrittmotor-inkl-steuerung-uln2003-debo-moto1-p192146.html" TargetMode="External"/><Relationship Id="rId93" Type="http://schemas.openxmlformats.org/officeDocument/2006/relationships/hyperlink" Target="https://github.com/bionanoimaging/UC2-Software-GIT" TargetMode="External"/><Relationship Id="rId98" Type="http://schemas.openxmlformats.org/officeDocument/2006/relationships/hyperlink" Target="https://eshop.wuerth.de/Zylinderschraube-mit-Innensechskant-SHR-ZYL-ISO4762-88-IS25-A2K-M3X12/00843%20%2012.sku/de/DE/EUR/" TargetMode="External"/><Relationship Id="rId121"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eshop.wuerth.de/Zylinderschraube-mit-Innensechskant-SHR-ZYL-ISO4762-88-IS25-A2K-M3X12/00843%20%2012.sku/de/DE/EUR/" TargetMode="External"/><Relationship Id="rId83" Type="http://schemas.openxmlformats.org/officeDocument/2006/relationships/hyperlink" Target="https://eshop.wuerth.de/Zylinderschraube-mit-Innensechskant-SHR-ZYL-ISO4762-88-IS25-A2K-M3X18/00843%20%2018.sku/de/DE/EUR/" TargetMode="External"/><Relationship Id="rId88" Type="http://schemas.openxmlformats.org/officeDocument/2006/relationships/hyperlink" Target="https://www.reichelt.de/raspberry-pi-netzteil-5-1-v-3-0-a-usb-type-c-eu-stecker-s-rpi-ps-15w-bk-eu-p260010.html?&amp;trstct=lsbght_sldr::259919" TargetMode="External"/><Relationship Id="rId111" Type="http://schemas.openxmlformats.org/officeDocument/2006/relationships/hyperlink" Target="https://www.thingiverse.com/thing:4377691"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6" Type="http://schemas.openxmlformats.org/officeDocument/2006/relationships/hyperlink" Target="https://github.com/bionanoimaging/UC2-GIT/blob/v3/CAD/RAW/STL/UC2_v3_20_Cube_Insert_Kinematic_Mirrormount_45_base_part2_16.stl" TargetMode="External"/><Relationship Id="rId127" Type="http://schemas.openxmlformats.org/officeDocument/2006/relationships/hyperlink" Target="https://www.ebay.de/itm/Hi-Power-LED-1W-3W-UV-STAR-Ultraviolet-/131326525056?va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github.com/bionanoimaging/UC2-GIT/tree/master/CAD/ASSEMBLY_CUBE_Lens_v2" TargetMode="External"/><Relationship Id="rId7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8" Type="http://schemas.openxmlformats.org/officeDocument/2006/relationships/hyperlink" Target="https://github.com/bionanoimaging/UC2-GIT/tree/master/CAD/ASSEMBLY_CUBE_Z-STAGE_mechanical_v2" TargetMode="External"/><Relationship Id="rId94" Type="http://schemas.openxmlformats.org/officeDocument/2006/relationships/hyperlink" Target="https://github.com/bionanoimaging/UC2-GIT/blob/v3/CAD/RAW/STL/UC2_v3_10_Base_puzzle_v3_77.stl" TargetMode="External"/><Relationship Id="rId99" Type="http://schemas.openxmlformats.org/officeDocument/2006/relationships/hyperlink" Target="https://github.com/bionanoimaging/UC2-GIT/tree/master/CAD/ASSEMBLY_CUBE_Eyepiece_v2"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TheBOX/IMAGES/SimpleBOX.jpg?raw=tru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52" t="s">
        <v>0</v>
      </c>
      <c r="I1" s="253"/>
      <c r="J1" s="254"/>
      <c r="K1" s="255" t="s">
        <v>1</v>
      </c>
      <c r="L1" s="253"/>
      <c r="M1" s="253"/>
      <c r="N1" s="253"/>
      <c r="O1" s="253"/>
      <c r="P1" s="253"/>
      <c r="Q1" s="253"/>
      <c r="R1" s="253"/>
      <c r="S1" s="253"/>
      <c r="T1" s="253"/>
      <c r="U1" s="253"/>
      <c r="V1" s="254"/>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8"/>
  <sheetViews>
    <sheetView tabSelected="1" topLeftCell="A157" zoomScale="80" zoomScaleNormal="80" workbookViewId="0">
      <selection activeCell="C165" sqref="C165"/>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52" t="s">
        <v>0</v>
      </c>
      <c r="J1" s="253"/>
      <c r="K1" s="254"/>
      <c r="L1" s="255" t="s">
        <v>1</v>
      </c>
      <c r="M1" s="253"/>
      <c r="N1" s="253"/>
      <c r="O1" s="253"/>
      <c r="P1" s="253"/>
      <c r="Q1" s="253"/>
      <c r="R1" s="253"/>
      <c r="S1" s="253"/>
      <c r="T1" s="253"/>
      <c r="U1" s="253"/>
      <c r="V1" s="253"/>
      <c r="W1" s="253"/>
      <c r="X1" s="254"/>
      <c r="Y1" s="2"/>
      <c r="Z1" s="2"/>
      <c r="AA1" s="2"/>
      <c r="AB1" s="2"/>
      <c r="AC1" s="2"/>
    </row>
    <row r="2" spans="1:29" ht="36" customHeight="1" thickBot="1">
      <c r="A2" s="3"/>
      <c r="B2" s="3"/>
      <c r="C2" s="3" t="s">
        <v>2</v>
      </c>
      <c r="D2" s="85"/>
      <c r="E2" s="85"/>
      <c r="F2" s="85"/>
      <c r="G2" s="85"/>
      <c r="H2" s="9" t="s">
        <v>769</v>
      </c>
      <c r="I2" s="9" t="s">
        <v>3</v>
      </c>
      <c r="J2" s="9" t="s">
        <v>4</v>
      </c>
      <c r="K2" s="9" t="s">
        <v>5</v>
      </c>
      <c r="L2" s="191" t="s">
        <v>590</v>
      </c>
      <c r="M2" s="191" t="s">
        <v>591</v>
      </c>
      <c r="N2" s="246" t="s">
        <v>592</v>
      </c>
      <c r="O2" s="246" t="s">
        <v>593</v>
      </c>
      <c r="P2" s="191" t="s">
        <v>771</v>
      </c>
      <c r="Q2" s="191" t="s">
        <v>773</v>
      </c>
      <c r="R2" s="191" t="s">
        <v>595</v>
      </c>
      <c r="S2" s="191" t="s">
        <v>596</v>
      </c>
      <c r="T2" s="191" t="s">
        <v>597</v>
      </c>
      <c r="U2" s="191" t="s">
        <v>598</v>
      </c>
      <c r="V2" s="191" t="s">
        <v>772</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7" t="s">
        <v>15</v>
      </c>
      <c r="Q3" s="7" t="s">
        <v>15</v>
      </c>
      <c r="R3" s="7" t="s">
        <v>16</v>
      </c>
      <c r="S3" s="7" t="s">
        <v>17</v>
      </c>
      <c r="T3" s="7" t="s">
        <v>18</v>
      </c>
      <c r="U3" s="7" t="s">
        <v>19</v>
      </c>
      <c r="V3" s="7"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27</v>
      </c>
      <c r="M4" s="7" t="s">
        <v>28</v>
      </c>
      <c r="N4" s="7" t="s">
        <v>29</v>
      </c>
      <c r="O4" s="7" t="s">
        <v>30</v>
      </c>
      <c r="P4" s="7" t="s">
        <v>31</v>
      </c>
      <c r="Q4" s="7" t="s">
        <v>31</v>
      </c>
      <c r="R4" s="7" t="s">
        <v>32</v>
      </c>
      <c r="S4" s="7" t="s">
        <v>33</v>
      </c>
      <c r="T4" s="7" t="s">
        <v>34</v>
      </c>
      <c r="U4" s="7" t="s">
        <v>35</v>
      </c>
      <c r="V4" s="7" t="s">
        <v>36</v>
      </c>
      <c r="W4" s="7" t="s">
        <v>37</v>
      </c>
      <c r="X4" s="7" t="s">
        <v>38</v>
      </c>
      <c r="Y4" s="2"/>
      <c r="Z4" s="2"/>
      <c r="AA4" s="2"/>
      <c r="AB4" s="2"/>
      <c r="AC4" s="2"/>
    </row>
    <row r="5" spans="1:29" ht="16" thickBot="1">
      <c r="A5" s="85"/>
      <c r="B5" s="9" t="s">
        <v>39</v>
      </c>
      <c r="C5" s="85"/>
      <c r="D5" s="85"/>
      <c r="E5" s="85"/>
      <c r="F5" s="85"/>
      <c r="G5" s="85"/>
      <c r="H5" s="9" t="s">
        <v>770</v>
      </c>
      <c r="I5" s="9" t="s">
        <v>40</v>
      </c>
      <c r="J5" s="9" t="s">
        <v>41</v>
      </c>
      <c r="K5" s="9" t="s">
        <v>42</v>
      </c>
      <c r="L5" s="9" t="s">
        <v>43</v>
      </c>
      <c r="M5" s="9" t="s">
        <v>44</v>
      </c>
      <c r="N5" s="9" t="s">
        <v>45</v>
      </c>
      <c r="O5" s="9" t="s">
        <v>46</v>
      </c>
      <c r="P5" s="191" t="s">
        <v>783</v>
      </c>
      <c r="Q5" s="9" t="s">
        <v>774</v>
      </c>
      <c r="R5" s="9" t="s">
        <v>48</v>
      </c>
      <c r="S5" s="9" t="s">
        <v>49</v>
      </c>
      <c r="T5" s="9" t="s">
        <v>50</v>
      </c>
      <c r="U5" s="9" t="s">
        <v>51</v>
      </c>
      <c r="V5" s="9" t="s">
        <v>52</v>
      </c>
      <c r="W5" s="9" t="s">
        <v>53</v>
      </c>
      <c r="X5" s="9" t="s">
        <v>54</v>
      </c>
      <c r="Y5" s="2"/>
      <c r="Z5" s="2"/>
      <c r="AA5" s="2"/>
      <c r="AB5" s="2"/>
      <c r="AC5" s="2"/>
    </row>
    <row r="6" spans="1:29" ht="16" thickBot="1">
      <c r="A6" s="85" t="s">
        <v>55</v>
      </c>
      <c r="B6" s="9" t="s">
        <v>56</v>
      </c>
      <c r="C6" s="9" t="s">
        <v>57</v>
      </c>
      <c r="D6" s="9" t="s">
        <v>58</v>
      </c>
      <c r="E6" s="9" t="s">
        <v>59</v>
      </c>
      <c r="F6" s="9" t="s">
        <v>60</v>
      </c>
      <c r="G6" s="191" t="s">
        <v>637</v>
      </c>
      <c r="H6" s="10">
        <f t="shared" ref="H6:X6" si="0">$G7*H7+$G11*H11+$G17*H17+$G22*H22+$G28*H28+$G33*H33+$G37*H37+$G43*H43+$G47*H47+$G54*H54+$G59*H59+$G64*H64+$G68*H68+$G75*H75+$G85*H85+$G93*H93+$G97*H97+$G101*H101+$G105*H105+$G109*H109+$G113*H113+$G117*H117+$G127*H127+$G136*H136+$G144*H144+$G153*H153+$G157*H157+$G161*H161+$G171*H171+$G184*H184+$G193*H193</f>
        <v>71.44</v>
      </c>
      <c r="I6" s="10">
        <f t="shared" si="0"/>
        <v>101.25</v>
      </c>
      <c r="J6" s="10">
        <f t="shared" si="0"/>
        <v>373.38</v>
      </c>
      <c r="K6" s="10">
        <f t="shared" si="0"/>
        <v>528.61</v>
      </c>
      <c r="L6" s="10">
        <f t="shared" si="0"/>
        <v>330.32000000000005</v>
      </c>
      <c r="M6" s="10">
        <f t="shared" si="0"/>
        <v>241.77</v>
      </c>
      <c r="N6" s="10">
        <f t="shared" si="0"/>
        <v>238.67000000000002</v>
      </c>
      <c r="O6" s="10">
        <f t="shared" si="0"/>
        <v>293.64999999999998</v>
      </c>
      <c r="P6" s="10">
        <f t="shared" si="0"/>
        <v>329.36</v>
      </c>
      <c r="Q6" s="10">
        <f t="shared" si="0"/>
        <v>404.26</v>
      </c>
      <c r="R6" s="10">
        <f t="shared" si="0"/>
        <v>353.6</v>
      </c>
      <c r="S6" s="10">
        <f t="shared" si="0"/>
        <v>308.68</v>
      </c>
      <c r="T6" s="10">
        <f t="shared" si="0"/>
        <v>22.740000000000002</v>
      </c>
      <c r="U6" s="10">
        <f t="shared" si="0"/>
        <v>81.349999999999994</v>
      </c>
      <c r="V6" s="10">
        <f t="shared" si="0"/>
        <v>29.84</v>
      </c>
      <c r="W6" s="10">
        <f t="shared" si="0"/>
        <v>103.5</v>
      </c>
      <c r="X6" s="10">
        <f t="shared" si="0"/>
        <v>268.54000000000002</v>
      </c>
      <c r="Y6" s="2"/>
      <c r="Z6" s="2"/>
      <c r="AA6" s="2"/>
      <c r="AB6" s="2"/>
      <c r="AC6" s="2"/>
    </row>
    <row r="7" spans="1:29">
      <c r="A7" s="91">
        <v>1</v>
      </c>
      <c r="B7" s="12" t="s">
        <v>634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
      <c r="Z7" s="2"/>
      <c r="AA7" s="2"/>
      <c r="AB7" s="2"/>
      <c r="AC7" s="2"/>
    </row>
    <row r="8" spans="1:29">
      <c r="A8" s="130"/>
      <c r="B8" s="24"/>
      <c r="C8" s="197" t="s">
        <v>643</v>
      </c>
      <c r="D8" s="198">
        <v>0</v>
      </c>
      <c r="E8" s="198">
        <v>1</v>
      </c>
      <c r="F8" s="199"/>
      <c r="G8" s="200">
        <v>0</v>
      </c>
      <c r="H8" s="86"/>
      <c r="I8" s="86"/>
      <c r="J8" s="86"/>
      <c r="K8" s="80"/>
      <c r="L8" s="85"/>
      <c r="M8" s="86"/>
      <c r="N8" s="86"/>
      <c r="O8" s="86"/>
      <c r="P8" s="80"/>
      <c r="Q8" s="47"/>
      <c r="R8" s="47"/>
      <c r="S8" s="47"/>
      <c r="T8" s="47"/>
      <c r="U8" s="47"/>
      <c r="V8" s="47"/>
      <c r="W8" s="47"/>
      <c r="X8" s="47"/>
      <c r="Y8" s="2"/>
      <c r="Z8" s="2"/>
      <c r="AA8" s="2"/>
      <c r="AB8" s="2"/>
      <c r="AC8" s="2"/>
    </row>
    <row r="9" spans="1:29" ht="16" thickBot="1">
      <c r="A9" s="130"/>
      <c r="B9" s="24"/>
      <c r="C9" s="36" t="s">
        <v>644</v>
      </c>
      <c r="D9" s="37">
        <v>1</v>
      </c>
      <c r="E9" s="37">
        <v>1</v>
      </c>
      <c r="F9" s="193" t="s">
        <v>635</v>
      </c>
      <c r="G9" s="28">
        <v>0.3</v>
      </c>
      <c r="H9" s="86"/>
      <c r="I9" s="86"/>
      <c r="J9" s="86"/>
      <c r="K9" s="80"/>
      <c r="L9" s="85"/>
      <c r="M9" s="86"/>
      <c r="N9" s="86"/>
      <c r="O9" s="86"/>
      <c r="P9" s="80"/>
      <c r="Q9" s="47"/>
      <c r="R9" s="47"/>
      <c r="S9" s="47"/>
      <c r="T9" s="47"/>
      <c r="U9" s="47"/>
      <c r="V9" s="47"/>
      <c r="W9" s="47"/>
      <c r="X9" s="47"/>
      <c r="Y9" s="2"/>
      <c r="Z9" s="2"/>
      <c r="AA9" s="2"/>
      <c r="AB9" s="2"/>
      <c r="AC9" s="2"/>
    </row>
    <row r="10" spans="1:29"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
      <c r="Z10" s="2"/>
      <c r="AA10" s="2"/>
      <c r="AB10" s="2"/>
      <c r="AC10" s="2"/>
    </row>
    <row r="11" spans="1:29">
      <c r="A11" s="91">
        <v>2</v>
      </c>
      <c r="B11" s="195" t="s">
        <v>649</v>
      </c>
      <c r="C11" s="14"/>
      <c r="D11" s="14"/>
      <c r="E11" s="14"/>
      <c r="F11" s="40"/>
      <c r="G11" s="15">
        <f>E13*G13+E14*G14+E15*G15+E16*G16</f>
        <v>2.8000000000000003</v>
      </c>
      <c r="H11" s="45">
        <v>8</v>
      </c>
      <c r="I11" s="45">
        <v>11</v>
      </c>
      <c r="J11" s="45">
        <v>18</v>
      </c>
      <c r="K11" s="46">
        <v>16</v>
      </c>
      <c r="L11" s="85">
        <v>12</v>
      </c>
      <c r="M11" s="86">
        <v>3</v>
      </c>
      <c r="N11" s="86">
        <v>2</v>
      </c>
      <c r="O11" s="45">
        <v>4</v>
      </c>
      <c r="P11" s="46">
        <v>0</v>
      </c>
      <c r="Q11" s="210">
        <v>7</v>
      </c>
      <c r="R11" s="47">
        <v>9</v>
      </c>
      <c r="S11" s="47">
        <v>6</v>
      </c>
      <c r="T11" s="47">
        <v>3</v>
      </c>
      <c r="U11" s="47">
        <v>7</v>
      </c>
      <c r="V11" s="47">
        <v>4</v>
      </c>
      <c r="W11" s="47">
        <v>7</v>
      </c>
      <c r="X11" s="47">
        <v>6</v>
      </c>
      <c r="Y11" s="2"/>
      <c r="Z11" s="2"/>
      <c r="AA11" s="2"/>
      <c r="AB11" s="2"/>
      <c r="AC11" s="2"/>
    </row>
    <row r="12" spans="1:29">
      <c r="A12" s="130"/>
      <c r="B12" s="49" t="s">
        <v>68</v>
      </c>
      <c r="C12" s="197" t="s">
        <v>636</v>
      </c>
      <c r="D12" s="201">
        <v>0</v>
      </c>
      <c r="E12" s="201">
        <v>2</v>
      </c>
      <c r="F12" s="202"/>
      <c r="G12" s="203">
        <v>0</v>
      </c>
      <c r="H12" s="85"/>
      <c r="I12" s="85"/>
      <c r="J12" s="86"/>
      <c r="K12" s="80"/>
      <c r="L12" s="85"/>
      <c r="M12" s="86"/>
      <c r="N12" s="86"/>
      <c r="O12" s="86"/>
      <c r="P12" s="80"/>
      <c r="Q12" s="47"/>
      <c r="R12" s="47"/>
      <c r="S12" s="47"/>
      <c r="T12" s="47"/>
      <c r="U12" s="47"/>
      <c r="V12" s="47"/>
      <c r="W12" s="47"/>
      <c r="X12" s="47"/>
      <c r="Y12" s="2"/>
      <c r="Z12" s="2"/>
      <c r="AA12" s="2"/>
      <c r="AB12" s="2"/>
      <c r="AC12" s="2"/>
    </row>
    <row r="13" spans="1:29">
      <c r="A13" s="130"/>
      <c r="B13" s="49"/>
      <c r="C13" s="196" t="s">
        <v>645</v>
      </c>
      <c r="D13" s="204">
        <v>1</v>
      </c>
      <c r="E13" s="204">
        <v>1</v>
      </c>
      <c r="F13" s="194" t="s">
        <v>650</v>
      </c>
      <c r="G13" s="205">
        <v>0.4</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646</v>
      </c>
      <c r="D14" s="204">
        <v>1</v>
      </c>
      <c r="E14" s="204">
        <v>1</v>
      </c>
      <c r="F14" s="194" t="s">
        <v>651</v>
      </c>
      <c r="G14" s="205">
        <v>0.2</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
      <c r="Z15" s="2"/>
      <c r="AA15" s="2"/>
      <c r="AB15" s="2"/>
      <c r="AC15" s="2"/>
    </row>
    <row r="16" spans="1:29" ht="16" thickBot="1">
      <c r="A16" s="82"/>
      <c r="B16" s="83">
        <f>G11</f>
        <v>2.8000000000000003</v>
      </c>
      <c r="C16" s="196" t="s">
        <v>647</v>
      </c>
      <c r="D16" s="204">
        <v>0</v>
      </c>
      <c r="E16" s="204">
        <v>6</v>
      </c>
      <c r="F16" s="206" t="s">
        <v>648</v>
      </c>
      <c r="G16" s="205">
        <v>0.1</v>
      </c>
      <c r="H16" s="85"/>
      <c r="I16" s="85"/>
      <c r="J16" s="86"/>
      <c r="K16" s="80"/>
      <c r="L16" s="85"/>
      <c r="M16" s="86"/>
      <c r="N16" s="86"/>
      <c r="O16" s="86"/>
      <c r="P16" s="80"/>
      <c r="Q16" s="47"/>
      <c r="R16" s="47"/>
      <c r="S16" s="47"/>
      <c r="T16" s="47"/>
      <c r="U16" s="47"/>
      <c r="V16" s="47"/>
      <c r="W16" s="47"/>
      <c r="X16" s="47"/>
      <c r="Y16" s="2"/>
      <c r="Z16" s="2"/>
      <c r="AA16" s="2"/>
      <c r="AB16" s="2"/>
      <c r="AC16" s="2"/>
    </row>
    <row r="17" spans="1:29">
      <c r="A17" s="91">
        <v>3</v>
      </c>
      <c r="B17" s="195" t="s">
        <v>719</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
      <c r="Z17" s="2"/>
      <c r="AA17" s="2"/>
      <c r="AB17" s="2"/>
      <c r="AC17" s="2"/>
    </row>
    <row r="18" spans="1:29">
      <c r="A18" s="130"/>
      <c r="B18" s="49" t="s">
        <v>735</v>
      </c>
      <c r="C18" s="78" t="s">
        <v>649</v>
      </c>
      <c r="D18" s="50"/>
      <c r="E18" s="50">
        <v>1</v>
      </c>
      <c r="F18" s="78" t="s">
        <v>642</v>
      </c>
      <c r="G18" s="51">
        <v>0</v>
      </c>
      <c r="H18" s="85"/>
      <c r="I18" s="85"/>
      <c r="J18" s="86"/>
      <c r="K18" s="80"/>
      <c r="L18" s="85"/>
      <c r="M18" s="86"/>
      <c r="N18" s="86"/>
      <c r="O18" s="86"/>
      <c r="P18" s="80"/>
      <c r="Q18" s="47"/>
      <c r="R18" s="47"/>
      <c r="S18" s="47"/>
      <c r="T18" s="47"/>
      <c r="U18" s="47"/>
      <c r="V18" s="47"/>
      <c r="W18" s="47"/>
      <c r="X18" s="47"/>
      <c r="Y18" s="2"/>
      <c r="Z18" s="2"/>
      <c r="AA18" s="2"/>
      <c r="AB18" s="2"/>
      <c r="AC18" s="2"/>
    </row>
    <row r="19" spans="1:29">
      <c r="A19" s="82"/>
      <c r="B19" s="83">
        <f>G17</f>
        <v>250.1</v>
      </c>
      <c r="C19" s="78" t="s">
        <v>720</v>
      </c>
      <c r="D19" s="50">
        <v>1</v>
      </c>
      <c r="E19" s="50">
        <v>1</v>
      </c>
      <c r="F19" s="27" t="s">
        <v>721</v>
      </c>
      <c r="G19" s="51">
        <v>0.1</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c r="C20" s="240" t="s">
        <v>743</v>
      </c>
      <c r="D20" s="241">
        <v>1</v>
      </c>
      <c r="E20" s="241">
        <v>1</v>
      </c>
      <c r="F20" s="244" t="s">
        <v>723</v>
      </c>
      <c r="G20" s="242">
        <v>0.1</v>
      </c>
      <c r="H20" s="85"/>
      <c r="I20" s="85"/>
      <c r="J20" s="86"/>
      <c r="K20" s="80"/>
      <c r="L20" s="85"/>
      <c r="M20" s="86"/>
      <c r="N20" s="86"/>
      <c r="O20" s="86"/>
      <c r="P20" s="80"/>
      <c r="Q20" s="47"/>
      <c r="R20" s="47"/>
      <c r="S20" s="47"/>
      <c r="T20" s="47"/>
      <c r="U20" s="47"/>
      <c r="V20" s="47"/>
      <c r="W20" s="47"/>
      <c r="X20" s="47"/>
      <c r="Y20" s="2"/>
      <c r="Z20" s="2"/>
      <c r="AA20" s="2"/>
      <c r="AB20" s="2"/>
      <c r="AC20" s="2"/>
    </row>
    <row r="21" spans="1:29" ht="16" thickBot="1">
      <c r="A21" s="85"/>
      <c r="B21" s="68"/>
      <c r="C21" s="214" t="s">
        <v>722</v>
      </c>
      <c r="D21" s="65">
        <v>0</v>
      </c>
      <c r="E21" s="65">
        <v>1</v>
      </c>
      <c r="F21" s="66" t="s">
        <v>724</v>
      </c>
      <c r="G21" s="67">
        <v>250</v>
      </c>
      <c r="H21" s="85"/>
      <c r="I21" s="85"/>
      <c r="J21" s="86"/>
      <c r="K21" s="80"/>
      <c r="L21" s="85"/>
      <c r="M21" s="86"/>
      <c r="N21" s="86"/>
      <c r="O21" s="86"/>
      <c r="P21" s="80"/>
      <c r="Q21" s="47"/>
      <c r="R21" s="47"/>
      <c r="S21" s="47"/>
      <c r="T21" s="47"/>
      <c r="U21" s="47"/>
      <c r="V21" s="47"/>
      <c r="W21" s="47"/>
      <c r="X21" s="47"/>
      <c r="Y21" s="2"/>
      <c r="Z21" s="2"/>
      <c r="AA21" s="2"/>
      <c r="AB21" s="2"/>
      <c r="AC21" s="2"/>
    </row>
    <row r="22" spans="1:29">
      <c r="A22" s="91">
        <v>4</v>
      </c>
      <c r="B22" s="195" t="s">
        <v>725</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
      <c r="Z22" s="2"/>
      <c r="AA22" s="2"/>
      <c r="AB22" s="2"/>
      <c r="AC22" s="2"/>
    </row>
    <row r="23" spans="1:29">
      <c r="A23" s="130"/>
      <c r="B23" s="24" t="s">
        <v>242</v>
      </c>
      <c r="C23" s="78" t="s">
        <v>649</v>
      </c>
      <c r="D23" s="50"/>
      <c r="E23" s="50">
        <v>1</v>
      </c>
      <c r="F23" s="78" t="s">
        <v>642</v>
      </c>
      <c r="G23" s="51">
        <v>0</v>
      </c>
      <c r="H23" s="70"/>
      <c r="I23" s="70"/>
      <c r="J23" s="45"/>
      <c r="K23" s="46"/>
      <c r="L23" s="85"/>
      <c r="M23" s="86"/>
      <c r="N23" s="86"/>
      <c r="O23" s="86"/>
      <c r="P23" s="80"/>
      <c r="Q23" s="47"/>
      <c r="R23" s="47"/>
      <c r="S23" s="47"/>
      <c r="T23" s="47"/>
      <c r="U23" s="47"/>
      <c r="V23" s="47"/>
      <c r="W23" s="47"/>
      <c r="X23" s="47"/>
      <c r="Y23" s="2"/>
      <c r="Z23" s="2"/>
      <c r="AA23" s="2"/>
      <c r="AB23" s="2"/>
      <c r="AC23" s="2"/>
    </row>
    <row r="24" spans="1:29">
      <c r="A24" s="82"/>
      <c r="B24" s="83">
        <f>G22</f>
        <v>0.4</v>
      </c>
      <c r="C24" s="78" t="s">
        <v>675</v>
      </c>
      <c r="D24" s="78">
        <v>1</v>
      </c>
      <c r="E24" s="78">
        <v>1</v>
      </c>
      <c r="F24" s="84" t="s">
        <v>680</v>
      </c>
      <c r="G24" s="51">
        <v>0.4</v>
      </c>
      <c r="H24" s="70"/>
      <c r="I24" s="70"/>
      <c r="J24" s="45"/>
      <c r="K24" s="46"/>
      <c r="L24" s="85"/>
      <c r="M24" s="86"/>
      <c r="N24" s="86"/>
      <c r="O24" s="86"/>
      <c r="P24" s="80"/>
      <c r="Q24" s="47"/>
      <c r="R24" s="47"/>
      <c r="S24" s="47"/>
      <c r="T24" s="47"/>
      <c r="U24" s="47"/>
      <c r="V24" s="47"/>
      <c r="W24" s="47"/>
      <c r="X24" s="47"/>
      <c r="Y24" s="2"/>
      <c r="Z24" s="2"/>
      <c r="AA24" s="2"/>
      <c r="AB24" s="2"/>
      <c r="AC24" s="2"/>
    </row>
    <row r="25" spans="1:29">
      <c r="A25" s="85"/>
      <c r="B25" s="86" t="s">
        <v>245</v>
      </c>
      <c r="C25" s="196" t="s">
        <v>246</v>
      </c>
      <c r="D25" s="78">
        <v>1</v>
      </c>
      <c r="E25" s="78">
        <v>1</v>
      </c>
      <c r="F25" s="84" t="s">
        <v>677</v>
      </c>
      <c r="G25" s="51">
        <v>0</v>
      </c>
      <c r="H25" s="70"/>
      <c r="I25" s="70"/>
      <c r="J25" s="45"/>
      <c r="K25" s="46"/>
      <c r="L25" s="85"/>
      <c r="M25" s="86"/>
      <c r="N25" s="86"/>
      <c r="O25" s="86"/>
      <c r="P25" s="80"/>
      <c r="Q25" s="47"/>
      <c r="R25" s="47"/>
      <c r="S25" s="47"/>
      <c r="T25" s="47"/>
      <c r="U25" s="47"/>
      <c r="V25" s="47"/>
      <c r="W25" s="47"/>
      <c r="X25" s="47"/>
      <c r="Y25" s="2"/>
      <c r="Z25" s="2"/>
      <c r="AA25" s="2"/>
      <c r="AB25" s="2"/>
      <c r="AC25" s="2"/>
    </row>
    <row r="26" spans="1:29">
      <c r="A26" s="91"/>
      <c r="B26" s="87"/>
      <c r="C26" s="196" t="s">
        <v>248</v>
      </c>
      <c r="D26" s="78">
        <v>1</v>
      </c>
      <c r="E26" s="78">
        <v>7</v>
      </c>
      <c r="F26" s="84" t="s">
        <v>679</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ht="16" thickBot="1">
      <c r="A27" s="91"/>
      <c r="B27" s="88"/>
      <c r="C27" s="214" t="s">
        <v>676</v>
      </c>
      <c r="D27" s="64">
        <v>1</v>
      </c>
      <c r="E27" s="64">
        <v>1</v>
      </c>
      <c r="F27" s="89" t="s">
        <v>678</v>
      </c>
      <c r="G27" s="67">
        <v>0</v>
      </c>
      <c r="H27" s="70"/>
      <c r="I27" s="70"/>
      <c r="J27" s="45"/>
      <c r="K27" s="46"/>
      <c r="L27" s="85"/>
      <c r="M27" s="86"/>
      <c r="N27" s="86"/>
      <c r="O27" s="86"/>
      <c r="P27" s="80"/>
      <c r="Q27" s="47"/>
      <c r="R27" s="47"/>
      <c r="S27" s="47"/>
      <c r="T27" s="47"/>
      <c r="U27" s="47"/>
      <c r="V27" s="47"/>
      <c r="W27" s="47"/>
      <c r="X27" s="47"/>
      <c r="Y27" s="2"/>
      <c r="Z27" s="2"/>
      <c r="AA27" s="2"/>
      <c r="AB27" s="2"/>
      <c r="AC27" s="2"/>
    </row>
    <row r="28" spans="1:29">
      <c r="A28" s="91">
        <v>5</v>
      </c>
      <c r="B28" s="195" t="s">
        <v>718</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
      <c r="Z28" s="2"/>
      <c r="AA28" s="2"/>
      <c r="AB28" s="2"/>
      <c r="AC28" s="2"/>
    </row>
    <row r="29" spans="1:29">
      <c r="A29" s="130"/>
      <c r="B29" s="24" t="s">
        <v>726</v>
      </c>
      <c r="C29" s="78" t="s">
        <v>649</v>
      </c>
      <c r="D29" s="50"/>
      <c r="E29" s="50">
        <v>1</v>
      </c>
      <c r="F29" s="78" t="s">
        <v>642</v>
      </c>
      <c r="G29" s="51">
        <v>0</v>
      </c>
      <c r="H29" s="70"/>
      <c r="I29" s="70"/>
      <c r="J29" s="45"/>
      <c r="K29" s="46"/>
      <c r="L29" s="85"/>
      <c r="M29" s="86"/>
      <c r="N29" s="86"/>
      <c r="O29" s="86"/>
      <c r="P29" s="80"/>
      <c r="Q29" s="47"/>
      <c r="R29" s="47"/>
      <c r="S29" s="47"/>
      <c r="T29" s="47"/>
      <c r="U29" s="47"/>
      <c r="V29" s="47"/>
      <c r="W29" s="47"/>
      <c r="X29" s="47"/>
      <c r="Y29" s="2"/>
      <c r="Z29" s="2"/>
      <c r="AA29" s="2"/>
      <c r="AB29" s="2"/>
      <c r="AC29" s="2"/>
    </row>
    <row r="30" spans="1:29">
      <c r="A30" s="82"/>
      <c r="B30" s="83">
        <f>G28</f>
        <v>0.6</v>
      </c>
      <c r="C30" s="78" t="s">
        <v>728</v>
      </c>
      <c r="D30" s="78">
        <v>1</v>
      </c>
      <c r="E30" s="78">
        <v>1</v>
      </c>
      <c r="F30" s="84" t="s">
        <v>784</v>
      </c>
      <c r="G30" s="51">
        <v>0.6</v>
      </c>
      <c r="H30" s="70"/>
      <c r="I30" s="70"/>
      <c r="J30" s="45"/>
      <c r="K30" s="46"/>
      <c r="L30" s="85"/>
      <c r="M30" s="86"/>
      <c r="N30" s="86"/>
      <c r="O30" s="86"/>
      <c r="P30" s="80"/>
      <c r="Q30" s="47"/>
      <c r="R30" s="47"/>
      <c r="S30" s="47"/>
      <c r="T30" s="47"/>
      <c r="U30" s="47"/>
      <c r="V30" s="47"/>
      <c r="W30" s="47"/>
      <c r="X30" s="47"/>
      <c r="Y30" s="2"/>
      <c r="Z30" s="2"/>
      <c r="AA30" s="2"/>
      <c r="AB30" s="2"/>
      <c r="AC30" s="2"/>
    </row>
    <row r="31" spans="1:29">
      <c r="A31" s="85"/>
      <c r="B31" s="86" t="s">
        <v>727</v>
      </c>
      <c r="C31" s="196" t="s">
        <v>729</v>
      </c>
      <c r="D31" s="78">
        <v>1</v>
      </c>
      <c r="E31" s="78">
        <v>4</v>
      </c>
      <c r="F31" s="84" t="s">
        <v>732</v>
      </c>
      <c r="G31" s="51">
        <v>0</v>
      </c>
      <c r="H31" s="70"/>
      <c r="I31" s="70"/>
      <c r="J31" s="45"/>
      <c r="K31" s="46"/>
      <c r="L31" s="85"/>
      <c r="M31" s="86"/>
      <c r="N31" s="86"/>
      <c r="O31" s="86"/>
      <c r="P31" s="80"/>
      <c r="Q31" s="47"/>
      <c r="R31" s="47"/>
      <c r="S31" s="47"/>
      <c r="T31" s="47"/>
      <c r="U31" s="47"/>
      <c r="V31" s="47"/>
      <c r="W31" s="47"/>
      <c r="X31" s="47"/>
      <c r="Y31" s="2"/>
      <c r="Z31" s="2"/>
      <c r="AA31" s="2"/>
      <c r="AB31" s="2"/>
      <c r="AC31" s="2"/>
    </row>
    <row r="32" spans="1:29" ht="16" thickBot="1">
      <c r="A32" s="91"/>
      <c r="B32" s="87"/>
      <c r="C32" s="196" t="s">
        <v>730</v>
      </c>
      <c r="D32" s="78">
        <v>1</v>
      </c>
      <c r="E32" s="78">
        <v>4</v>
      </c>
      <c r="F32" s="84" t="s">
        <v>731</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c r="A33" s="91">
        <v>6</v>
      </c>
      <c r="B33" s="195" t="s">
        <v>733</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
      <c r="Z33" s="2"/>
      <c r="AA33" s="2"/>
      <c r="AB33" s="2"/>
      <c r="AC33" s="2"/>
    </row>
    <row r="34" spans="1:29">
      <c r="A34" s="130"/>
      <c r="B34" s="49" t="s">
        <v>734</v>
      </c>
      <c r="C34" s="78" t="s">
        <v>649</v>
      </c>
      <c r="D34" s="50"/>
      <c r="E34" s="50">
        <v>1</v>
      </c>
      <c r="F34" s="78" t="s">
        <v>642</v>
      </c>
      <c r="G34" s="51">
        <v>0</v>
      </c>
      <c r="H34" s="85"/>
      <c r="I34" s="85"/>
      <c r="J34" s="86"/>
      <c r="K34" s="80"/>
      <c r="L34" s="85"/>
      <c r="M34" s="86"/>
      <c r="N34" s="86"/>
      <c r="O34" s="86"/>
      <c r="P34" s="80"/>
      <c r="Q34" s="47"/>
      <c r="R34" s="47"/>
      <c r="S34" s="47"/>
      <c r="T34" s="47"/>
      <c r="U34" s="47"/>
      <c r="V34" s="47"/>
      <c r="W34" s="47"/>
      <c r="X34" s="47"/>
      <c r="Y34" s="2"/>
      <c r="Z34" s="2"/>
      <c r="AA34" s="2"/>
      <c r="AB34" s="2"/>
      <c r="AC34" s="2"/>
    </row>
    <row r="35" spans="1:29">
      <c r="A35" s="82"/>
      <c r="B35" s="83">
        <f>G33</f>
        <v>0.1</v>
      </c>
      <c r="C35" s="78" t="s">
        <v>736</v>
      </c>
      <c r="D35" s="50">
        <v>1</v>
      </c>
      <c r="E35" s="50">
        <v>1</v>
      </c>
      <c r="F35" s="27" t="s">
        <v>721</v>
      </c>
      <c r="G35" s="51">
        <v>0.1</v>
      </c>
      <c r="H35" s="85"/>
      <c r="I35" s="85"/>
      <c r="J35" s="86"/>
      <c r="K35" s="80"/>
      <c r="L35" s="85"/>
      <c r="M35" s="86"/>
      <c r="N35" s="86"/>
      <c r="O35" s="86"/>
      <c r="P35" s="80"/>
      <c r="Q35" s="47"/>
      <c r="R35" s="47"/>
      <c r="S35" s="47"/>
      <c r="T35" s="47"/>
      <c r="U35" s="47"/>
      <c r="V35" s="47"/>
      <c r="W35" s="47"/>
      <c r="X35" s="47"/>
      <c r="Y35" s="2"/>
      <c r="Z35" s="2"/>
      <c r="AA35" s="2"/>
      <c r="AB35" s="2"/>
      <c r="AC35" s="2"/>
    </row>
    <row r="36" spans="1:29" ht="16" thickBot="1">
      <c r="A36" s="85"/>
      <c r="B36" s="68"/>
      <c r="C36" s="214" t="s">
        <v>737</v>
      </c>
      <c r="D36" s="65">
        <v>0</v>
      </c>
      <c r="E36" s="65">
        <v>1</v>
      </c>
      <c r="F36" s="66" t="s">
        <v>738</v>
      </c>
      <c r="G36" s="67">
        <v>0</v>
      </c>
      <c r="H36" s="85"/>
      <c r="I36" s="85"/>
      <c r="J36" s="86"/>
      <c r="K36" s="80"/>
      <c r="L36" s="85"/>
      <c r="M36" s="86"/>
      <c r="N36" s="86"/>
      <c r="O36" s="86"/>
      <c r="P36" s="80"/>
      <c r="Q36" s="47"/>
      <c r="R36" s="47"/>
      <c r="S36" s="47"/>
      <c r="T36" s="47"/>
      <c r="U36" s="47"/>
      <c r="V36" s="47"/>
      <c r="W36" s="47"/>
      <c r="X36" s="47"/>
      <c r="Y36" s="2"/>
      <c r="Z36" s="2"/>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
      <c r="Z37" s="2"/>
      <c r="AA37" s="2"/>
      <c r="AB37" s="2"/>
      <c r="AC37" s="2"/>
    </row>
    <row r="38" spans="1:29">
      <c r="A38" s="130"/>
      <c r="B38" s="49" t="s">
        <v>76</v>
      </c>
      <c r="C38" s="196" t="s">
        <v>649</v>
      </c>
      <c r="D38" s="50"/>
      <c r="E38" s="50">
        <v>1</v>
      </c>
      <c r="F38" s="78" t="s">
        <v>642</v>
      </c>
      <c r="G38" s="51">
        <v>0</v>
      </c>
      <c r="H38" s="85"/>
      <c r="I38" s="85"/>
      <c r="J38" s="86"/>
      <c r="K38" s="80"/>
      <c r="L38" s="85"/>
      <c r="M38" s="86"/>
      <c r="N38" s="86"/>
      <c r="O38" s="86"/>
      <c r="P38" s="80"/>
      <c r="Q38" s="47"/>
      <c r="R38" s="47"/>
      <c r="S38" s="47"/>
      <c r="T38" s="47"/>
      <c r="U38" s="47"/>
      <c r="V38" s="47"/>
      <c r="W38" s="47"/>
      <c r="X38" s="47"/>
      <c r="Y38" s="2"/>
      <c r="Z38" s="2"/>
      <c r="AA38" s="2"/>
      <c r="AB38" s="2"/>
      <c r="AC38" s="2"/>
    </row>
    <row r="39" spans="1:29">
      <c r="A39" s="82"/>
      <c r="B39" s="83">
        <f>G37</f>
        <v>9.8999999999999986</v>
      </c>
      <c r="C39" s="78" t="s">
        <v>638</v>
      </c>
      <c r="D39" s="50">
        <v>1</v>
      </c>
      <c r="E39" s="50">
        <v>1</v>
      </c>
      <c r="F39" s="27" t="s">
        <v>641</v>
      </c>
      <c r="G39" s="51">
        <v>0.3</v>
      </c>
      <c r="H39" s="85"/>
      <c r="I39" s="85"/>
      <c r="J39" s="86"/>
      <c r="K39" s="80"/>
      <c r="L39" s="85"/>
      <c r="M39" s="86"/>
      <c r="N39" s="86"/>
      <c r="O39" s="86"/>
      <c r="P39" s="80"/>
      <c r="Q39" s="47"/>
      <c r="R39" s="47"/>
      <c r="S39" s="47"/>
      <c r="T39" s="47"/>
      <c r="U39" s="47"/>
      <c r="V39" s="47"/>
      <c r="W39" s="47"/>
      <c r="X39" s="47"/>
      <c r="Y39" s="2"/>
      <c r="Z39" s="2"/>
      <c r="AA39" s="2"/>
      <c r="AB39" s="2"/>
      <c r="AC39" s="2"/>
    </row>
    <row r="40" spans="1:29">
      <c r="A40" s="85"/>
      <c r="B40" s="86" t="s">
        <v>80</v>
      </c>
      <c r="C40" s="196" t="s">
        <v>639</v>
      </c>
      <c r="D40" s="50">
        <v>1</v>
      </c>
      <c r="E40" s="50">
        <v>1</v>
      </c>
      <c r="F40" s="27" t="s">
        <v>640</v>
      </c>
      <c r="G40" s="51">
        <v>0</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
      <c r="Z41" s="2"/>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
      <c r="Z42" s="2"/>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
      <c r="Z43" s="2"/>
      <c r="AA43" s="2"/>
      <c r="AB43" s="2"/>
      <c r="AC43" s="2"/>
    </row>
    <row r="44" spans="1:29">
      <c r="A44" s="130"/>
      <c r="B44" s="49" t="s">
        <v>88</v>
      </c>
      <c r="C44" s="78" t="s">
        <v>649</v>
      </c>
      <c r="D44" s="50"/>
      <c r="E44" s="50">
        <v>1</v>
      </c>
      <c r="F44" s="78" t="s">
        <v>642</v>
      </c>
      <c r="G44" s="51">
        <v>0</v>
      </c>
      <c r="H44" s="85"/>
      <c r="I44" s="85"/>
      <c r="J44" s="86"/>
      <c r="K44" s="80"/>
      <c r="L44" s="85"/>
      <c r="M44" s="86"/>
      <c r="N44" s="86"/>
      <c r="O44" s="86"/>
      <c r="P44" s="80"/>
      <c r="Q44" s="47"/>
      <c r="R44" s="47"/>
      <c r="S44" s="47"/>
      <c r="T44" s="47"/>
      <c r="U44" s="47"/>
      <c r="V44" s="47"/>
      <c r="W44" s="47"/>
      <c r="X44" s="47"/>
      <c r="Y44" s="2"/>
      <c r="Z44" s="2"/>
      <c r="AA44" s="2"/>
      <c r="AB44" s="2"/>
      <c r="AC44" s="2"/>
    </row>
    <row r="45" spans="1:29">
      <c r="A45" s="82"/>
      <c r="B45" s="83">
        <f>G43</f>
        <v>27</v>
      </c>
      <c r="C45" s="78" t="s">
        <v>652</v>
      </c>
      <c r="D45" s="50">
        <v>1</v>
      </c>
      <c r="E45" s="50">
        <v>1</v>
      </c>
      <c r="F45" s="27" t="s">
        <v>653</v>
      </c>
      <c r="G45" s="51">
        <v>0.3</v>
      </c>
      <c r="H45" s="85"/>
      <c r="I45" s="85"/>
      <c r="J45" s="86"/>
      <c r="K45" s="80"/>
      <c r="L45" s="85"/>
      <c r="M45" s="86"/>
      <c r="N45" s="86"/>
      <c r="O45" s="86"/>
      <c r="P45" s="80"/>
      <c r="Q45" s="47"/>
      <c r="R45" s="47"/>
      <c r="S45" s="47"/>
      <c r="T45" s="47"/>
      <c r="U45" s="47"/>
      <c r="V45" s="47"/>
      <c r="W45" s="47"/>
      <c r="X45" s="47"/>
      <c r="Y45" s="2"/>
      <c r="Z45" s="2"/>
      <c r="AA45" s="2"/>
      <c r="AB45" s="2"/>
      <c r="AC45" s="2"/>
    </row>
    <row r="46" spans="1:29" ht="16" thickBot="1">
      <c r="A46" s="85"/>
      <c r="B46" s="68" t="s">
        <v>91</v>
      </c>
      <c r="C46" s="64" t="s">
        <v>92</v>
      </c>
      <c r="D46" s="65">
        <v>0</v>
      </c>
      <c r="E46" s="65">
        <v>1</v>
      </c>
      <c r="F46" s="66" t="s">
        <v>93</v>
      </c>
      <c r="G46" s="67">
        <v>26.7</v>
      </c>
      <c r="H46" s="85"/>
      <c r="I46" s="85"/>
      <c r="J46" s="86"/>
      <c r="K46" s="80"/>
      <c r="L46" s="85"/>
      <c r="M46" s="86"/>
      <c r="N46" s="86"/>
      <c r="O46" s="86"/>
      <c r="P46" s="80"/>
      <c r="Q46" s="47"/>
      <c r="R46" s="47"/>
      <c r="S46" s="47"/>
      <c r="T46" s="47"/>
      <c r="U46" s="47"/>
      <c r="V46" s="47"/>
      <c r="W46" s="47"/>
      <c r="X46" s="47"/>
      <c r="Y46" s="2"/>
      <c r="Z46" s="2"/>
      <c r="AA46" s="2"/>
      <c r="AB46" s="2"/>
      <c r="AC46" s="2"/>
    </row>
    <row r="47" spans="1:29">
      <c r="A47" s="85">
        <v>9</v>
      </c>
      <c r="B47" s="12" t="s">
        <v>654</v>
      </c>
      <c r="C47" s="14"/>
      <c r="D47" s="14"/>
      <c r="E47" s="14"/>
      <c r="F47" s="40"/>
      <c r="G47" s="15">
        <f>E48*G48+E49*G49+E50*G50+E51*G51+E52*G52+E53*G53</f>
        <v>1</v>
      </c>
      <c r="H47" s="85">
        <v>0</v>
      </c>
      <c r="I47" s="85">
        <v>0</v>
      </c>
      <c r="J47" s="86">
        <v>0</v>
      </c>
      <c r="K47" s="80">
        <v>1</v>
      </c>
      <c r="L47" s="85">
        <v>0</v>
      </c>
      <c r="M47" s="86">
        <v>0</v>
      </c>
      <c r="N47" s="80">
        <v>0</v>
      </c>
      <c r="O47" s="85">
        <v>0</v>
      </c>
      <c r="P47" s="86">
        <v>0</v>
      </c>
      <c r="Q47" s="86">
        <v>0</v>
      </c>
      <c r="R47" s="80">
        <v>0</v>
      </c>
      <c r="S47" s="85">
        <v>0</v>
      </c>
      <c r="T47" s="86">
        <v>0</v>
      </c>
      <c r="U47" s="80">
        <v>0</v>
      </c>
      <c r="V47" s="85">
        <v>0</v>
      </c>
      <c r="W47" s="86">
        <v>0</v>
      </c>
      <c r="X47" s="80">
        <v>0</v>
      </c>
      <c r="Y47" s="2"/>
      <c r="Z47" s="2"/>
      <c r="AA47" s="2"/>
      <c r="AB47" s="2"/>
      <c r="AC47" s="2"/>
    </row>
    <row r="48" spans="1:29">
      <c r="A48" s="85"/>
      <c r="B48" s="211" t="s">
        <v>655</v>
      </c>
      <c r="C48" s="78" t="s">
        <v>649</v>
      </c>
      <c r="D48" s="50"/>
      <c r="E48" s="50">
        <v>1</v>
      </c>
      <c r="F48" s="78" t="s">
        <v>642</v>
      </c>
      <c r="G48" s="51">
        <v>0</v>
      </c>
      <c r="H48" s="85"/>
      <c r="I48" s="85"/>
      <c r="J48" s="86"/>
      <c r="K48" s="80"/>
      <c r="L48" s="85"/>
      <c r="M48" s="86"/>
      <c r="N48" s="86"/>
      <c r="O48" s="86"/>
      <c r="P48" s="80"/>
      <c r="Q48" s="47"/>
      <c r="R48" s="47"/>
      <c r="S48" s="47"/>
      <c r="T48" s="47"/>
      <c r="U48" s="47"/>
      <c r="V48" s="47"/>
      <c r="W48" s="47"/>
      <c r="X48" s="47"/>
      <c r="Y48" s="2"/>
      <c r="Z48" s="2"/>
      <c r="AA48" s="2"/>
      <c r="AB48" s="2"/>
      <c r="AC48" s="2"/>
    </row>
    <row r="49" spans="1:29">
      <c r="A49" s="85"/>
      <c r="B49" s="83">
        <f>G47</f>
        <v>1</v>
      </c>
      <c r="C49" s="207" t="s">
        <v>656</v>
      </c>
      <c r="D49" s="208">
        <v>1</v>
      </c>
      <c r="E49" s="208">
        <v>1</v>
      </c>
      <c r="F49" s="209" t="s">
        <v>660</v>
      </c>
      <c r="G49" s="210">
        <v>0.6</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213" t="s">
        <v>663</v>
      </c>
      <c r="C50" s="212" t="s">
        <v>657</v>
      </c>
      <c r="D50" s="208">
        <v>1</v>
      </c>
      <c r="E50" s="208">
        <v>1</v>
      </c>
      <c r="F50" s="209" t="s">
        <v>661</v>
      </c>
      <c r="G50" s="210">
        <v>0</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86"/>
      <c r="C51" s="212" t="s">
        <v>658</v>
      </c>
      <c r="D51" s="208">
        <v>1</v>
      </c>
      <c r="E51" s="208">
        <v>2</v>
      </c>
      <c r="F51" s="209" t="s">
        <v>662</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
      <c r="Z52" s="2"/>
      <c r="AA52" s="2"/>
      <c r="AB52" s="2"/>
      <c r="AC52" s="2"/>
    </row>
    <row r="53" spans="1:29" ht="16" thickBot="1">
      <c r="A53" s="85"/>
      <c r="B53" s="86"/>
      <c r="C53" s="212" t="s">
        <v>659</v>
      </c>
      <c r="D53" s="208">
        <v>0</v>
      </c>
      <c r="E53" s="208">
        <v>3</v>
      </c>
      <c r="F53" s="209"/>
      <c r="G53" s="210">
        <v>0</v>
      </c>
      <c r="H53" s="85"/>
      <c r="I53" s="85"/>
      <c r="J53" s="86"/>
      <c r="K53" s="80"/>
      <c r="L53" s="85"/>
      <c r="M53" s="86"/>
      <c r="N53" s="86"/>
      <c r="O53" s="86"/>
      <c r="P53" s="80"/>
      <c r="Q53" s="47"/>
      <c r="R53" s="47"/>
      <c r="S53" s="47"/>
      <c r="T53" s="47"/>
      <c r="U53" s="47"/>
      <c r="V53" s="47"/>
      <c r="W53" s="47"/>
      <c r="X53" s="47"/>
      <c r="Y53" s="2"/>
      <c r="Z53" s="2"/>
      <c r="AA53" s="2"/>
      <c r="AB53" s="2"/>
      <c r="AC53" s="2"/>
    </row>
    <row r="54" spans="1:29">
      <c r="A54" s="85">
        <v>10</v>
      </c>
      <c r="B54" s="195" t="s">
        <v>668</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
      <c r="Z54" s="2"/>
      <c r="AA54" s="2"/>
      <c r="AB54" s="2"/>
      <c r="AC54" s="2"/>
    </row>
    <row r="55" spans="1:29">
      <c r="A55" s="85"/>
      <c r="B55" s="49" t="s">
        <v>95</v>
      </c>
      <c r="C55" s="78" t="s">
        <v>649</v>
      </c>
      <c r="D55" s="50"/>
      <c r="E55" s="50">
        <v>1</v>
      </c>
      <c r="F55" s="78" t="s">
        <v>642</v>
      </c>
      <c r="G55" s="51">
        <v>0</v>
      </c>
      <c r="H55" s="85"/>
      <c r="I55" s="85"/>
      <c r="J55" s="86"/>
      <c r="K55" s="80"/>
      <c r="L55" s="85"/>
      <c r="M55" s="86"/>
      <c r="N55" s="86"/>
      <c r="O55" s="86"/>
      <c r="P55" s="80"/>
      <c r="Q55" s="47"/>
      <c r="R55" s="47"/>
      <c r="S55" s="47"/>
      <c r="T55" s="47"/>
      <c r="U55" s="47"/>
      <c r="V55" s="47"/>
      <c r="W55" s="47"/>
      <c r="X55" s="47"/>
      <c r="Y55" s="2"/>
      <c r="Z55" s="2"/>
      <c r="AA55" s="2"/>
      <c r="AB55" s="2"/>
      <c r="AC55" s="2"/>
    </row>
    <row r="56" spans="1:29">
      <c r="A56" s="85"/>
      <c r="B56" s="83">
        <f>G54</f>
        <v>0.30000000000000004</v>
      </c>
      <c r="C56" s="196" t="s">
        <v>669</v>
      </c>
      <c r="D56" s="50">
        <v>1</v>
      </c>
      <c r="E56" s="50">
        <v>1</v>
      </c>
      <c r="F56" s="27" t="s">
        <v>673</v>
      </c>
      <c r="G56" s="51">
        <v>0.2</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213" t="s">
        <v>674</v>
      </c>
      <c r="C57" s="196" t="s">
        <v>670</v>
      </c>
      <c r="D57" s="50">
        <v>1</v>
      </c>
      <c r="E57" s="50">
        <v>1</v>
      </c>
      <c r="F57" s="27" t="s">
        <v>672</v>
      </c>
      <c r="G57" s="51">
        <v>0.1</v>
      </c>
      <c r="H57" s="85"/>
      <c r="I57" s="85"/>
      <c r="J57" s="86"/>
      <c r="K57" s="80"/>
      <c r="L57" s="85"/>
      <c r="M57" s="86"/>
      <c r="N57" s="86"/>
      <c r="O57" s="86"/>
      <c r="P57" s="80"/>
      <c r="Q57" s="47"/>
      <c r="R57" s="47"/>
      <c r="S57" s="47"/>
      <c r="T57" s="47"/>
      <c r="U57" s="47"/>
      <c r="V57" s="47"/>
      <c r="W57" s="47"/>
      <c r="X57" s="47"/>
      <c r="Y57" s="2"/>
      <c r="Z57" s="2"/>
      <c r="AA57" s="2"/>
      <c r="AB57" s="2"/>
      <c r="AC57" s="2"/>
    </row>
    <row r="58" spans="1:29" ht="16" thickBot="1">
      <c r="A58" s="91"/>
      <c r="B58" s="68"/>
      <c r="C58" s="214" t="s">
        <v>671</v>
      </c>
      <c r="D58" s="65">
        <v>0</v>
      </c>
      <c r="E58" s="65">
        <v>1</v>
      </c>
      <c r="F58" s="66"/>
      <c r="G58" s="67">
        <v>0</v>
      </c>
      <c r="H58" s="45"/>
      <c r="I58" s="45"/>
      <c r="J58" s="45"/>
      <c r="K58" s="46"/>
      <c r="L58" s="85"/>
      <c r="M58" s="86"/>
      <c r="N58" s="86"/>
      <c r="O58" s="45"/>
      <c r="P58" s="46"/>
      <c r="Q58" s="210"/>
      <c r="R58" s="47"/>
      <c r="S58" s="47"/>
      <c r="T58" s="47"/>
      <c r="U58" s="47"/>
      <c r="V58" s="47"/>
      <c r="W58" s="47"/>
      <c r="X58" s="47"/>
      <c r="Y58" s="2"/>
      <c r="Z58" s="2"/>
      <c r="AA58" s="2"/>
      <c r="AB58" s="2"/>
      <c r="AC58" s="2"/>
    </row>
    <row r="59" spans="1:29">
      <c r="A59" s="91">
        <v>11</v>
      </c>
      <c r="B59" s="195" t="s">
        <v>94</v>
      </c>
      <c r="C59" s="14"/>
      <c r="D59" s="14"/>
      <c r="E59" s="14"/>
      <c r="F59" s="40"/>
      <c r="G59" s="15">
        <f>E60*G60+E61*G61+E62*G62+E63*G63</f>
        <v>13.91</v>
      </c>
      <c r="H59" s="45">
        <v>0</v>
      </c>
      <c r="I59" s="45">
        <v>1</v>
      </c>
      <c r="J59" s="45">
        <v>0</v>
      </c>
      <c r="K59" s="46">
        <v>1</v>
      </c>
      <c r="L59" s="85">
        <v>0</v>
      </c>
      <c r="M59" s="86">
        <v>0</v>
      </c>
      <c r="N59" s="86">
        <v>0</v>
      </c>
      <c r="O59" s="45">
        <v>0</v>
      </c>
      <c r="P59" s="46">
        <v>0</v>
      </c>
      <c r="Q59" s="210">
        <v>0</v>
      </c>
      <c r="R59" s="47">
        <v>0</v>
      </c>
      <c r="S59" s="47">
        <v>0</v>
      </c>
      <c r="T59" s="47">
        <v>0</v>
      </c>
      <c r="U59" s="47">
        <v>1</v>
      </c>
      <c r="V59" s="47">
        <v>0</v>
      </c>
      <c r="W59" s="47">
        <v>1</v>
      </c>
      <c r="X59" s="47">
        <v>0</v>
      </c>
      <c r="Y59" s="2"/>
      <c r="Z59" s="2"/>
      <c r="AA59" s="2"/>
      <c r="AB59" s="2"/>
      <c r="AC59" s="2"/>
    </row>
    <row r="60" spans="1:29">
      <c r="A60" s="130"/>
      <c r="B60" s="49" t="s">
        <v>95</v>
      </c>
      <c r="C60" s="78" t="s">
        <v>649</v>
      </c>
      <c r="D60" s="50"/>
      <c r="E60" s="50">
        <v>1</v>
      </c>
      <c r="F60" s="78" t="s">
        <v>642</v>
      </c>
      <c r="G60" s="51">
        <v>0</v>
      </c>
      <c r="H60" s="85"/>
      <c r="I60" s="85"/>
      <c r="J60" s="86"/>
      <c r="K60" s="80"/>
      <c r="L60" s="85"/>
      <c r="M60" s="86"/>
      <c r="N60" s="86"/>
      <c r="O60" s="86"/>
      <c r="P60" s="80"/>
      <c r="Q60" s="47"/>
      <c r="R60" s="47"/>
      <c r="S60" s="47"/>
      <c r="T60" s="47"/>
      <c r="U60" s="47"/>
      <c r="V60" s="47"/>
      <c r="W60" s="47"/>
      <c r="X60" s="47"/>
      <c r="Y60" s="2"/>
      <c r="Z60" s="2"/>
      <c r="AA60" s="2"/>
      <c r="AB60" s="2"/>
      <c r="AC60" s="2"/>
    </row>
    <row r="61" spans="1:29">
      <c r="A61" s="82"/>
      <c r="B61" s="83">
        <f>G59</f>
        <v>13.91</v>
      </c>
      <c r="C61" s="196" t="s">
        <v>786</v>
      </c>
      <c r="D61" s="50">
        <v>1</v>
      </c>
      <c r="E61" s="50">
        <v>1</v>
      </c>
      <c r="F61" s="27" t="s">
        <v>667</v>
      </c>
      <c r="G61" s="51">
        <v>0.2</v>
      </c>
      <c r="H61" s="85"/>
      <c r="I61" s="85"/>
      <c r="J61" s="86"/>
      <c r="K61" s="80"/>
      <c r="L61" s="85"/>
      <c r="M61" s="86"/>
      <c r="N61" s="86"/>
      <c r="O61" s="86"/>
      <c r="P61" s="80"/>
      <c r="Q61" s="47"/>
      <c r="R61" s="47"/>
      <c r="S61" s="47"/>
      <c r="T61" s="47"/>
      <c r="U61" s="47"/>
      <c r="V61" s="47"/>
      <c r="W61" s="47"/>
      <c r="X61" s="47"/>
      <c r="Y61" s="2"/>
      <c r="Z61" s="2"/>
      <c r="AA61" s="2"/>
      <c r="AB61" s="2"/>
      <c r="AC61" s="2"/>
    </row>
    <row r="62" spans="1:29">
      <c r="A62" s="85"/>
      <c r="B62" s="86" t="s">
        <v>98</v>
      </c>
      <c r="C62" s="196" t="s">
        <v>665</v>
      </c>
      <c r="D62" s="50">
        <v>1</v>
      </c>
      <c r="E62" s="50">
        <v>1</v>
      </c>
      <c r="F62" s="27" t="s">
        <v>666</v>
      </c>
      <c r="G62" s="51">
        <v>0.6</v>
      </c>
      <c r="H62" s="85"/>
      <c r="I62" s="85"/>
      <c r="J62" s="86"/>
      <c r="K62" s="80"/>
      <c r="L62" s="85"/>
      <c r="M62" s="86"/>
      <c r="N62" s="86"/>
      <c r="O62" s="86"/>
      <c r="P62" s="80"/>
      <c r="Q62" s="47"/>
      <c r="R62" s="47"/>
      <c r="S62" s="47"/>
      <c r="T62" s="47"/>
      <c r="U62" s="47"/>
      <c r="V62" s="47"/>
      <c r="W62" s="47"/>
      <c r="X62" s="47"/>
      <c r="Y62" s="2"/>
      <c r="Z62" s="2"/>
      <c r="AA62" s="2"/>
      <c r="AB62" s="2"/>
      <c r="AC62" s="2"/>
    </row>
    <row r="63" spans="1:29" ht="16" thickBot="1">
      <c r="A63" s="85"/>
      <c r="B63" s="68"/>
      <c r="C63" s="64" t="s">
        <v>610</v>
      </c>
      <c r="D63" s="65">
        <v>0</v>
      </c>
      <c r="E63" s="65">
        <v>1</v>
      </c>
      <c r="F63" s="66" t="s">
        <v>101</v>
      </c>
      <c r="G63" s="67">
        <v>13.11</v>
      </c>
      <c r="H63" s="85"/>
      <c r="I63" s="85"/>
      <c r="J63" s="86"/>
      <c r="K63" s="80"/>
      <c r="L63" s="85"/>
      <c r="M63" s="86"/>
      <c r="N63" s="86"/>
      <c r="O63" s="86"/>
      <c r="P63" s="80"/>
      <c r="Q63" s="47"/>
      <c r="R63" s="47"/>
      <c r="S63" s="47"/>
      <c r="T63" s="47"/>
      <c r="U63" s="47"/>
      <c r="V63" s="47"/>
      <c r="W63" s="47"/>
      <c r="X63" s="47"/>
      <c r="Y63" s="2"/>
      <c r="Z63" s="2"/>
      <c r="AA63" s="2"/>
      <c r="AB63" s="2"/>
      <c r="AC63" s="2"/>
    </row>
    <row r="64" spans="1:29">
      <c r="A64" s="91">
        <v>12</v>
      </c>
      <c r="B64" s="195" t="s">
        <v>681</v>
      </c>
      <c r="C64" s="14"/>
      <c r="D64" s="14"/>
      <c r="E64" s="14"/>
      <c r="F64" s="40"/>
      <c r="G64" s="250">
        <f>E65*G65+E66*G66+E67*G67</f>
        <v>7.2</v>
      </c>
      <c r="H64" s="85">
        <v>0</v>
      </c>
      <c r="I64" s="85">
        <v>1</v>
      </c>
      <c r="J64" s="86">
        <v>1</v>
      </c>
      <c r="K64" s="80">
        <v>0</v>
      </c>
      <c r="L64" s="85">
        <v>0</v>
      </c>
      <c r="M64" s="86">
        <v>0</v>
      </c>
      <c r="N64" s="80">
        <v>0</v>
      </c>
      <c r="O64" s="85">
        <v>0</v>
      </c>
      <c r="P64" s="86">
        <v>0</v>
      </c>
      <c r="Q64" s="86">
        <v>0</v>
      </c>
      <c r="R64" s="80">
        <v>0</v>
      </c>
      <c r="S64" s="85">
        <v>0</v>
      </c>
      <c r="T64" s="86">
        <v>1</v>
      </c>
      <c r="U64" s="80">
        <v>0</v>
      </c>
      <c r="V64" s="85">
        <v>0</v>
      </c>
      <c r="W64" s="86">
        <v>0</v>
      </c>
      <c r="X64" s="80">
        <v>0</v>
      </c>
      <c r="Y64" s="2"/>
      <c r="Z64" s="2"/>
      <c r="AA64" s="2"/>
      <c r="AB64" s="2"/>
      <c r="AC64" s="2"/>
    </row>
    <row r="65" spans="1:29">
      <c r="A65" s="130"/>
      <c r="B65" s="49"/>
      <c r="C65" s="78" t="s">
        <v>649</v>
      </c>
      <c r="D65" s="50"/>
      <c r="E65" s="50">
        <v>1</v>
      </c>
      <c r="F65" s="78" t="s">
        <v>642</v>
      </c>
      <c r="G65" s="51">
        <v>0</v>
      </c>
      <c r="H65" s="85"/>
      <c r="I65" s="85"/>
      <c r="J65" s="86"/>
      <c r="K65" s="80"/>
      <c r="L65" s="85"/>
      <c r="M65" s="86"/>
      <c r="N65" s="86"/>
      <c r="O65" s="86"/>
      <c r="P65" s="80"/>
      <c r="Q65" s="47"/>
      <c r="R65" s="47"/>
      <c r="S65" s="47"/>
      <c r="T65" s="47"/>
      <c r="U65" s="47"/>
      <c r="V65" s="47"/>
      <c r="W65" s="47"/>
      <c r="X65" s="47"/>
      <c r="Y65" s="2"/>
      <c r="Z65" s="2"/>
      <c r="AA65" s="2"/>
      <c r="AB65" s="2"/>
      <c r="AC65" s="2"/>
    </row>
    <row r="66" spans="1:29">
      <c r="A66" s="82"/>
      <c r="B66" s="83">
        <f>G64</f>
        <v>7.2</v>
      </c>
      <c r="C66" s="196" t="s">
        <v>664</v>
      </c>
      <c r="D66" s="50">
        <v>1</v>
      </c>
      <c r="E66" s="50">
        <v>1</v>
      </c>
      <c r="F66" s="27" t="s">
        <v>667</v>
      </c>
      <c r="G66" s="51">
        <v>0.2</v>
      </c>
      <c r="H66" s="85"/>
      <c r="I66" s="85"/>
      <c r="J66" s="86"/>
      <c r="K66" s="80"/>
      <c r="L66" s="85"/>
      <c r="M66" s="86"/>
      <c r="N66" s="86"/>
      <c r="O66" s="86"/>
      <c r="P66" s="80"/>
      <c r="Q66" s="47"/>
      <c r="R66" s="47"/>
      <c r="S66" s="47"/>
      <c r="T66" s="47"/>
      <c r="U66" s="47"/>
      <c r="V66" s="47"/>
      <c r="W66" s="47"/>
      <c r="X66" s="47"/>
      <c r="Y66" s="2"/>
      <c r="Z66" s="2"/>
      <c r="AA66" s="2"/>
      <c r="AB66" s="2"/>
      <c r="AC66" s="2"/>
    </row>
    <row r="67" spans="1:29" ht="16" thickBot="1">
      <c r="A67" s="85"/>
      <c r="B67" s="86"/>
      <c r="C67" s="196" t="s">
        <v>269</v>
      </c>
      <c r="D67" s="50">
        <v>0</v>
      </c>
      <c r="E67" s="50">
        <v>1</v>
      </c>
      <c r="F67" s="56" t="s">
        <v>270</v>
      </c>
      <c r="G67" s="249">
        <v>7</v>
      </c>
      <c r="H67" s="85"/>
      <c r="I67" s="85"/>
      <c r="J67" s="86"/>
      <c r="K67" s="80"/>
      <c r="L67" s="85"/>
      <c r="M67" s="86"/>
      <c r="N67" s="86"/>
      <c r="O67" s="86"/>
      <c r="P67" s="80"/>
      <c r="Q67" s="47"/>
      <c r="R67" s="47"/>
      <c r="S67" s="47"/>
      <c r="T67" s="47"/>
      <c r="U67" s="47"/>
      <c r="V67" s="47"/>
      <c r="W67" s="47"/>
      <c r="X67" s="47"/>
      <c r="Y67" s="2"/>
      <c r="Z67" s="2"/>
      <c r="AA67" s="2"/>
      <c r="AB67" s="2"/>
      <c r="AC67" s="2"/>
    </row>
    <row r="68" spans="1:29" s="227" customFormat="1">
      <c r="A68" s="215">
        <v>13</v>
      </c>
      <c r="B68" s="216" t="s">
        <v>102</v>
      </c>
      <c r="C68" s="217"/>
      <c r="D68" s="217"/>
      <c r="E68" s="217"/>
      <c r="F68" s="218"/>
      <c r="G68" s="219">
        <f>E69*G69+E70*G70+E71*G71+E72*G72+E73*G73+E74*G74</f>
        <v>14.2</v>
      </c>
      <c r="H68" s="221">
        <v>0</v>
      </c>
      <c r="I68" s="221">
        <v>0</v>
      </c>
      <c r="J68" s="221">
        <v>0</v>
      </c>
      <c r="K68" s="222">
        <v>1</v>
      </c>
      <c r="L68" s="223">
        <v>0</v>
      </c>
      <c r="M68" s="224">
        <v>0</v>
      </c>
      <c r="N68" s="224">
        <v>0</v>
      </c>
      <c r="O68" s="221">
        <v>1</v>
      </c>
      <c r="P68" s="222">
        <v>0</v>
      </c>
      <c r="Q68" s="248">
        <v>0</v>
      </c>
      <c r="R68" s="225">
        <v>0</v>
      </c>
      <c r="S68" s="225">
        <v>0</v>
      </c>
      <c r="T68" s="225">
        <v>0</v>
      </c>
      <c r="U68" s="225">
        <v>0</v>
      </c>
      <c r="V68" s="225">
        <v>0</v>
      </c>
      <c r="W68" s="225">
        <v>1</v>
      </c>
      <c r="X68" s="225">
        <v>0</v>
      </c>
      <c r="Y68" s="226"/>
      <c r="Z68" s="226"/>
      <c r="AA68" s="226"/>
      <c r="AB68" s="226"/>
      <c r="AC68" s="226"/>
    </row>
    <row r="69" spans="1:29" s="227" customFormat="1">
      <c r="B69" s="211" t="s">
        <v>103</v>
      </c>
      <c r="C69" s="228" t="s">
        <v>775</v>
      </c>
      <c r="D69" s="229">
        <v>1</v>
      </c>
      <c r="E69" s="229">
        <v>1</v>
      </c>
      <c r="F69" s="193" t="s">
        <v>776</v>
      </c>
      <c r="G69" s="230">
        <v>0.2</v>
      </c>
      <c r="H69" s="223"/>
      <c r="I69" s="223"/>
      <c r="J69" s="224"/>
      <c r="K69" s="231"/>
      <c r="L69" s="223"/>
      <c r="M69" s="224"/>
      <c r="N69" s="224"/>
      <c r="O69" s="224"/>
      <c r="P69" s="231"/>
      <c r="Q69" s="225"/>
      <c r="R69" s="225"/>
      <c r="S69" s="225"/>
      <c r="T69" s="225"/>
      <c r="U69" s="225"/>
      <c r="V69" s="225"/>
      <c r="W69" s="225"/>
      <c r="X69" s="225"/>
      <c r="Y69" s="226"/>
      <c r="Z69" s="226"/>
      <c r="AA69" s="226"/>
      <c r="AB69" s="226"/>
      <c r="AC69" s="226"/>
    </row>
    <row r="70" spans="1:29" s="227" customFormat="1">
      <c r="A70" s="232"/>
      <c r="B70" s="233">
        <f>G68</f>
        <v>14.2</v>
      </c>
      <c r="C70" s="228" t="s">
        <v>777</v>
      </c>
      <c r="D70" s="229">
        <v>1</v>
      </c>
      <c r="E70" s="229">
        <v>1</v>
      </c>
      <c r="F70" s="193" t="s">
        <v>778</v>
      </c>
      <c r="G70" s="230">
        <v>1.5</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23"/>
      <c r="B71" s="224" t="s">
        <v>611</v>
      </c>
      <c r="C71" s="228" t="s">
        <v>107</v>
      </c>
      <c r="D71" s="229">
        <v>0</v>
      </c>
      <c r="E71" s="229">
        <v>2</v>
      </c>
      <c r="F71" s="192" t="s">
        <v>108</v>
      </c>
      <c r="G71" s="230">
        <v>0.1</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c r="C72" s="228" t="s">
        <v>110</v>
      </c>
      <c r="D72" s="229">
        <v>0</v>
      </c>
      <c r="E72" s="229">
        <v>1</v>
      </c>
      <c r="F72" s="193" t="s">
        <v>111</v>
      </c>
      <c r="G72" s="230">
        <v>8</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112</v>
      </c>
      <c r="D73" s="229">
        <v>0</v>
      </c>
      <c r="E73" s="229">
        <v>3</v>
      </c>
      <c r="F73" s="193" t="s">
        <v>113</v>
      </c>
      <c r="G73" s="230">
        <v>0.5</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ht="16" thickBot="1">
      <c r="A74" s="223"/>
      <c r="B74" s="235"/>
      <c r="C74" s="236" t="s">
        <v>114</v>
      </c>
      <c r="D74" s="237">
        <v>0</v>
      </c>
      <c r="E74" s="237">
        <v>1</v>
      </c>
      <c r="F74" s="243" t="s">
        <v>115</v>
      </c>
      <c r="G74" s="239">
        <v>2.8</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c r="A75" s="215">
        <v>14</v>
      </c>
      <c r="B75" s="216" t="s">
        <v>116</v>
      </c>
      <c r="C75" s="217"/>
      <c r="D75" s="217"/>
      <c r="E75" s="217"/>
      <c r="F75" s="218"/>
      <c r="G75" s="219">
        <f>E76*G76+E77*G77+E80*G80+E81*G81+E82*G82+E83*G83+E84*G84</f>
        <v>5.05</v>
      </c>
      <c r="H75" s="220">
        <v>0</v>
      </c>
      <c r="I75" s="220">
        <v>0</v>
      </c>
      <c r="J75" s="221">
        <v>0</v>
      </c>
      <c r="K75" s="222">
        <v>1</v>
      </c>
      <c r="L75" s="223">
        <v>0</v>
      </c>
      <c r="M75" s="224">
        <v>1</v>
      </c>
      <c r="N75" s="224">
        <v>1</v>
      </c>
      <c r="O75" s="221">
        <v>0</v>
      </c>
      <c r="P75" s="222">
        <v>0</v>
      </c>
      <c r="Q75" s="248">
        <v>0</v>
      </c>
      <c r="R75" s="225">
        <v>0</v>
      </c>
      <c r="S75" s="225">
        <v>0</v>
      </c>
      <c r="T75" s="225">
        <v>0</v>
      </c>
      <c r="U75" s="225">
        <v>0</v>
      </c>
      <c r="V75" s="225">
        <v>0</v>
      </c>
      <c r="W75" s="225">
        <v>0</v>
      </c>
      <c r="X75" s="225">
        <v>1</v>
      </c>
      <c r="Y75" s="226"/>
      <c r="Z75" s="226"/>
      <c r="AA75" s="226"/>
      <c r="AB75" s="226"/>
      <c r="AC75" s="226"/>
    </row>
    <row r="76" spans="1:29" s="227" customFormat="1">
      <c r="B76" s="211" t="s">
        <v>117</v>
      </c>
      <c r="C76" s="228" t="s">
        <v>649</v>
      </c>
      <c r="D76" s="229"/>
      <c r="E76" s="229">
        <v>1</v>
      </c>
      <c r="F76" s="228" t="s">
        <v>642</v>
      </c>
      <c r="G76" s="230">
        <v>0</v>
      </c>
      <c r="H76" s="223"/>
      <c r="I76" s="223"/>
      <c r="J76" s="224"/>
      <c r="K76" s="231"/>
      <c r="L76" s="223"/>
      <c r="M76" s="224"/>
      <c r="N76" s="224" t="s">
        <v>785</v>
      </c>
      <c r="O76" s="224"/>
      <c r="P76" s="231"/>
      <c r="Q76" s="225"/>
      <c r="R76" s="225"/>
      <c r="S76" s="225"/>
      <c r="T76" s="225"/>
      <c r="U76" s="225"/>
      <c r="V76" s="225"/>
      <c r="W76" s="225"/>
      <c r="X76" s="225"/>
      <c r="Y76" s="226"/>
      <c r="Z76" s="226"/>
      <c r="AA76" s="226"/>
      <c r="AB76" s="226"/>
      <c r="AC76" s="226"/>
    </row>
    <row r="77" spans="1:29" s="227" customFormat="1">
      <c r="A77" s="232"/>
      <c r="B77" s="233">
        <f>G75</f>
        <v>5.05</v>
      </c>
      <c r="C77" s="228" t="s">
        <v>739</v>
      </c>
      <c r="D77" s="229">
        <v>1</v>
      </c>
      <c r="E77" s="229">
        <v>1</v>
      </c>
      <c r="F77" s="193" t="s">
        <v>740</v>
      </c>
      <c r="G77" s="230">
        <v>0.2</v>
      </c>
      <c r="H77" s="223"/>
      <c r="I77" s="223"/>
      <c r="J77" s="224"/>
      <c r="K77" s="231"/>
      <c r="L77" s="223"/>
      <c r="M77" s="224"/>
      <c r="N77" s="224"/>
      <c r="O77" s="224"/>
      <c r="P77" s="231"/>
      <c r="Q77" s="225"/>
      <c r="R77" s="225"/>
      <c r="S77" s="225"/>
      <c r="T77" s="225"/>
      <c r="U77" s="225"/>
      <c r="V77" s="225"/>
      <c r="W77" s="225"/>
      <c r="X77" s="225"/>
      <c r="Y77" s="226"/>
      <c r="Z77" s="226"/>
      <c r="AA77" s="226"/>
      <c r="AB77" s="226"/>
      <c r="AC77" s="226"/>
    </row>
    <row r="78" spans="1:29" s="227" customFormat="1">
      <c r="A78" s="223"/>
      <c r="B78" s="224" t="s">
        <v>120</v>
      </c>
      <c r="C78" s="196" t="s">
        <v>742</v>
      </c>
      <c r="D78" s="50">
        <v>1</v>
      </c>
      <c r="E78" s="50">
        <v>1</v>
      </c>
      <c r="F78" s="27" t="s">
        <v>709</v>
      </c>
      <c r="G78" s="51">
        <v>0.3</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ht="16" thickBot="1">
      <c r="A79" s="223"/>
      <c r="B79" s="224"/>
      <c r="C79" s="214" t="s">
        <v>741</v>
      </c>
      <c r="D79" s="65">
        <v>1</v>
      </c>
      <c r="E79" s="65">
        <v>1</v>
      </c>
      <c r="F79" s="76" t="s">
        <v>708</v>
      </c>
      <c r="G79" s="67">
        <v>0</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c r="A80" s="223"/>
      <c r="B80" s="224"/>
      <c r="C80" s="228" t="s">
        <v>125</v>
      </c>
      <c r="D80" s="229">
        <v>0</v>
      </c>
      <c r="E80" s="229">
        <v>1</v>
      </c>
      <c r="F80" s="193" t="s">
        <v>126</v>
      </c>
      <c r="G80" s="230">
        <v>1.85</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127</v>
      </c>
      <c r="D81" s="229">
        <v>0</v>
      </c>
      <c r="E81" s="229">
        <v>1</v>
      </c>
      <c r="F81" s="193" t="s">
        <v>128</v>
      </c>
      <c r="G81" s="230">
        <v>0.1</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129</v>
      </c>
      <c r="D82" s="229">
        <v>0</v>
      </c>
      <c r="E82" s="229">
        <v>1</v>
      </c>
      <c r="F82" s="234"/>
      <c r="G82" s="230">
        <v>0</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114</v>
      </c>
      <c r="D83" s="229">
        <v>0</v>
      </c>
      <c r="E83" s="229">
        <v>1</v>
      </c>
      <c r="F83" s="193" t="s">
        <v>115</v>
      </c>
      <c r="G83" s="230">
        <v>2.8</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ht="16" thickBot="1">
      <c r="A84" s="223"/>
      <c r="B84" s="235"/>
      <c r="C84" s="236" t="s">
        <v>130</v>
      </c>
      <c r="D84" s="237">
        <v>0</v>
      </c>
      <c r="E84" s="237">
        <v>1</v>
      </c>
      <c r="F84" s="243" t="s">
        <v>131</v>
      </c>
      <c r="G84" s="239">
        <v>0.1</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c r="A85" s="91">
        <v>15</v>
      </c>
      <c r="B85" s="12" t="s">
        <v>132</v>
      </c>
      <c r="C85" s="14"/>
      <c r="D85" s="14"/>
      <c r="E85" s="14"/>
      <c r="F85" s="40"/>
      <c r="G85" s="15">
        <f>E86*G86+E87*G87+E88*G88+E89*G89+E90*G90</f>
        <v>15.8</v>
      </c>
      <c r="H85" s="45">
        <v>0</v>
      </c>
      <c r="I85" s="45">
        <v>0</v>
      </c>
      <c r="J85" s="45">
        <v>1</v>
      </c>
      <c r="K85" s="46">
        <v>1</v>
      </c>
      <c r="L85" s="85">
        <v>1</v>
      </c>
      <c r="M85" s="86">
        <v>0</v>
      </c>
      <c r="N85" s="86">
        <v>0</v>
      </c>
      <c r="O85" s="45">
        <v>0</v>
      </c>
      <c r="P85" s="46">
        <v>1</v>
      </c>
      <c r="Q85" s="210">
        <v>1</v>
      </c>
      <c r="R85" s="47">
        <v>1</v>
      </c>
      <c r="S85" s="47">
        <v>1</v>
      </c>
      <c r="T85" s="47">
        <v>0</v>
      </c>
      <c r="U85" s="47">
        <v>0</v>
      </c>
      <c r="V85" s="47">
        <v>0</v>
      </c>
      <c r="W85" s="47">
        <v>0</v>
      </c>
      <c r="X85" s="47">
        <v>0</v>
      </c>
      <c r="Y85" s="2"/>
      <c r="Z85" s="2"/>
      <c r="AA85" s="2"/>
      <c r="AB85" s="2"/>
      <c r="AC85" s="2"/>
    </row>
    <row r="86" spans="1:29">
      <c r="A86" s="130"/>
      <c r="B86" s="49" t="s">
        <v>133</v>
      </c>
      <c r="C86" s="78" t="s">
        <v>649</v>
      </c>
      <c r="D86" s="50"/>
      <c r="E86" s="50">
        <v>1</v>
      </c>
      <c r="F86" s="78" t="s">
        <v>642</v>
      </c>
      <c r="G86" s="51">
        <v>0</v>
      </c>
      <c r="H86" s="85"/>
      <c r="I86" s="85"/>
      <c r="J86" s="213" t="s">
        <v>782</v>
      </c>
      <c r="K86" s="80"/>
      <c r="L86" s="251" t="s">
        <v>782</v>
      </c>
      <c r="M86" s="86"/>
      <c r="N86" s="86"/>
      <c r="O86" s="86"/>
      <c r="P86" s="80"/>
      <c r="Q86" s="47"/>
      <c r="R86" s="47"/>
      <c r="S86" s="47"/>
      <c r="T86" s="47"/>
      <c r="U86" s="47"/>
      <c r="V86" s="47"/>
      <c r="W86" s="47"/>
      <c r="X86" s="47"/>
      <c r="Y86" s="2"/>
      <c r="Z86" s="2"/>
      <c r="AA86" s="2"/>
      <c r="AB86" s="2"/>
      <c r="AC86" s="2"/>
    </row>
    <row r="87" spans="1:29">
      <c r="A87" s="82"/>
      <c r="B87" s="83">
        <f>G85</f>
        <v>15.8</v>
      </c>
      <c r="C87" s="78" t="s">
        <v>682</v>
      </c>
      <c r="D87" s="50">
        <v>1</v>
      </c>
      <c r="E87" s="50">
        <v>1</v>
      </c>
      <c r="F87" s="27" t="s">
        <v>685</v>
      </c>
      <c r="G87" s="51">
        <v>0.2</v>
      </c>
      <c r="H87" s="85"/>
      <c r="I87" s="85"/>
      <c r="J87" s="86"/>
      <c r="K87" s="80"/>
      <c r="L87" s="85"/>
      <c r="M87" s="86"/>
      <c r="N87" s="86"/>
      <c r="O87" s="86"/>
      <c r="P87" s="80"/>
      <c r="Q87" s="47"/>
      <c r="R87" s="47"/>
      <c r="S87" s="47"/>
      <c r="T87" s="47"/>
      <c r="U87" s="47"/>
      <c r="V87" s="47"/>
      <c r="W87" s="47"/>
      <c r="X87" s="47"/>
      <c r="Y87" s="2"/>
      <c r="Z87" s="2"/>
      <c r="AA87" s="2"/>
      <c r="AB87" s="2"/>
      <c r="AC87" s="2"/>
    </row>
    <row r="88" spans="1:29">
      <c r="A88" s="85"/>
      <c r="B88" s="86" t="s">
        <v>136</v>
      </c>
      <c r="C88" s="78" t="s">
        <v>683</v>
      </c>
      <c r="D88" s="50">
        <v>1</v>
      </c>
      <c r="E88" s="50">
        <v>1</v>
      </c>
      <c r="F88" s="27" t="s">
        <v>684</v>
      </c>
      <c r="G88" s="51">
        <v>0</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c r="C89" s="78" t="s">
        <v>139</v>
      </c>
      <c r="D89" s="50">
        <v>0</v>
      </c>
      <c r="E89" s="50">
        <v>1</v>
      </c>
      <c r="F89" s="56" t="s">
        <v>140</v>
      </c>
      <c r="G89" s="51">
        <v>14.8</v>
      </c>
      <c r="H89" s="85"/>
      <c r="I89" s="85"/>
      <c r="J89" s="86"/>
      <c r="K89" s="80"/>
      <c r="L89" s="85"/>
      <c r="M89" s="86"/>
      <c r="N89" s="86"/>
      <c r="O89" s="86"/>
      <c r="P89" s="80"/>
      <c r="Q89" s="47"/>
      <c r="R89" s="47"/>
      <c r="S89" s="47"/>
      <c r="T89" s="47"/>
      <c r="U89" s="47"/>
      <c r="V89" s="47"/>
      <c r="W89" s="47"/>
      <c r="X89" s="47"/>
      <c r="Y89" s="2"/>
      <c r="Z89" s="2"/>
      <c r="AA89" s="2"/>
      <c r="AB89" s="2"/>
      <c r="AC89" s="2"/>
    </row>
    <row r="90" spans="1:29" ht="16" thickBot="1">
      <c r="A90" s="85"/>
      <c r="B90" s="68"/>
      <c r="C90" s="64" t="s">
        <v>613</v>
      </c>
      <c r="D90" s="65">
        <v>0</v>
      </c>
      <c r="E90" s="65">
        <v>4</v>
      </c>
      <c r="F90" s="66" t="s">
        <v>141</v>
      </c>
      <c r="G90" s="67">
        <v>0.2</v>
      </c>
      <c r="H90" s="85"/>
      <c r="I90" s="85"/>
      <c r="J90" s="86"/>
      <c r="K90" s="80"/>
      <c r="L90" s="85"/>
      <c r="M90" s="86"/>
      <c r="N90" s="86"/>
      <c r="O90" s="86"/>
      <c r="P90" s="80"/>
      <c r="Q90" s="47"/>
      <c r="R90" s="47"/>
      <c r="S90" s="47"/>
      <c r="T90" s="47"/>
      <c r="U90" s="47"/>
      <c r="V90" s="47"/>
      <c r="W90" s="47"/>
      <c r="X90" s="47"/>
      <c r="Y90" s="2"/>
      <c r="Z90" s="2"/>
      <c r="AA90" s="2"/>
      <c r="AB90" s="2"/>
      <c r="AC90" s="2"/>
    </row>
    <row r="91" spans="1:29">
      <c r="A91" s="85"/>
      <c r="B91" s="86"/>
      <c r="C91" s="212" t="s">
        <v>779</v>
      </c>
      <c r="D91" s="208">
        <v>0</v>
      </c>
      <c r="E91" s="208">
        <v>1</v>
      </c>
      <c r="F91" s="209"/>
      <c r="G91" s="210">
        <v>0</v>
      </c>
      <c r="H91" s="85"/>
      <c r="I91" s="85"/>
      <c r="J91" s="86"/>
      <c r="K91" s="80"/>
      <c r="L91" s="85"/>
      <c r="M91" s="86"/>
      <c r="N91" s="86"/>
      <c r="O91" s="86"/>
      <c r="P91" s="80"/>
      <c r="Q91" s="47"/>
      <c r="R91" s="47"/>
      <c r="S91" s="47"/>
      <c r="T91" s="47"/>
      <c r="U91" s="47"/>
      <c r="V91" s="47"/>
      <c r="W91" s="47"/>
      <c r="X91" s="47"/>
      <c r="Y91" s="2"/>
      <c r="Z91" s="2"/>
      <c r="AA91" s="2"/>
      <c r="AB91" s="2"/>
      <c r="AC91" s="2"/>
    </row>
    <row r="92" spans="1:29" ht="16" thickBot="1">
      <c r="A92" s="85"/>
      <c r="B92" s="86"/>
      <c r="C92" s="212" t="s">
        <v>780</v>
      </c>
      <c r="D92" s="208">
        <v>1</v>
      </c>
      <c r="E92" s="208">
        <v>1</v>
      </c>
      <c r="F92" s="209" t="s">
        <v>781</v>
      </c>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c r="A93" s="91">
        <v>16</v>
      </c>
      <c r="B93" s="12" t="s">
        <v>142</v>
      </c>
      <c r="C93" s="14"/>
      <c r="D93" s="14"/>
      <c r="E93" s="14"/>
      <c r="F93" s="40"/>
      <c r="G93" s="15">
        <f>E94*G94+E95*G95+E96*G96</f>
        <v>60.2</v>
      </c>
      <c r="H93" s="45">
        <v>0</v>
      </c>
      <c r="I93" s="45">
        <v>0</v>
      </c>
      <c r="J93" s="45">
        <v>0</v>
      </c>
      <c r="K93" s="46">
        <v>1</v>
      </c>
      <c r="L93" s="85">
        <v>0</v>
      </c>
      <c r="M93" s="86">
        <v>0</v>
      </c>
      <c r="N93" s="86">
        <v>0</v>
      </c>
      <c r="O93" s="45">
        <v>0</v>
      </c>
      <c r="P93" s="46">
        <v>1</v>
      </c>
      <c r="Q93" s="210">
        <v>1</v>
      </c>
      <c r="R93" s="47">
        <v>0</v>
      </c>
      <c r="S93" s="47">
        <v>0</v>
      </c>
      <c r="T93" s="47">
        <v>0</v>
      </c>
      <c r="U93" s="47">
        <v>0</v>
      </c>
      <c r="V93" s="47">
        <v>0</v>
      </c>
      <c r="W93" s="47">
        <v>0</v>
      </c>
      <c r="X93" s="47">
        <v>0</v>
      </c>
      <c r="Y93" s="2"/>
      <c r="Z93" s="2"/>
      <c r="AA93" s="2"/>
      <c r="AB93" s="2"/>
      <c r="AC93" s="2"/>
    </row>
    <row r="94" spans="1:29">
      <c r="A94" s="130"/>
      <c r="B94" s="49" t="s">
        <v>143</v>
      </c>
      <c r="C94" s="78" t="s">
        <v>649</v>
      </c>
      <c r="D94" s="50"/>
      <c r="E94" s="50">
        <v>1</v>
      </c>
      <c r="F94" s="78" t="s">
        <v>642</v>
      </c>
      <c r="G94" s="51">
        <v>0</v>
      </c>
      <c r="H94" s="85"/>
      <c r="I94" s="85"/>
      <c r="J94" s="86"/>
      <c r="K94" s="80"/>
      <c r="L94" s="85"/>
      <c r="M94" s="86"/>
      <c r="N94" s="86"/>
      <c r="O94" s="86"/>
      <c r="P94" s="80"/>
      <c r="Q94" s="47"/>
      <c r="R94" s="47"/>
      <c r="S94" s="47"/>
      <c r="T94" s="47"/>
      <c r="U94" s="47"/>
      <c r="V94" s="47"/>
      <c r="W94" s="47"/>
      <c r="X94" s="47"/>
      <c r="Y94" s="2"/>
      <c r="Z94" s="2"/>
      <c r="AA94" s="2"/>
      <c r="AB94" s="2"/>
      <c r="AC94" s="2"/>
    </row>
    <row r="95" spans="1:29">
      <c r="A95" s="82"/>
      <c r="B95" s="83">
        <f>G93</f>
        <v>60.2</v>
      </c>
      <c r="C95" s="78" t="s">
        <v>686</v>
      </c>
      <c r="D95" s="50">
        <v>1</v>
      </c>
      <c r="E95" s="50">
        <v>1</v>
      </c>
      <c r="F95" s="27" t="s">
        <v>687</v>
      </c>
      <c r="G95" s="51">
        <v>0.2</v>
      </c>
      <c r="H95" s="85"/>
      <c r="I95" s="85"/>
      <c r="J95" s="86"/>
      <c r="K95" s="80"/>
      <c r="L95" s="85"/>
      <c r="M95" s="86"/>
      <c r="N95" s="86"/>
      <c r="O95" s="86"/>
      <c r="P95" s="80"/>
      <c r="Q95" s="47"/>
      <c r="R95" s="47"/>
      <c r="S95" s="47"/>
      <c r="T95" s="47"/>
      <c r="U95" s="47"/>
      <c r="V95" s="47"/>
      <c r="W95" s="47"/>
      <c r="X95" s="47"/>
      <c r="Y95" s="2"/>
      <c r="Z95" s="2"/>
      <c r="AA95" s="2"/>
      <c r="AB95" s="2"/>
      <c r="AC95" s="2"/>
    </row>
    <row r="96" spans="1:29" ht="16" thickBot="1">
      <c r="A96" s="85"/>
      <c r="B96" s="68" t="s">
        <v>146</v>
      </c>
      <c r="C96" s="64" t="s">
        <v>147</v>
      </c>
      <c r="D96" s="65">
        <v>0</v>
      </c>
      <c r="E96" s="65">
        <v>1</v>
      </c>
      <c r="F96" s="66" t="s">
        <v>148</v>
      </c>
      <c r="G96" s="67">
        <v>60</v>
      </c>
      <c r="H96" s="85"/>
      <c r="I96" s="85"/>
      <c r="J96" s="86"/>
      <c r="K96" s="80"/>
      <c r="L96" s="85"/>
      <c r="M96" s="86"/>
      <c r="N96" s="86"/>
      <c r="O96" s="86"/>
      <c r="P96" s="80"/>
      <c r="Q96" s="47"/>
      <c r="R96" s="47"/>
      <c r="S96" s="47"/>
      <c r="T96" s="47"/>
      <c r="U96" s="47"/>
      <c r="V96" s="47"/>
      <c r="W96" s="47"/>
      <c r="X96" s="47"/>
      <c r="Y96" s="2"/>
      <c r="Z96" s="2"/>
      <c r="AA96" s="2"/>
      <c r="AB96" s="2"/>
      <c r="AC96" s="2"/>
    </row>
    <row r="97" spans="1:29">
      <c r="A97" s="91">
        <v>17</v>
      </c>
      <c r="B97" s="195" t="s">
        <v>758</v>
      </c>
      <c r="C97" s="14"/>
      <c r="D97" s="14"/>
      <c r="E97" s="14"/>
      <c r="F97" s="14"/>
      <c r="G97" s="15">
        <f>E98*G98+E99*G99+E100*G100</f>
        <v>11.3</v>
      </c>
      <c r="H97" s="45">
        <v>0</v>
      </c>
      <c r="I97" s="45">
        <v>0</v>
      </c>
      <c r="J97" s="45">
        <v>0</v>
      </c>
      <c r="K97" s="46">
        <v>1</v>
      </c>
      <c r="L97" s="85">
        <v>0</v>
      </c>
      <c r="M97" s="86">
        <v>0</v>
      </c>
      <c r="N97" s="86">
        <v>0</v>
      </c>
      <c r="O97" s="45">
        <v>0</v>
      </c>
      <c r="P97" s="46">
        <v>0</v>
      </c>
      <c r="Q97" s="210">
        <v>2</v>
      </c>
      <c r="R97" s="47">
        <v>0</v>
      </c>
      <c r="S97" s="47">
        <v>0</v>
      </c>
      <c r="T97" s="47">
        <v>0</v>
      </c>
      <c r="U97" s="47">
        <v>0</v>
      </c>
      <c r="V97" s="47">
        <v>0</v>
      </c>
      <c r="W97" s="47">
        <v>0</v>
      </c>
      <c r="X97" s="47">
        <v>1</v>
      </c>
      <c r="Y97" s="2"/>
      <c r="Z97" s="2"/>
      <c r="AA97" s="2"/>
      <c r="AB97" s="2"/>
      <c r="AC97" s="2"/>
    </row>
    <row r="98" spans="1:29">
      <c r="A98" s="130"/>
      <c r="B98" s="49" t="s">
        <v>150</v>
      </c>
      <c r="C98" s="78" t="s">
        <v>649</v>
      </c>
      <c r="D98" s="50"/>
      <c r="E98" s="50">
        <v>1</v>
      </c>
      <c r="F98" s="78" t="s">
        <v>642</v>
      </c>
      <c r="G98" s="51">
        <v>0</v>
      </c>
      <c r="H98" s="85"/>
      <c r="I98" s="85"/>
      <c r="J98" s="86"/>
      <c r="K98" s="80"/>
      <c r="L98" s="85"/>
      <c r="M98" s="86"/>
      <c r="N98" s="86"/>
      <c r="O98" s="86"/>
      <c r="P98" s="80"/>
      <c r="Q98" s="47"/>
      <c r="R98" s="47"/>
      <c r="S98" s="47"/>
      <c r="T98" s="47"/>
      <c r="U98" s="47"/>
      <c r="V98" s="47"/>
      <c r="W98" s="47"/>
      <c r="X98" s="47"/>
      <c r="Y98" s="2"/>
      <c r="Z98" s="2"/>
      <c r="AA98" s="2"/>
      <c r="AB98" s="2"/>
      <c r="AC98" s="2"/>
    </row>
    <row r="99" spans="1:29">
      <c r="A99" s="82"/>
      <c r="B99" s="83">
        <f>G97</f>
        <v>11.3</v>
      </c>
      <c r="C99" s="78" t="s">
        <v>688</v>
      </c>
      <c r="D99" s="50">
        <v>1</v>
      </c>
      <c r="E99" s="50">
        <v>1</v>
      </c>
      <c r="F99" s="27" t="s">
        <v>689</v>
      </c>
      <c r="G99" s="51">
        <v>0.3</v>
      </c>
      <c r="H99" s="85"/>
      <c r="I99" s="85"/>
      <c r="J99" s="86"/>
      <c r="K99" s="80"/>
      <c r="L99" s="85"/>
      <c r="M99" s="86"/>
      <c r="N99" s="86"/>
      <c r="O99" s="86"/>
      <c r="P99" s="80"/>
      <c r="Q99" s="47"/>
      <c r="R99" s="47"/>
      <c r="S99" s="47"/>
      <c r="T99" s="47"/>
      <c r="U99" s="47"/>
      <c r="V99" s="47"/>
      <c r="W99" s="47"/>
      <c r="X99" s="47"/>
      <c r="Y99" s="2"/>
      <c r="Z99" s="2"/>
      <c r="AA99" s="2"/>
      <c r="AB99" s="2"/>
      <c r="AC99" s="2"/>
    </row>
    <row r="100" spans="1:29" ht="16" thickBot="1">
      <c r="A100" s="85"/>
      <c r="B100" s="68" t="s">
        <v>757</v>
      </c>
      <c r="C100" s="64" t="s">
        <v>615</v>
      </c>
      <c r="D100" s="65">
        <v>0</v>
      </c>
      <c r="E100" s="65">
        <v>1</v>
      </c>
      <c r="F100" s="66" t="s">
        <v>165</v>
      </c>
      <c r="G100" s="67">
        <v>11</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s="227" customFormat="1">
      <c r="A101" s="215">
        <v>18</v>
      </c>
      <c r="B101" s="216" t="s">
        <v>755</v>
      </c>
      <c r="C101" s="217"/>
      <c r="D101" s="217"/>
      <c r="E101" s="217"/>
      <c r="F101" s="217"/>
      <c r="G101" s="219">
        <f>E102*G102+E103*G103+E104*G104</f>
        <v>0.3</v>
      </c>
      <c r="H101" s="221">
        <v>4</v>
      </c>
      <c r="I101" s="221">
        <v>5</v>
      </c>
      <c r="J101" s="221">
        <v>8</v>
      </c>
      <c r="K101" s="222">
        <v>1</v>
      </c>
      <c r="L101" s="223">
        <v>5</v>
      </c>
      <c r="M101" s="224">
        <v>0</v>
      </c>
      <c r="N101" s="224">
        <v>0</v>
      </c>
      <c r="O101" s="221">
        <v>0</v>
      </c>
      <c r="P101" s="222">
        <v>0</v>
      </c>
      <c r="Q101" s="248">
        <v>0</v>
      </c>
      <c r="R101" s="225">
        <v>0</v>
      </c>
      <c r="S101" s="225">
        <v>0</v>
      </c>
      <c r="T101" s="225">
        <v>1</v>
      </c>
      <c r="U101" s="225">
        <v>0</v>
      </c>
      <c r="V101" s="225">
        <v>4</v>
      </c>
      <c r="W101" s="225">
        <v>0</v>
      </c>
      <c r="X101" s="225">
        <v>0</v>
      </c>
      <c r="Y101" s="226"/>
      <c r="Z101" s="226"/>
      <c r="AA101" s="226"/>
      <c r="AB101" s="226"/>
      <c r="AC101" s="226"/>
    </row>
    <row r="102" spans="1:29" s="227" customFormat="1">
      <c r="B102" s="211" t="s">
        <v>150</v>
      </c>
      <c r="C102" s="228" t="s">
        <v>649</v>
      </c>
      <c r="D102" s="229"/>
      <c r="E102" s="229">
        <v>1</v>
      </c>
      <c r="F102" s="228" t="s">
        <v>642</v>
      </c>
      <c r="G102" s="230">
        <v>0</v>
      </c>
      <c r="H102" s="223"/>
      <c r="I102" s="223"/>
      <c r="J102" s="224"/>
      <c r="K102" s="231"/>
      <c r="L102" s="223"/>
      <c r="M102" s="224"/>
      <c r="N102" s="224"/>
      <c r="O102" s="224"/>
      <c r="P102" s="231"/>
      <c r="Q102" s="225"/>
      <c r="R102" s="225"/>
      <c r="S102" s="225"/>
      <c r="T102" s="225"/>
      <c r="U102" s="225"/>
      <c r="V102" s="225"/>
      <c r="W102" s="225"/>
      <c r="X102" s="225"/>
      <c r="Y102" s="226"/>
      <c r="Z102" s="226"/>
      <c r="AA102" s="226"/>
      <c r="AB102" s="226"/>
      <c r="AC102" s="226"/>
    </row>
    <row r="103" spans="1:29" s="227" customFormat="1">
      <c r="A103" s="232"/>
      <c r="B103" s="233">
        <f>G101</f>
        <v>0.3</v>
      </c>
      <c r="C103" s="228" t="s">
        <v>754</v>
      </c>
      <c r="D103" s="229">
        <v>1</v>
      </c>
      <c r="E103" s="229">
        <v>1</v>
      </c>
      <c r="F103" s="193" t="s">
        <v>753</v>
      </c>
      <c r="G103" s="230">
        <v>0.3</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ht="16" thickBot="1">
      <c r="A104" s="223"/>
      <c r="B104" s="224" t="s">
        <v>757</v>
      </c>
      <c r="C104" s="236" t="s">
        <v>761</v>
      </c>
      <c r="D104" s="237">
        <v>0</v>
      </c>
      <c r="E104" s="237">
        <v>1</v>
      </c>
      <c r="F104" s="238"/>
      <c r="G104" s="239">
        <v>0</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c r="A105" s="215">
        <v>19</v>
      </c>
      <c r="B105" s="216" t="s">
        <v>756</v>
      </c>
      <c r="C105" s="217"/>
      <c r="D105" s="217"/>
      <c r="E105" s="217"/>
      <c r="F105" s="217"/>
      <c r="G105" s="219">
        <f>E106*G106+E107*G107+E108*G108</f>
        <v>0.3</v>
      </c>
      <c r="H105" s="221">
        <v>0</v>
      </c>
      <c r="I105" s="221">
        <v>0</v>
      </c>
      <c r="J105" s="221">
        <v>0</v>
      </c>
      <c r="K105" s="222">
        <v>0</v>
      </c>
      <c r="L105" s="223">
        <v>0</v>
      </c>
      <c r="M105" s="224">
        <v>0</v>
      </c>
      <c r="N105" s="224">
        <v>0</v>
      </c>
      <c r="O105" s="221">
        <v>0</v>
      </c>
      <c r="P105" s="222">
        <v>0</v>
      </c>
      <c r="Q105" s="248">
        <v>0</v>
      </c>
      <c r="R105" s="225">
        <v>0</v>
      </c>
      <c r="S105" s="225">
        <v>0</v>
      </c>
      <c r="T105" s="225">
        <v>0</v>
      </c>
      <c r="U105" s="225">
        <v>0</v>
      </c>
      <c r="V105" s="225">
        <v>0</v>
      </c>
      <c r="W105" s="225">
        <v>0</v>
      </c>
      <c r="X105" s="225">
        <v>0</v>
      </c>
      <c r="Y105" s="226"/>
      <c r="Z105" s="226"/>
      <c r="AA105" s="226"/>
      <c r="AB105" s="226"/>
      <c r="AC105" s="226"/>
    </row>
    <row r="106" spans="1:29" s="227" customFormat="1">
      <c r="B106" s="211" t="s">
        <v>150</v>
      </c>
      <c r="C106" s="228" t="s">
        <v>649</v>
      </c>
      <c r="D106" s="229"/>
      <c r="E106" s="229">
        <v>1</v>
      </c>
      <c r="F106" s="228" t="s">
        <v>642</v>
      </c>
      <c r="G106" s="230">
        <v>0</v>
      </c>
      <c r="H106" s="223"/>
      <c r="I106" s="223"/>
      <c r="J106" s="224"/>
      <c r="K106" s="231"/>
      <c r="L106" s="223"/>
      <c r="M106" s="224"/>
      <c r="N106" s="224"/>
      <c r="O106" s="224"/>
      <c r="P106" s="231"/>
      <c r="Q106" s="225"/>
      <c r="R106" s="225"/>
      <c r="S106" s="225"/>
      <c r="T106" s="225"/>
      <c r="U106" s="225"/>
      <c r="V106" s="225"/>
      <c r="W106" s="225"/>
      <c r="X106" s="225"/>
      <c r="Y106" s="226"/>
      <c r="Z106" s="226"/>
      <c r="AA106" s="226"/>
      <c r="AB106" s="226"/>
      <c r="AC106" s="226"/>
    </row>
    <row r="107" spans="1:29" s="227" customFormat="1">
      <c r="A107" s="232"/>
      <c r="B107" s="233">
        <f>G105</f>
        <v>0.3</v>
      </c>
      <c r="C107" s="228" t="s">
        <v>760</v>
      </c>
      <c r="D107" s="229">
        <v>1</v>
      </c>
      <c r="E107" s="229">
        <v>1</v>
      </c>
      <c r="F107" s="193" t="s">
        <v>759</v>
      </c>
      <c r="G107" s="230">
        <v>0.3</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ht="16" thickBot="1">
      <c r="A108" s="223"/>
      <c r="B108" s="224" t="s">
        <v>757</v>
      </c>
      <c r="C108" s="236" t="s">
        <v>762</v>
      </c>
      <c r="D108" s="237">
        <v>0</v>
      </c>
      <c r="E108" s="237">
        <v>1</v>
      </c>
      <c r="F108" s="238"/>
      <c r="G108" s="239">
        <v>0</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c r="A109" s="91">
        <v>20</v>
      </c>
      <c r="B109" s="12" t="s">
        <v>169</v>
      </c>
      <c r="C109" s="14"/>
      <c r="D109" s="14"/>
      <c r="E109" s="14"/>
      <c r="F109" s="40"/>
      <c r="G109" s="15">
        <f>E110*G110+E111*G111+E112*G112</f>
        <v>0.30000000000000004</v>
      </c>
      <c r="H109" s="45">
        <v>2</v>
      </c>
      <c r="I109" s="45">
        <v>2</v>
      </c>
      <c r="J109" s="45">
        <v>0</v>
      </c>
      <c r="K109" s="46">
        <v>2</v>
      </c>
      <c r="L109" s="85">
        <v>0</v>
      </c>
      <c r="M109" s="86">
        <v>0</v>
      </c>
      <c r="N109" s="86">
        <v>0</v>
      </c>
      <c r="O109" s="45">
        <v>1</v>
      </c>
      <c r="P109" s="46">
        <v>0</v>
      </c>
      <c r="Q109" s="210">
        <v>0</v>
      </c>
      <c r="R109" s="47">
        <v>0</v>
      </c>
      <c r="S109" s="47">
        <v>0</v>
      </c>
      <c r="T109" s="47">
        <v>0</v>
      </c>
      <c r="U109" s="47">
        <v>2</v>
      </c>
      <c r="V109" s="47">
        <v>0</v>
      </c>
      <c r="W109" s="47">
        <v>2</v>
      </c>
      <c r="X109" s="47">
        <v>0</v>
      </c>
      <c r="Y109" s="2"/>
      <c r="Z109" s="2"/>
      <c r="AA109" s="2"/>
      <c r="AB109" s="2"/>
      <c r="AC109" s="2"/>
    </row>
    <row r="110" spans="1:29">
      <c r="A110" s="130"/>
      <c r="B110" s="49" t="s">
        <v>170</v>
      </c>
      <c r="C110" s="78" t="s">
        <v>649</v>
      </c>
      <c r="D110" s="50"/>
      <c r="E110" s="50">
        <v>1</v>
      </c>
      <c r="F110" s="78" t="s">
        <v>642</v>
      </c>
      <c r="G110" s="51">
        <v>0</v>
      </c>
      <c r="H110" s="85"/>
      <c r="I110" s="85"/>
      <c r="J110" s="86"/>
      <c r="K110" s="80"/>
      <c r="L110" s="85"/>
      <c r="M110" s="86"/>
      <c r="N110" s="86"/>
      <c r="O110" s="86"/>
      <c r="P110" s="80"/>
      <c r="Q110" s="47"/>
      <c r="R110" s="47"/>
      <c r="S110" s="47"/>
      <c r="T110" s="47"/>
      <c r="U110" s="47"/>
      <c r="V110" s="47"/>
      <c r="W110" s="47"/>
      <c r="X110" s="47"/>
      <c r="Y110" s="2"/>
      <c r="Z110" s="2"/>
      <c r="AA110" s="2"/>
      <c r="AB110" s="2"/>
      <c r="AC110" s="2"/>
    </row>
    <row r="111" spans="1:29">
      <c r="A111" s="82"/>
      <c r="B111" s="83">
        <f>G109</f>
        <v>0.30000000000000004</v>
      </c>
      <c r="C111" s="78" t="s">
        <v>690</v>
      </c>
      <c r="D111" s="50">
        <v>1</v>
      </c>
      <c r="E111" s="50">
        <v>1</v>
      </c>
      <c r="F111" s="27" t="s">
        <v>691</v>
      </c>
      <c r="G111" s="51">
        <v>0.2</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ht="16" thickBot="1">
      <c r="A112" s="85"/>
      <c r="B112" s="68" t="s">
        <v>173</v>
      </c>
      <c r="C112" s="64" t="s">
        <v>616</v>
      </c>
      <c r="D112" s="65">
        <v>0</v>
      </c>
      <c r="E112" s="65">
        <v>1</v>
      </c>
      <c r="F112" s="77" t="s">
        <v>174</v>
      </c>
      <c r="G112" s="67">
        <v>0.1</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c r="A113" s="91">
        <v>21</v>
      </c>
      <c r="B113" s="195" t="s">
        <v>692</v>
      </c>
      <c r="C113" s="14"/>
      <c r="D113" s="14"/>
      <c r="E113" s="14"/>
      <c r="F113" s="40"/>
      <c r="G113" s="15">
        <f>E114*G114+E115*G115+E116*G116</f>
        <v>48.900000000000006</v>
      </c>
      <c r="H113" s="45">
        <v>0</v>
      </c>
      <c r="I113" s="45">
        <v>0</v>
      </c>
      <c r="J113" s="45">
        <v>0</v>
      </c>
      <c r="K113" s="46">
        <v>0</v>
      </c>
      <c r="L113" s="85">
        <v>0</v>
      </c>
      <c r="M113" s="86">
        <v>0</v>
      </c>
      <c r="N113" s="86">
        <v>0</v>
      </c>
      <c r="O113" s="45">
        <v>0</v>
      </c>
      <c r="P113" s="46">
        <v>0</v>
      </c>
      <c r="Q113" s="210">
        <v>0</v>
      </c>
      <c r="R113" s="47">
        <v>0</v>
      </c>
      <c r="S113" s="47">
        <v>0</v>
      </c>
      <c r="T113" s="47">
        <v>0</v>
      </c>
      <c r="U113" s="47">
        <v>0</v>
      </c>
      <c r="V113" s="47">
        <v>0</v>
      </c>
      <c r="W113" s="47">
        <v>0</v>
      </c>
      <c r="X113" s="47">
        <v>0</v>
      </c>
      <c r="Y113" s="2"/>
      <c r="Z113" s="2"/>
      <c r="AA113" s="2"/>
      <c r="AB113" s="2"/>
      <c r="AC113" s="2"/>
    </row>
    <row r="114" spans="1:29">
      <c r="A114" s="130"/>
      <c r="B114" s="49" t="s">
        <v>170</v>
      </c>
      <c r="C114" s="78" t="s">
        <v>649</v>
      </c>
      <c r="D114" s="50"/>
      <c r="E114" s="50">
        <v>1</v>
      </c>
      <c r="F114" s="78" t="s">
        <v>642</v>
      </c>
      <c r="G114" s="51">
        <v>0</v>
      </c>
      <c r="H114" s="85"/>
      <c r="I114" s="85"/>
      <c r="J114" s="86"/>
      <c r="K114" s="80"/>
      <c r="L114" s="85"/>
      <c r="M114" s="86"/>
      <c r="N114" s="86"/>
      <c r="O114" s="86"/>
      <c r="P114" s="80"/>
      <c r="Q114" s="47"/>
      <c r="R114" s="47"/>
      <c r="S114" s="47"/>
      <c r="T114" s="47"/>
      <c r="U114" s="47"/>
      <c r="V114" s="47"/>
      <c r="W114" s="47"/>
      <c r="X114" s="47"/>
      <c r="Y114" s="2"/>
      <c r="Z114" s="2"/>
      <c r="AA114" s="2"/>
      <c r="AB114" s="2"/>
      <c r="AC114" s="2"/>
    </row>
    <row r="115" spans="1:29">
      <c r="A115" s="82"/>
      <c r="B115" s="83">
        <f>G113</f>
        <v>48.900000000000006</v>
      </c>
      <c r="C115" s="78" t="s">
        <v>693</v>
      </c>
      <c r="D115" s="50">
        <v>1</v>
      </c>
      <c r="E115" s="50">
        <v>1</v>
      </c>
      <c r="F115" s="27" t="s">
        <v>694</v>
      </c>
      <c r="G115" s="51">
        <v>0.2</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ht="16" thickBot="1">
      <c r="A116" s="85"/>
      <c r="B116" s="68" t="s">
        <v>173</v>
      </c>
      <c r="C116" s="214" t="s">
        <v>695</v>
      </c>
      <c r="D116" s="65">
        <v>0</v>
      </c>
      <c r="E116" s="65">
        <v>1</v>
      </c>
      <c r="F116" s="77" t="s">
        <v>696</v>
      </c>
      <c r="G116" s="67">
        <v>48.7</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s="227" customFormat="1">
      <c r="A117" s="215">
        <v>22</v>
      </c>
      <c r="B117" s="216" t="s">
        <v>181</v>
      </c>
      <c r="C117" s="217"/>
      <c r="D117" s="217"/>
      <c r="E117" s="217"/>
      <c r="F117" s="217"/>
      <c r="G117" s="219">
        <f>E118*G118+E119*G119+E120*G120+E122*G122+E125*G125+E126*G126</f>
        <v>2.41</v>
      </c>
      <c r="H117" s="221">
        <v>0</v>
      </c>
      <c r="I117" s="221">
        <v>0</v>
      </c>
      <c r="J117" s="221">
        <v>0</v>
      </c>
      <c r="K117" s="222">
        <v>1</v>
      </c>
      <c r="L117" s="223">
        <v>0</v>
      </c>
      <c r="M117" s="224">
        <v>0</v>
      </c>
      <c r="N117" s="224">
        <v>0</v>
      </c>
      <c r="O117" s="221">
        <v>0</v>
      </c>
      <c r="P117" s="222">
        <v>1</v>
      </c>
      <c r="Q117" s="248">
        <v>1</v>
      </c>
      <c r="R117" s="225">
        <v>2</v>
      </c>
      <c r="S117" s="225">
        <v>0</v>
      </c>
      <c r="T117" s="225">
        <v>0</v>
      </c>
      <c r="U117" s="225">
        <v>0</v>
      </c>
      <c r="V117" s="225">
        <v>0</v>
      </c>
      <c r="W117" s="225">
        <v>0</v>
      </c>
      <c r="X117" s="225">
        <v>1</v>
      </c>
      <c r="Y117" s="226"/>
      <c r="Z117" s="226"/>
      <c r="AA117" s="226"/>
      <c r="AB117" s="226"/>
      <c r="AC117" s="226"/>
    </row>
    <row r="118" spans="1:29" s="227" customFormat="1">
      <c r="B118" s="211" t="s">
        <v>182</v>
      </c>
      <c r="C118" s="228" t="s">
        <v>649</v>
      </c>
      <c r="D118" s="229"/>
      <c r="E118" s="229">
        <v>1</v>
      </c>
      <c r="F118" s="228" t="s">
        <v>642</v>
      </c>
      <c r="G118" s="230">
        <v>0</v>
      </c>
      <c r="H118" s="223"/>
      <c r="I118" s="223"/>
      <c r="J118" s="224"/>
      <c r="K118" s="231"/>
      <c r="L118" s="223"/>
      <c r="M118" s="224"/>
      <c r="N118" s="224"/>
      <c r="O118" s="224"/>
      <c r="P118" s="231"/>
      <c r="Q118" s="225"/>
      <c r="R118" s="225"/>
      <c r="S118" s="225"/>
      <c r="T118" s="225"/>
      <c r="U118" s="225"/>
      <c r="V118" s="225"/>
      <c r="W118" s="225"/>
      <c r="X118" s="225"/>
      <c r="Y118" s="226"/>
      <c r="Z118" s="226"/>
      <c r="AA118" s="226"/>
      <c r="AB118" s="226"/>
      <c r="AC118" s="226"/>
    </row>
    <row r="119" spans="1:29" s="227" customFormat="1">
      <c r="A119" s="232"/>
      <c r="B119" s="233">
        <f>G117</f>
        <v>2.41</v>
      </c>
      <c r="C119" s="228" t="s">
        <v>744</v>
      </c>
      <c r="D119" s="229">
        <v>1</v>
      </c>
      <c r="E119" s="229">
        <v>1</v>
      </c>
      <c r="F119" s="193" t="s">
        <v>745</v>
      </c>
      <c r="G119" s="230">
        <v>0.3</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45"/>
      <c r="B120" s="245" t="s">
        <v>185</v>
      </c>
      <c r="C120" s="228" t="s">
        <v>746</v>
      </c>
      <c r="D120" s="229">
        <v>1</v>
      </c>
      <c r="E120" s="229">
        <v>1</v>
      </c>
      <c r="F120" s="193" t="s">
        <v>747</v>
      </c>
      <c r="G120" s="230">
        <v>0</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c r="C121" s="228" t="s">
        <v>750</v>
      </c>
      <c r="D121" s="229">
        <v>1</v>
      </c>
      <c r="E121" s="229">
        <v>1</v>
      </c>
      <c r="F121" s="193" t="s">
        <v>751</v>
      </c>
      <c r="G121" s="230">
        <v>0.1</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23"/>
      <c r="B122" s="224"/>
      <c r="C122" s="228" t="s">
        <v>616</v>
      </c>
      <c r="D122" s="229">
        <v>0</v>
      </c>
      <c r="E122" s="229">
        <v>1</v>
      </c>
      <c r="F122" s="193" t="s">
        <v>180</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752</v>
      </c>
      <c r="D123" s="229">
        <v>1</v>
      </c>
      <c r="E123" s="229">
        <v>1</v>
      </c>
      <c r="F123" s="193" t="s">
        <v>701</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ht="16" thickBot="1">
      <c r="A124" s="223"/>
      <c r="B124" s="224"/>
      <c r="C124" s="236" t="s">
        <v>749</v>
      </c>
      <c r="D124" s="237">
        <v>0</v>
      </c>
      <c r="E124" s="237">
        <v>1</v>
      </c>
      <c r="F124" s="192" t="s">
        <v>696</v>
      </c>
      <c r="G124" s="239">
        <v>48.7</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c r="A125" s="223"/>
      <c r="B125" s="224"/>
      <c r="C125" s="228" t="s">
        <v>608</v>
      </c>
      <c r="D125" s="229">
        <v>0</v>
      </c>
      <c r="E125" s="229">
        <v>3</v>
      </c>
      <c r="F125" s="193" t="s">
        <v>73</v>
      </c>
      <c r="G125" s="230">
        <v>0.2</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ht="16" thickBot="1">
      <c r="A126" s="223"/>
      <c r="B126" s="235"/>
      <c r="C126" s="236" t="s">
        <v>64</v>
      </c>
      <c r="D126" s="237">
        <v>0</v>
      </c>
      <c r="E126" s="237">
        <v>3</v>
      </c>
      <c r="F126" s="243" t="s">
        <v>65</v>
      </c>
      <c r="G126" s="239">
        <v>0.47</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c r="A127" s="91">
        <v>23</v>
      </c>
      <c r="B127" s="12" t="s">
        <v>175</v>
      </c>
      <c r="C127" s="14"/>
      <c r="D127" s="14"/>
      <c r="E127" s="14"/>
      <c r="F127" s="14"/>
      <c r="G127" s="15">
        <f>E128*G128+E129*G129+E130*G130+E131*G131+E134*G134+E135*G135</f>
        <v>2.31</v>
      </c>
      <c r="H127" s="45">
        <v>0</v>
      </c>
      <c r="I127" s="45">
        <v>0</v>
      </c>
      <c r="J127" s="45">
        <v>0</v>
      </c>
      <c r="K127" s="46">
        <v>1</v>
      </c>
      <c r="L127" s="85">
        <v>0</v>
      </c>
      <c r="M127" s="86">
        <v>0</v>
      </c>
      <c r="N127" s="86">
        <v>0</v>
      </c>
      <c r="O127" s="45">
        <v>0</v>
      </c>
      <c r="P127" s="46">
        <v>0</v>
      </c>
      <c r="Q127" s="210">
        <v>0</v>
      </c>
      <c r="R127" s="47">
        <v>0</v>
      </c>
      <c r="S127" s="47">
        <v>2</v>
      </c>
      <c r="T127" s="47">
        <v>0</v>
      </c>
      <c r="U127" s="47">
        <v>0</v>
      </c>
      <c r="V127" s="47">
        <v>0</v>
      </c>
      <c r="W127" s="47">
        <v>0</v>
      </c>
      <c r="X127" s="47">
        <v>0</v>
      </c>
      <c r="Y127" s="2"/>
      <c r="Z127" s="2"/>
      <c r="AA127" s="2"/>
      <c r="AB127" s="2"/>
      <c r="AC127" s="2"/>
    </row>
    <row r="128" spans="1:29">
      <c r="A128" s="130"/>
      <c r="B128" s="49" t="s">
        <v>176</v>
      </c>
      <c r="C128" s="78" t="s">
        <v>649</v>
      </c>
      <c r="D128" s="50"/>
      <c r="E128" s="50">
        <v>1</v>
      </c>
      <c r="F128" s="78" t="s">
        <v>642</v>
      </c>
      <c r="G128" s="51">
        <v>0</v>
      </c>
      <c r="H128" s="85"/>
      <c r="I128" s="85"/>
      <c r="J128" s="86"/>
      <c r="K128" s="80"/>
      <c r="L128" s="85"/>
      <c r="M128" s="86"/>
      <c r="N128" s="86"/>
      <c r="O128" s="86"/>
      <c r="P128" s="80"/>
      <c r="Q128" s="47"/>
      <c r="R128" s="47"/>
      <c r="S128" s="47"/>
      <c r="T128" s="47"/>
      <c r="U128" s="47"/>
      <c r="V128" s="47"/>
      <c r="W128" s="47"/>
      <c r="X128" s="47"/>
      <c r="Y128" s="2"/>
      <c r="Z128" s="2"/>
      <c r="AA128" s="2"/>
      <c r="AB128" s="2"/>
      <c r="AC128" s="2"/>
    </row>
    <row r="129" spans="1:29">
      <c r="A129" s="82"/>
      <c r="B129" s="83">
        <f>G127</f>
        <v>2.31</v>
      </c>
      <c r="C129" s="78" t="s">
        <v>697</v>
      </c>
      <c r="D129" s="50">
        <v>1</v>
      </c>
      <c r="E129" s="50">
        <v>1</v>
      </c>
      <c r="F129" s="27" t="s">
        <v>700</v>
      </c>
      <c r="G129" s="51">
        <v>0.2</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5"/>
      <c r="B130" s="86" t="s">
        <v>179</v>
      </c>
      <c r="C130" s="78" t="s">
        <v>698</v>
      </c>
      <c r="D130" s="50">
        <v>1</v>
      </c>
      <c r="E130" s="50">
        <v>1</v>
      </c>
      <c r="F130" s="193" t="s">
        <v>699</v>
      </c>
      <c r="G130" s="51">
        <v>0</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c r="C131" s="78" t="s">
        <v>616</v>
      </c>
      <c r="D131" s="50">
        <v>0</v>
      </c>
      <c r="E131" s="50">
        <v>1</v>
      </c>
      <c r="F131" s="56" t="s">
        <v>180</v>
      </c>
      <c r="G131" s="51">
        <v>0.1</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228" t="s">
        <v>748</v>
      </c>
      <c r="D132" s="229">
        <v>1</v>
      </c>
      <c r="E132" s="229">
        <v>1</v>
      </c>
      <c r="F132" s="193" t="s">
        <v>701</v>
      </c>
      <c r="G132" s="230">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ht="16" thickBot="1">
      <c r="A133" s="85"/>
      <c r="B133" s="86"/>
      <c r="C133" s="236" t="s">
        <v>749</v>
      </c>
      <c r="D133" s="237">
        <v>0</v>
      </c>
      <c r="E133" s="237">
        <v>1</v>
      </c>
      <c r="F133" s="192" t="s">
        <v>696</v>
      </c>
      <c r="G133" s="239">
        <v>48.7</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c r="A134" s="85"/>
      <c r="B134" s="86"/>
      <c r="C134" s="78" t="s">
        <v>608</v>
      </c>
      <c r="D134" s="50">
        <v>0</v>
      </c>
      <c r="E134" s="50">
        <v>3</v>
      </c>
      <c r="F134" s="56" t="s">
        <v>73</v>
      </c>
      <c r="G134" s="51">
        <v>0.2</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ht="16" thickBot="1">
      <c r="A135" s="85"/>
      <c r="B135" s="68"/>
      <c r="C135" s="64" t="s">
        <v>64</v>
      </c>
      <c r="D135" s="65">
        <v>0</v>
      </c>
      <c r="E135" s="65">
        <v>3</v>
      </c>
      <c r="F135" s="66" t="s">
        <v>65</v>
      </c>
      <c r="G135" s="67">
        <v>0.47</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c r="A136" s="91">
        <v>24</v>
      </c>
      <c r="B136" s="195" t="s">
        <v>186</v>
      </c>
      <c r="C136" s="14"/>
      <c r="D136" s="14"/>
      <c r="E136" s="14"/>
      <c r="F136" s="40"/>
      <c r="G136" s="15">
        <f>E137*G137+E138*G138+E141*G141+E142*G142+E143*G143</f>
        <v>31.5</v>
      </c>
      <c r="H136" s="45">
        <v>0</v>
      </c>
      <c r="I136" s="45">
        <v>0</v>
      </c>
      <c r="J136" s="45">
        <v>1</v>
      </c>
      <c r="K136" s="46">
        <v>1</v>
      </c>
      <c r="L136" s="85">
        <v>1</v>
      </c>
      <c r="M136" s="86">
        <v>1</v>
      </c>
      <c r="N136" s="86">
        <v>1</v>
      </c>
      <c r="O136" s="45">
        <v>1</v>
      </c>
      <c r="P136" s="46">
        <v>1</v>
      </c>
      <c r="Q136" s="210">
        <v>1</v>
      </c>
      <c r="R136" s="47">
        <v>1</v>
      </c>
      <c r="S136" s="47">
        <v>1</v>
      </c>
      <c r="T136" s="47">
        <v>0</v>
      </c>
      <c r="U136" s="47">
        <v>0</v>
      </c>
      <c r="V136" s="47">
        <v>0</v>
      </c>
      <c r="W136" s="47">
        <v>0</v>
      </c>
      <c r="X136" s="47">
        <v>1</v>
      </c>
      <c r="Y136" s="2"/>
      <c r="Z136" s="2"/>
      <c r="AA136" s="2"/>
      <c r="AB136" s="2"/>
      <c r="AC136" s="2"/>
    </row>
    <row r="137" spans="1:29">
      <c r="A137" s="130"/>
      <c r="B137" s="49" t="s">
        <v>187</v>
      </c>
      <c r="C137" s="78" t="s">
        <v>649</v>
      </c>
      <c r="D137" s="50"/>
      <c r="E137" s="50">
        <v>1</v>
      </c>
      <c r="F137" s="78" t="s">
        <v>642</v>
      </c>
      <c r="G137" s="51">
        <v>0</v>
      </c>
      <c r="H137" s="85"/>
      <c r="I137" s="85"/>
      <c r="J137" s="86"/>
      <c r="K137" s="80"/>
      <c r="L137" s="85"/>
      <c r="M137" s="86"/>
      <c r="N137" s="213" t="s">
        <v>785</v>
      </c>
      <c r="O137" s="86"/>
      <c r="P137" s="80"/>
      <c r="Q137" s="47"/>
      <c r="R137" s="47"/>
      <c r="S137" s="47"/>
      <c r="T137" s="47"/>
      <c r="U137" s="47"/>
      <c r="V137" s="47"/>
      <c r="W137" s="47"/>
      <c r="X137" s="47"/>
      <c r="Y137" s="2"/>
      <c r="Z137" s="2"/>
      <c r="AA137" s="2"/>
      <c r="AB137" s="2"/>
      <c r="AC137" s="2"/>
    </row>
    <row r="138" spans="1:29">
      <c r="A138" s="82"/>
      <c r="B138" s="83">
        <f>G136</f>
        <v>31.5</v>
      </c>
      <c r="C138" s="78" t="s">
        <v>702</v>
      </c>
      <c r="D138" s="50">
        <v>1</v>
      </c>
      <c r="E138" s="50">
        <v>1</v>
      </c>
      <c r="F138" s="27" t="s">
        <v>703</v>
      </c>
      <c r="G138" s="51">
        <v>0.3</v>
      </c>
      <c r="H138" s="85"/>
      <c r="I138" s="85"/>
      <c r="J138" s="86"/>
      <c r="K138" s="80"/>
      <c r="L138" s="85"/>
      <c r="M138" s="86"/>
      <c r="N138" s="86"/>
      <c r="O138" s="86"/>
      <c r="P138" s="80"/>
      <c r="Q138" s="47"/>
      <c r="R138" s="47"/>
      <c r="S138" s="47"/>
      <c r="T138" s="47"/>
      <c r="U138" s="47"/>
      <c r="V138" s="47"/>
      <c r="W138" s="47"/>
      <c r="X138" s="47"/>
      <c r="Y138" s="2"/>
      <c r="Z138" s="2"/>
      <c r="AA138" s="2"/>
      <c r="AB138" s="2"/>
      <c r="AC138" s="2"/>
    </row>
    <row r="139" spans="1:29">
      <c r="A139" s="85"/>
      <c r="B139" s="86" t="s">
        <v>190</v>
      </c>
      <c r="C139" s="196" t="s">
        <v>742</v>
      </c>
      <c r="D139" s="50">
        <v>1</v>
      </c>
      <c r="E139" s="50">
        <v>1</v>
      </c>
      <c r="F139" s="27" t="s">
        <v>709</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ht="16" thickBot="1">
      <c r="A140" s="85"/>
      <c r="B140" s="86"/>
      <c r="C140" s="214" t="s">
        <v>741</v>
      </c>
      <c r="D140" s="65">
        <v>1</v>
      </c>
      <c r="E140" s="65">
        <v>1</v>
      </c>
      <c r="F140" s="76" t="s">
        <v>708</v>
      </c>
      <c r="G140" s="67">
        <v>0</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c r="A141" s="85"/>
      <c r="B141" s="86"/>
      <c r="C141" s="78" t="s">
        <v>191</v>
      </c>
      <c r="D141" s="50">
        <v>0</v>
      </c>
      <c r="E141" s="50">
        <v>1</v>
      </c>
      <c r="F141" s="56" t="s">
        <v>192</v>
      </c>
      <c r="G141" s="51">
        <v>27</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193</v>
      </c>
      <c r="D142" s="50">
        <v>0</v>
      </c>
      <c r="E142" s="50">
        <v>1</v>
      </c>
      <c r="F142" s="56" t="s">
        <v>194</v>
      </c>
      <c r="G142" s="51">
        <v>4</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ht="16" thickBot="1">
      <c r="A143" s="85"/>
      <c r="B143" s="68"/>
      <c r="C143" s="64" t="s">
        <v>107</v>
      </c>
      <c r="D143" s="65">
        <v>0</v>
      </c>
      <c r="E143" s="65">
        <v>2</v>
      </c>
      <c r="F143" s="69" t="s">
        <v>108</v>
      </c>
      <c r="G143" s="67">
        <v>0.1</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c r="A144" s="91">
        <v>25</v>
      </c>
      <c r="B144" s="12" t="s">
        <v>195</v>
      </c>
      <c r="C144" s="14"/>
      <c r="D144" s="14"/>
      <c r="E144" s="14"/>
      <c r="F144" s="14"/>
      <c r="G144" s="15">
        <f>E145*G145+E146*G146+E147*G147+E148*G148+E149*G149+E150*G150+E151*G151+E152*G152</f>
        <v>21.75</v>
      </c>
      <c r="H144" s="45">
        <v>0</v>
      </c>
      <c r="I144" s="45">
        <v>0</v>
      </c>
      <c r="J144" s="45">
        <v>0</v>
      </c>
      <c r="K144" s="46">
        <v>1</v>
      </c>
      <c r="L144" s="85">
        <v>0</v>
      </c>
      <c r="M144" s="86">
        <v>0</v>
      </c>
      <c r="N144" s="86">
        <v>0</v>
      </c>
      <c r="O144" s="45">
        <v>0</v>
      </c>
      <c r="P144" s="46">
        <v>1</v>
      </c>
      <c r="Q144" s="210">
        <v>1</v>
      </c>
      <c r="R144" s="47">
        <v>0</v>
      </c>
      <c r="S144" s="47">
        <v>0</v>
      </c>
      <c r="T144" s="47">
        <v>0</v>
      </c>
      <c r="U144" s="47">
        <v>0</v>
      </c>
      <c r="V144" s="47">
        <v>0</v>
      </c>
      <c r="W144" s="47">
        <v>0</v>
      </c>
      <c r="X144" s="47">
        <v>0</v>
      </c>
      <c r="Y144" s="2"/>
      <c r="Z144" s="2"/>
      <c r="AA144" s="2"/>
      <c r="AB144" s="2"/>
      <c r="AC144" s="2"/>
    </row>
    <row r="145" spans="1:29">
      <c r="A145" s="130"/>
      <c r="B145" s="49" t="s">
        <v>196</v>
      </c>
      <c r="C145" s="78" t="s">
        <v>704</v>
      </c>
      <c r="D145" s="50">
        <v>1</v>
      </c>
      <c r="E145" s="50">
        <v>1</v>
      </c>
      <c r="F145" s="27" t="s">
        <v>705</v>
      </c>
      <c r="G145" s="51">
        <v>0.2</v>
      </c>
      <c r="H145" s="85"/>
      <c r="I145" s="85"/>
      <c r="J145" s="86"/>
      <c r="K145" s="80"/>
      <c r="L145" s="85"/>
      <c r="M145" s="86"/>
      <c r="N145" s="86"/>
      <c r="O145" s="86"/>
      <c r="P145" s="80"/>
      <c r="Q145" s="47"/>
      <c r="R145" s="47"/>
      <c r="S145" s="47"/>
      <c r="T145" s="47"/>
      <c r="U145" s="47"/>
      <c r="V145" s="47"/>
      <c r="W145" s="47"/>
      <c r="X145" s="47"/>
      <c r="Y145" s="2"/>
      <c r="Z145" s="2"/>
      <c r="AA145" s="2"/>
      <c r="AB145" s="2"/>
      <c r="AC145" s="2"/>
    </row>
    <row r="146" spans="1:29">
      <c r="A146" s="82"/>
      <c r="B146" s="83">
        <f>G144</f>
        <v>21.75</v>
      </c>
      <c r="C146" s="78" t="s">
        <v>202</v>
      </c>
      <c r="D146" s="50">
        <v>1</v>
      </c>
      <c r="E146" s="50">
        <v>1</v>
      </c>
      <c r="F146" s="27" t="s">
        <v>706</v>
      </c>
      <c r="G146" s="51">
        <v>0.5</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5"/>
      <c r="B147" s="86" t="s">
        <v>201</v>
      </c>
      <c r="C147" s="78" t="s">
        <v>608</v>
      </c>
      <c r="D147" s="50">
        <v>0</v>
      </c>
      <c r="E147" s="50">
        <v>6</v>
      </c>
      <c r="F147" s="56" t="s">
        <v>73</v>
      </c>
      <c r="G147" s="51">
        <v>0.2</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c r="C148" s="78" t="s">
        <v>618</v>
      </c>
      <c r="D148" s="50">
        <v>0</v>
      </c>
      <c r="E148" s="50">
        <v>1</v>
      </c>
      <c r="F148" s="69" t="s">
        <v>108</v>
      </c>
      <c r="G148" s="51">
        <v>0.1</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110</v>
      </c>
      <c r="D149" s="50">
        <v>0</v>
      </c>
      <c r="E149" s="50">
        <v>1</v>
      </c>
      <c r="F149" s="56" t="s">
        <v>111</v>
      </c>
      <c r="G149" s="51">
        <v>8</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206</v>
      </c>
      <c r="D150" s="50">
        <v>0</v>
      </c>
      <c r="E150" s="50">
        <v>1</v>
      </c>
      <c r="F150" s="56" t="s">
        <v>207</v>
      </c>
      <c r="G150" s="51">
        <v>5.35</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112</v>
      </c>
      <c r="D151" s="50">
        <v>0</v>
      </c>
      <c r="E151" s="50">
        <v>6</v>
      </c>
      <c r="F151" s="56" t="s">
        <v>113</v>
      </c>
      <c r="G151" s="51">
        <v>0.6</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ht="16" thickBot="1">
      <c r="A152" s="85"/>
      <c r="B152" s="68"/>
      <c r="C152" s="64" t="s">
        <v>114</v>
      </c>
      <c r="D152" s="65">
        <v>0</v>
      </c>
      <c r="E152" s="65">
        <v>1</v>
      </c>
      <c r="F152" s="66" t="s">
        <v>115</v>
      </c>
      <c r="G152" s="67">
        <v>2.8</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c r="A153" s="91">
        <v>26</v>
      </c>
      <c r="B153" s="12" t="s">
        <v>208</v>
      </c>
      <c r="C153" s="14"/>
      <c r="D153" s="14"/>
      <c r="E153" s="14"/>
      <c r="F153" s="14"/>
      <c r="G153" s="15">
        <f>E154*G154+E155*G155+E156*G156</f>
        <v>0.3</v>
      </c>
      <c r="H153" s="45">
        <v>1</v>
      </c>
      <c r="I153" s="45">
        <v>1</v>
      </c>
      <c r="J153" s="45">
        <v>2</v>
      </c>
      <c r="K153" s="46">
        <v>1</v>
      </c>
      <c r="L153" s="85">
        <v>2</v>
      </c>
      <c r="M153" s="86">
        <v>1</v>
      </c>
      <c r="N153" s="86">
        <v>0</v>
      </c>
      <c r="O153" s="45">
        <v>0</v>
      </c>
      <c r="P153" s="46">
        <v>0</v>
      </c>
      <c r="Q153" s="210">
        <v>0</v>
      </c>
      <c r="R153" s="47">
        <v>2</v>
      </c>
      <c r="S153" s="47">
        <v>0</v>
      </c>
      <c r="T153" s="47">
        <v>1</v>
      </c>
      <c r="U153" s="47">
        <v>1</v>
      </c>
      <c r="V153" s="47">
        <v>0</v>
      </c>
      <c r="W153" s="47">
        <v>0</v>
      </c>
      <c r="X153" s="47">
        <v>2</v>
      </c>
      <c r="Y153" s="2"/>
      <c r="Z153" s="2"/>
      <c r="AA153" s="2"/>
      <c r="AB153" s="2"/>
      <c r="AC153" s="2"/>
    </row>
    <row r="154" spans="1:29">
      <c r="A154" s="130"/>
      <c r="B154" s="49" t="s">
        <v>209</v>
      </c>
      <c r="C154" s="78" t="s">
        <v>649</v>
      </c>
      <c r="D154" s="50"/>
      <c r="E154" s="50">
        <v>1</v>
      </c>
      <c r="F154" s="78" t="s">
        <v>642</v>
      </c>
      <c r="G154" s="51">
        <v>0</v>
      </c>
      <c r="H154" s="85"/>
      <c r="I154" s="85"/>
      <c r="J154" s="86"/>
      <c r="K154" s="80"/>
      <c r="L154" s="85"/>
      <c r="M154" s="86"/>
      <c r="N154" s="86"/>
      <c r="O154" s="86"/>
      <c r="P154" s="80"/>
      <c r="Q154" s="47"/>
      <c r="R154" s="47"/>
      <c r="S154" s="47"/>
      <c r="T154" s="47"/>
      <c r="U154" s="47"/>
      <c r="V154" s="47"/>
      <c r="W154" s="47"/>
      <c r="X154" s="47"/>
      <c r="Y154" s="2"/>
      <c r="Z154" s="2"/>
      <c r="AA154" s="2"/>
      <c r="AB154" s="2"/>
      <c r="AC154" s="2"/>
    </row>
    <row r="155" spans="1:29">
      <c r="A155" s="82"/>
      <c r="B155" s="83">
        <f>G153</f>
        <v>0.3</v>
      </c>
      <c r="C155" s="78" t="s">
        <v>707</v>
      </c>
      <c r="D155" s="50">
        <v>1</v>
      </c>
      <c r="E155" s="50">
        <v>1</v>
      </c>
      <c r="F155" s="27" t="s">
        <v>709</v>
      </c>
      <c r="G155" s="51">
        <v>0.3</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ht="16" thickBot="1">
      <c r="A156" s="85"/>
      <c r="B156" s="68" t="s">
        <v>212</v>
      </c>
      <c r="C156" s="64" t="s">
        <v>213</v>
      </c>
      <c r="D156" s="65">
        <v>1</v>
      </c>
      <c r="E156" s="65">
        <v>1</v>
      </c>
      <c r="F156" s="76" t="s">
        <v>708</v>
      </c>
      <c r="G156" s="67">
        <v>0</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c r="A157" s="91">
        <v>27</v>
      </c>
      <c r="B157" s="12" t="s">
        <v>215</v>
      </c>
      <c r="C157" s="14"/>
      <c r="D157" s="14"/>
      <c r="E157" s="14"/>
      <c r="F157" s="14"/>
      <c r="G157" s="15">
        <f>E158*G158+E159*G159</f>
        <v>1</v>
      </c>
      <c r="H157" s="45">
        <v>0</v>
      </c>
      <c r="I157" s="45">
        <v>0</v>
      </c>
      <c r="J157" s="45">
        <v>1</v>
      </c>
      <c r="K157" s="46">
        <v>1</v>
      </c>
      <c r="L157" s="85">
        <v>1</v>
      </c>
      <c r="M157" s="86">
        <v>0</v>
      </c>
      <c r="N157" s="86">
        <v>0</v>
      </c>
      <c r="O157" s="45">
        <v>0</v>
      </c>
      <c r="P157" s="46">
        <v>0</v>
      </c>
      <c r="Q157" s="210">
        <v>0</v>
      </c>
      <c r="R157" s="47">
        <v>0</v>
      </c>
      <c r="S157" s="47">
        <v>0</v>
      </c>
      <c r="T157" s="47">
        <v>0</v>
      </c>
      <c r="U157" s="47">
        <v>0</v>
      </c>
      <c r="V157" s="47">
        <v>0</v>
      </c>
      <c r="W157" s="47">
        <v>0</v>
      </c>
      <c r="X157" s="47">
        <v>0</v>
      </c>
      <c r="Y157" s="2"/>
      <c r="Z157" s="2"/>
      <c r="AA157" s="2"/>
      <c r="AB157" s="2"/>
      <c r="AC157" s="2"/>
    </row>
    <row r="158" spans="1:29">
      <c r="A158" s="130"/>
      <c r="B158" s="49" t="s">
        <v>209</v>
      </c>
      <c r="C158" s="78" t="s">
        <v>710</v>
      </c>
      <c r="D158" s="50">
        <v>1</v>
      </c>
      <c r="E158" s="50">
        <v>1</v>
      </c>
      <c r="F158" s="53" t="s">
        <v>711</v>
      </c>
      <c r="G158" s="51">
        <v>0.2</v>
      </c>
      <c r="H158" s="85"/>
      <c r="I158" s="85"/>
      <c r="J158" s="86"/>
      <c r="K158" s="80"/>
      <c r="L158" s="85"/>
      <c r="M158" s="86"/>
      <c r="N158" s="86"/>
      <c r="O158" s="86"/>
      <c r="P158" s="80"/>
      <c r="Q158" s="47"/>
      <c r="R158" s="47"/>
      <c r="S158" s="47"/>
      <c r="T158" s="47"/>
      <c r="U158" s="47"/>
      <c r="V158" s="47"/>
      <c r="W158" s="47"/>
      <c r="X158" s="47"/>
      <c r="Y158" s="2"/>
      <c r="Z158" s="2"/>
      <c r="AA158" s="2"/>
      <c r="AB158" s="2"/>
      <c r="AC158" s="2"/>
    </row>
    <row r="159" spans="1:29" ht="16" thickBot="1">
      <c r="A159" s="82"/>
      <c r="B159" s="83">
        <f>G157</f>
        <v>1</v>
      </c>
      <c r="C159" s="64" t="s">
        <v>608</v>
      </c>
      <c r="D159" s="65">
        <v>0</v>
      </c>
      <c r="E159" s="65">
        <v>4</v>
      </c>
      <c r="F159" s="66" t="s">
        <v>73</v>
      </c>
      <c r="G159" s="67">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5"/>
      <c r="B160" s="68" t="s">
        <v>218</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c r="A161" s="91">
        <v>28</v>
      </c>
      <c r="B161" s="12" t="s">
        <v>234</v>
      </c>
      <c r="C161" s="14"/>
      <c r="D161" s="14"/>
      <c r="E161" s="14"/>
      <c r="F161" s="14"/>
      <c r="G161" s="15">
        <f>E162*G162+E163*G163+E164*G164+E165*G165+E166*G166+E167*G167+E168*G168+E169*G169+E170*G170</f>
        <v>29.5</v>
      </c>
      <c r="H161" s="45">
        <v>1</v>
      </c>
      <c r="I161" s="45">
        <v>1</v>
      </c>
      <c r="J161" s="45">
        <v>0</v>
      </c>
      <c r="K161" s="46">
        <v>1</v>
      </c>
      <c r="L161" s="85">
        <v>0</v>
      </c>
      <c r="M161" s="86">
        <v>0</v>
      </c>
      <c r="N161" s="86">
        <v>0</v>
      </c>
      <c r="O161" s="86">
        <v>0</v>
      </c>
      <c r="P161" s="80">
        <v>0</v>
      </c>
      <c r="Q161" s="47">
        <v>0</v>
      </c>
      <c r="R161" s="47">
        <v>0</v>
      </c>
      <c r="S161" s="47">
        <v>0</v>
      </c>
      <c r="T161" s="47">
        <v>0</v>
      </c>
      <c r="U161" s="47">
        <v>1</v>
      </c>
      <c r="V161" s="47">
        <v>0</v>
      </c>
      <c r="W161" s="47">
        <v>0</v>
      </c>
      <c r="X161" s="47">
        <v>0</v>
      </c>
      <c r="Y161" s="2"/>
      <c r="Z161" s="2"/>
      <c r="AA161" s="2"/>
      <c r="AB161" s="2"/>
      <c r="AC161" s="2"/>
    </row>
    <row r="162" spans="1:29">
      <c r="A162" s="130"/>
      <c r="B162" s="49" t="s">
        <v>235</v>
      </c>
      <c r="C162" s="78" t="s">
        <v>649</v>
      </c>
      <c r="D162" s="50"/>
      <c r="E162" s="50">
        <v>1</v>
      </c>
      <c r="F162" s="78" t="s">
        <v>642</v>
      </c>
      <c r="G162" s="51">
        <v>0</v>
      </c>
      <c r="H162" s="85"/>
      <c r="I162" s="85"/>
      <c r="J162" s="86"/>
      <c r="K162" s="80"/>
      <c r="L162" s="85"/>
      <c r="M162" s="86"/>
      <c r="N162" s="86"/>
      <c r="O162" s="86"/>
      <c r="P162" s="80"/>
      <c r="Q162" s="47"/>
      <c r="R162" s="47"/>
      <c r="S162" s="47"/>
      <c r="T162" s="47"/>
      <c r="U162" s="47"/>
      <c r="V162" s="47"/>
      <c r="W162" s="47"/>
      <c r="X162" s="47"/>
      <c r="Y162" s="2"/>
      <c r="Z162" s="2"/>
      <c r="AA162" s="2"/>
      <c r="AB162" s="2"/>
      <c r="AC162" s="2"/>
    </row>
    <row r="163" spans="1:29">
      <c r="A163" s="82"/>
      <c r="B163" s="83">
        <f>G161</f>
        <v>29.5</v>
      </c>
      <c r="C163" s="78" t="s">
        <v>712</v>
      </c>
      <c r="D163" s="50">
        <v>1</v>
      </c>
      <c r="E163" s="50">
        <v>1</v>
      </c>
      <c r="F163" s="193" t="s">
        <v>717</v>
      </c>
      <c r="G163" s="51">
        <v>0.3</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5"/>
      <c r="B164" s="86" t="s">
        <v>236</v>
      </c>
      <c r="C164" s="78" t="s">
        <v>713</v>
      </c>
      <c r="D164" s="50">
        <v>1</v>
      </c>
      <c r="E164" s="50">
        <v>1</v>
      </c>
      <c r="F164" s="193" t="s">
        <v>716</v>
      </c>
      <c r="G164" s="51">
        <v>0.6</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c r="C165" s="78" t="s">
        <v>714</v>
      </c>
      <c r="D165" s="50">
        <v>1</v>
      </c>
      <c r="E165" s="50">
        <v>1</v>
      </c>
      <c r="F165" s="193" t="s">
        <v>715</v>
      </c>
      <c r="G165" s="51">
        <v>0.1</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619</v>
      </c>
      <c r="D166" s="50">
        <v>0</v>
      </c>
      <c r="E166" s="50">
        <v>1</v>
      </c>
      <c r="F166" s="56" t="s">
        <v>165</v>
      </c>
      <c r="G166" s="51">
        <v>15.4</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608</v>
      </c>
      <c r="D167" s="50">
        <v>0</v>
      </c>
      <c r="E167" s="50">
        <v>20</v>
      </c>
      <c r="F167" s="56" t="s">
        <v>73</v>
      </c>
      <c r="G167" s="51">
        <v>0.6</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620</v>
      </c>
      <c r="D168" s="50">
        <v>0</v>
      </c>
      <c r="E168" s="50">
        <v>3</v>
      </c>
      <c r="F168" s="56" t="s">
        <v>74</v>
      </c>
      <c r="G168" s="51">
        <v>0.2</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621</v>
      </c>
      <c r="D169" s="50">
        <v>0</v>
      </c>
      <c r="E169" s="50">
        <v>1</v>
      </c>
      <c r="F169" s="69" t="s">
        <v>108</v>
      </c>
      <c r="G169" s="51">
        <v>0.1</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ht="16" thickBot="1">
      <c r="A170" s="85"/>
      <c r="B170" s="68"/>
      <c r="C170" s="64" t="s">
        <v>613</v>
      </c>
      <c r="D170" s="65">
        <v>0</v>
      </c>
      <c r="E170" s="65">
        <v>2</v>
      </c>
      <c r="F170" s="66" t="s">
        <v>141</v>
      </c>
      <c r="G170" s="67">
        <v>0.2</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c r="A171" s="91">
        <v>29</v>
      </c>
      <c r="B171" s="12" t="s">
        <v>763</v>
      </c>
      <c r="C171" s="14"/>
      <c r="D171" s="14"/>
      <c r="E171" s="14"/>
      <c r="F171" s="14"/>
      <c r="G171" s="15">
        <f>E172*G172+E173*G173+E174*G174+E175*G175+E176*G176+E177*G177+E178*G178+E179*G179+E180*G180+E181*G181+E182*G182+E183*G183</f>
        <v>37.75</v>
      </c>
      <c r="H171" s="45">
        <v>0</v>
      </c>
      <c r="I171" s="45">
        <v>0</v>
      </c>
      <c r="J171" s="45">
        <v>0</v>
      </c>
      <c r="K171" s="46">
        <v>0</v>
      </c>
      <c r="L171" s="85">
        <v>0</v>
      </c>
      <c r="M171" s="86">
        <v>0</v>
      </c>
      <c r="N171" s="86">
        <v>0</v>
      </c>
      <c r="O171" s="86">
        <v>1</v>
      </c>
      <c r="P171" s="80">
        <v>0</v>
      </c>
      <c r="Q171" s="47">
        <v>0</v>
      </c>
      <c r="R171" s="47">
        <v>0</v>
      </c>
      <c r="S171" s="47">
        <v>0</v>
      </c>
      <c r="T171" s="47">
        <v>0</v>
      </c>
      <c r="U171" s="47">
        <v>0</v>
      </c>
      <c r="V171" s="47">
        <v>0</v>
      </c>
      <c r="W171" s="47">
        <v>1</v>
      </c>
      <c r="X171" s="47">
        <v>0</v>
      </c>
      <c r="Y171" s="2"/>
      <c r="Z171" s="2"/>
      <c r="AA171" s="2"/>
      <c r="AB171" s="2"/>
      <c r="AC171" s="2"/>
    </row>
    <row r="172" spans="1:29">
      <c r="A172" s="130"/>
      <c r="B172" s="49" t="s">
        <v>764</v>
      </c>
      <c r="C172" s="78" t="s">
        <v>649</v>
      </c>
      <c r="D172" s="50"/>
      <c r="E172" s="50">
        <v>2</v>
      </c>
      <c r="F172" s="78" t="s">
        <v>642</v>
      </c>
      <c r="G172" s="51">
        <v>0</v>
      </c>
      <c r="H172" s="85"/>
      <c r="I172" s="85"/>
      <c r="J172" s="86"/>
      <c r="K172" s="80"/>
      <c r="L172" s="85"/>
      <c r="M172" s="86"/>
      <c r="N172" s="86"/>
      <c r="O172" s="86"/>
      <c r="P172" s="80"/>
      <c r="Q172" s="47"/>
      <c r="R172" s="47"/>
      <c r="S172" s="47"/>
      <c r="T172" s="47"/>
      <c r="U172" s="47"/>
      <c r="V172" s="47"/>
      <c r="W172" s="47"/>
      <c r="X172" s="47"/>
      <c r="Y172" s="2"/>
      <c r="Z172" s="2"/>
      <c r="AA172" s="2"/>
      <c r="AB172" s="2"/>
      <c r="AC172" s="2"/>
    </row>
    <row r="173" spans="1:29">
      <c r="A173" s="82"/>
      <c r="B173" s="83">
        <f>G171</f>
        <v>37.75</v>
      </c>
      <c r="C173" s="78" t="s">
        <v>765</v>
      </c>
      <c r="D173" s="50">
        <v>1</v>
      </c>
      <c r="E173" s="50">
        <v>1</v>
      </c>
      <c r="F173" s="193" t="s">
        <v>766</v>
      </c>
      <c r="G173" s="51">
        <v>0.8</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5"/>
      <c r="B174" s="86" t="s">
        <v>236</v>
      </c>
      <c r="C174" s="78" t="s">
        <v>202</v>
      </c>
      <c r="D174" s="50">
        <v>1</v>
      </c>
      <c r="E174" s="50">
        <v>1</v>
      </c>
      <c r="F174" s="27" t="s">
        <v>706</v>
      </c>
      <c r="G174" s="51">
        <v>0.1</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c r="C175" s="78" t="s">
        <v>767</v>
      </c>
      <c r="D175" s="50">
        <v>1</v>
      </c>
      <c r="E175" s="50">
        <v>1</v>
      </c>
      <c r="F175" s="193" t="s">
        <v>768</v>
      </c>
      <c r="G175" s="51">
        <v>0.3</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621</v>
      </c>
      <c r="D178" s="50">
        <v>0</v>
      </c>
      <c r="E178" s="50">
        <v>1</v>
      </c>
      <c r="F178" s="69" t="s">
        <v>108</v>
      </c>
      <c r="G178" s="51">
        <v>0.1</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228" t="s">
        <v>110</v>
      </c>
      <c r="D180" s="229">
        <v>0</v>
      </c>
      <c r="E180" s="229">
        <v>1</v>
      </c>
      <c r="F180" s="193" t="s">
        <v>111</v>
      </c>
      <c r="G180" s="230">
        <v>8</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206</v>
      </c>
      <c r="D181" s="229">
        <v>0</v>
      </c>
      <c r="E181" s="229">
        <v>1</v>
      </c>
      <c r="F181" s="193" t="s">
        <v>207</v>
      </c>
      <c r="G181" s="230">
        <v>5.35</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112</v>
      </c>
      <c r="D182" s="229">
        <v>0</v>
      </c>
      <c r="E182" s="229">
        <v>6</v>
      </c>
      <c r="F182" s="193" t="s">
        <v>113</v>
      </c>
      <c r="G182" s="230">
        <v>0.6</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ht="16" thickBot="1">
      <c r="A183" s="85"/>
      <c r="B183" s="68"/>
      <c r="C183" s="236" t="s">
        <v>114</v>
      </c>
      <c r="D183" s="237">
        <v>0</v>
      </c>
      <c r="E183" s="237">
        <v>1</v>
      </c>
      <c r="F183" s="243" t="s">
        <v>115</v>
      </c>
      <c r="G183" s="239">
        <v>2.8</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c r="A184" s="91">
        <v>30</v>
      </c>
      <c r="B184" s="12" t="s">
        <v>252</v>
      </c>
      <c r="C184" s="91"/>
      <c r="D184" s="91"/>
      <c r="E184" s="91"/>
      <c r="F184" s="91"/>
      <c r="G184" s="92">
        <f>E185*G185+E186*G186+E187*G187+E188*G188+E189*G189+E190*G190+E191*G191</f>
        <v>187.8</v>
      </c>
      <c r="H184" s="45">
        <v>0</v>
      </c>
      <c r="I184" s="45">
        <v>0</v>
      </c>
      <c r="J184" s="45">
        <v>1</v>
      </c>
      <c r="K184" s="46">
        <v>1</v>
      </c>
      <c r="L184" s="85">
        <v>1</v>
      </c>
      <c r="M184" s="86">
        <v>1</v>
      </c>
      <c r="N184" s="86">
        <v>1</v>
      </c>
      <c r="O184" s="86">
        <v>1</v>
      </c>
      <c r="P184" s="80">
        <v>1</v>
      </c>
      <c r="Q184" s="47">
        <v>1</v>
      </c>
      <c r="R184" s="47">
        <v>1</v>
      </c>
      <c r="S184" s="47">
        <v>1</v>
      </c>
      <c r="T184" s="47">
        <v>0</v>
      </c>
      <c r="U184" s="47">
        <v>0</v>
      </c>
      <c r="V184" s="47">
        <v>0</v>
      </c>
      <c r="W184" s="47">
        <v>0</v>
      </c>
      <c r="X184" s="47">
        <v>1</v>
      </c>
      <c r="Y184" s="2"/>
      <c r="Z184" s="2"/>
      <c r="AA184" s="2"/>
      <c r="AB184" s="2"/>
      <c r="AC184" s="2"/>
    </row>
    <row r="185" spans="1:29">
      <c r="A185" s="82"/>
      <c r="C185" s="78" t="s">
        <v>253</v>
      </c>
      <c r="D185" s="50"/>
      <c r="E185" s="50">
        <v>1</v>
      </c>
      <c r="F185" s="56" t="s">
        <v>254</v>
      </c>
      <c r="G185" s="51">
        <v>40</v>
      </c>
      <c r="H185" s="85"/>
      <c r="I185" s="85"/>
      <c r="J185" s="86"/>
      <c r="K185" s="80"/>
      <c r="L185" s="85"/>
      <c r="M185" s="86"/>
      <c r="N185" s="86"/>
      <c r="O185" s="86"/>
      <c r="P185" s="80"/>
      <c r="Q185" s="47"/>
      <c r="R185" s="47"/>
      <c r="S185" s="47"/>
      <c r="T185" s="47"/>
      <c r="U185" s="47"/>
      <c r="V185" s="47"/>
      <c r="W185" s="47"/>
      <c r="X185" s="47"/>
      <c r="Y185" s="2"/>
      <c r="Z185" s="2"/>
      <c r="AA185" s="2"/>
      <c r="AB185" s="2"/>
      <c r="AC185" s="2"/>
    </row>
    <row r="186" spans="1:29">
      <c r="A186" s="85"/>
      <c r="B186" s="83">
        <f>G184</f>
        <v>187.8</v>
      </c>
      <c r="C186" s="78" t="s">
        <v>256</v>
      </c>
      <c r="D186" s="50"/>
      <c r="E186" s="50">
        <v>1</v>
      </c>
      <c r="F186" s="56" t="s">
        <v>257</v>
      </c>
      <c r="G186" s="51">
        <v>64.5</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6"/>
      <c r="C187" s="78" t="s">
        <v>258</v>
      </c>
      <c r="D187" s="50"/>
      <c r="E187" s="50">
        <v>1</v>
      </c>
      <c r="F187" s="56" t="s">
        <v>259</v>
      </c>
      <c r="G187" s="51">
        <v>22.3</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260</v>
      </c>
      <c r="D188" s="50"/>
      <c r="E188" s="50">
        <v>1</v>
      </c>
      <c r="F188" s="56" t="s">
        <v>261</v>
      </c>
      <c r="G188" s="51">
        <v>9.5</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262</v>
      </c>
      <c r="D189" s="50"/>
      <c r="E189" s="50">
        <v>1</v>
      </c>
      <c r="F189" s="56" t="s">
        <v>263</v>
      </c>
      <c r="G189" s="51">
        <v>11</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264</v>
      </c>
      <c r="D190" s="50"/>
      <c r="E190" s="50">
        <v>1</v>
      </c>
      <c r="F190" s="56" t="s">
        <v>265</v>
      </c>
      <c r="G190" s="51">
        <v>27</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ht="16" thickBot="1">
      <c r="A191" s="85"/>
      <c r="B191" s="68"/>
      <c r="C191" s="64" t="s">
        <v>266</v>
      </c>
      <c r="D191" s="65"/>
      <c r="E191" s="65">
        <v>1</v>
      </c>
      <c r="F191" s="66" t="s">
        <v>267</v>
      </c>
      <c r="G191" s="67">
        <v>13.5</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c r="A192" s="91">
        <v>31</v>
      </c>
      <c r="B192" s="12" t="s">
        <v>268</v>
      </c>
      <c r="C192" s="91"/>
      <c r="D192" s="91"/>
      <c r="E192" s="91"/>
      <c r="F192" s="91"/>
      <c r="G192" s="92"/>
      <c r="H192" s="45"/>
      <c r="I192" s="45"/>
      <c r="J192" s="45"/>
      <c r="K192" s="46"/>
      <c r="L192" s="85"/>
      <c r="M192" s="86"/>
      <c r="N192" s="86"/>
      <c r="O192" s="86"/>
      <c r="P192" s="80"/>
      <c r="Q192" s="47"/>
      <c r="R192" s="47"/>
      <c r="S192" s="86"/>
      <c r="T192" s="80"/>
      <c r="U192" s="47"/>
      <c r="V192" s="86"/>
      <c r="W192" s="80"/>
      <c r="X192" s="47"/>
      <c r="Y192" s="2"/>
      <c r="Z192" s="2"/>
      <c r="AA192" s="2"/>
      <c r="AB192" s="2"/>
      <c r="AC192" s="2"/>
    </row>
    <row r="193" spans="1:29">
      <c r="A193" s="85"/>
      <c r="B193" s="93" t="s">
        <v>271</v>
      </c>
      <c r="C193" s="94"/>
      <c r="D193" s="50"/>
      <c r="E193" s="50">
        <v>1</v>
      </c>
      <c r="F193" s="56" t="s">
        <v>272</v>
      </c>
      <c r="G193" s="95">
        <v>13.1</v>
      </c>
      <c r="H193" s="85">
        <v>0</v>
      </c>
      <c r="I193" s="85">
        <v>0</v>
      </c>
      <c r="J193" s="86">
        <v>1</v>
      </c>
      <c r="K193" s="80">
        <v>1</v>
      </c>
      <c r="L193" s="85">
        <v>0</v>
      </c>
      <c r="M193" s="86">
        <v>0</v>
      </c>
      <c r="N193" s="86">
        <v>0</v>
      </c>
      <c r="O193" s="86">
        <v>0</v>
      </c>
      <c r="P193" s="80">
        <v>0</v>
      </c>
      <c r="Q193" s="47">
        <v>0</v>
      </c>
      <c r="R193" s="47">
        <v>0</v>
      </c>
      <c r="S193" s="86">
        <v>0</v>
      </c>
      <c r="T193" s="80">
        <v>0</v>
      </c>
      <c r="U193" s="47">
        <v>0</v>
      </c>
      <c r="V193" s="86">
        <v>0</v>
      </c>
      <c r="W193" s="80">
        <v>0</v>
      </c>
      <c r="X193" s="47">
        <v>0</v>
      </c>
      <c r="Y193" s="2"/>
      <c r="Z193" s="2"/>
      <c r="AA193" s="2"/>
      <c r="AB193" s="2"/>
      <c r="AC193" s="2"/>
    </row>
    <row r="194" spans="1:29">
      <c r="A194" s="108"/>
      <c r="B194" s="97" t="s">
        <v>273</v>
      </c>
      <c r="C194" s="94"/>
      <c r="D194" s="98"/>
      <c r="E194" s="98">
        <v>1</v>
      </c>
      <c r="F194" s="27" t="s">
        <v>274</v>
      </c>
      <c r="G194" s="99">
        <v>0</v>
      </c>
      <c r="H194" s="100">
        <v>0</v>
      </c>
      <c r="I194" s="100">
        <v>0</v>
      </c>
      <c r="J194" s="101">
        <v>0</v>
      </c>
      <c r="K194" s="101">
        <v>0</v>
      </c>
      <c r="L194" s="101">
        <v>0</v>
      </c>
      <c r="M194" s="101">
        <v>0</v>
      </c>
      <c r="N194" s="101">
        <v>0</v>
      </c>
      <c r="O194" s="101">
        <v>0</v>
      </c>
      <c r="P194" s="101">
        <v>0</v>
      </c>
      <c r="Q194" s="101">
        <v>0</v>
      </c>
      <c r="R194" s="101">
        <v>0</v>
      </c>
      <c r="S194" s="101">
        <v>0</v>
      </c>
      <c r="T194" s="101">
        <v>0</v>
      </c>
      <c r="U194" s="101">
        <v>0</v>
      </c>
      <c r="V194" s="101">
        <v>0</v>
      </c>
      <c r="W194" s="101">
        <v>1</v>
      </c>
      <c r="X194" s="101">
        <v>0</v>
      </c>
      <c r="Y194" s="2"/>
      <c r="Z194" s="2"/>
      <c r="AA194" s="2"/>
      <c r="AB194" s="2"/>
      <c r="AC194" s="2"/>
    </row>
    <row r="195" spans="1:29">
      <c r="A195" s="108"/>
      <c r="B195" s="97" t="s">
        <v>275</v>
      </c>
      <c r="C195" s="94"/>
      <c r="D195" s="98"/>
      <c r="E195" s="98">
        <v>1</v>
      </c>
      <c r="F195" s="102"/>
      <c r="G195" s="99">
        <v>0</v>
      </c>
      <c r="H195" s="100">
        <v>0</v>
      </c>
      <c r="I195" s="100">
        <v>0</v>
      </c>
      <c r="J195" s="101">
        <v>0</v>
      </c>
      <c r="K195" s="101">
        <v>0</v>
      </c>
      <c r="L195" s="101">
        <v>0</v>
      </c>
      <c r="M195" s="101">
        <v>0</v>
      </c>
      <c r="N195" s="101">
        <v>1</v>
      </c>
      <c r="O195" s="101">
        <v>0</v>
      </c>
      <c r="P195" s="101">
        <v>0</v>
      </c>
      <c r="Q195" s="101">
        <v>0</v>
      </c>
      <c r="R195" s="101">
        <v>0</v>
      </c>
      <c r="S195" s="101">
        <v>0</v>
      </c>
      <c r="T195" s="101">
        <v>0</v>
      </c>
      <c r="U195" s="101">
        <v>0</v>
      </c>
      <c r="V195" s="101">
        <v>0</v>
      </c>
      <c r="W195" s="101">
        <v>0</v>
      </c>
      <c r="X195" s="101">
        <v>0</v>
      </c>
      <c r="Y195" s="2"/>
      <c r="Z195" s="2"/>
      <c r="AA195" s="2"/>
      <c r="AB195" s="2"/>
      <c r="AC195" s="2"/>
    </row>
    <row r="196" spans="1:29" ht="16" thickBot="1">
      <c r="A196" s="108"/>
      <c r="B196" s="103" t="s">
        <v>276</v>
      </c>
      <c r="C196" s="104"/>
      <c r="D196" s="105"/>
      <c r="E196" s="105">
        <v>1</v>
      </c>
      <c r="F196" s="106"/>
      <c r="G196" s="107">
        <v>0</v>
      </c>
      <c r="H196" s="100">
        <v>0</v>
      </c>
      <c r="I196" s="100">
        <v>0</v>
      </c>
      <c r="J196" s="101">
        <v>0</v>
      </c>
      <c r="K196" s="101">
        <v>0</v>
      </c>
      <c r="L196" s="101">
        <v>0</v>
      </c>
      <c r="M196" s="101">
        <v>2</v>
      </c>
      <c r="N196" s="101">
        <v>0</v>
      </c>
      <c r="O196" s="101">
        <v>0</v>
      </c>
      <c r="P196" s="101">
        <v>0</v>
      </c>
      <c r="Q196" s="101">
        <v>0</v>
      </c>
      <c r="R196" s="101">
        <v>0</v>
      </c>
      <c r="S196" s="101">
        <v>0</v>
      </c>
      <c r="T196" s="101">
        <v>0</v>
      </c>
      <c r="U196" s="101">
        <v>0</v>
      </c>
      <c r="V196" s="101">
        <v>0</v>
      </c>
      <c r="W196" s="101">
        <v>0</v>
      </c>
      <c r="X196" s="101">
        <v>0</v>
      </c>
      <c r="Y196" s="2"/>
      <c r="Z196" s="2"/>
      <c r="AA196" s="2"/>
      <c r="AB196" s="2"/>
      <c r="AC196" s="2"/>
    </row>
    <row r="197" spans="1:29">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xr:uid="{0C50F9A0-852A-4F27-B26E-19EAF77B49EB}"/>
    <hyperlink ref="M4" r:id="rId20" xr:uid="{1447FA22-9A43-410E-9477-6EEEAB705239}"/>
    <hyperlink ref="N4" r:id="rId21" xr:uid="{5E74D621-C7AB-49E9-B8F8-62FCCF54FAB0}"/>
    <hyperlink ref="O4" r:id="rId22" xr:uid="{B311F950-41B7-4663-9146-31F44B9917B7}"/>
    <hyperlink ref="P4" r:id="rId23" xr:uid="{EEBCBE0D-F050-444E-83FC-08FD05FAFA73}"/>
    <hyperlink ref="R4" r:id="rId24" xr:uid="{C711EA56-E324-4C21-9AC6-F13CF4047FAC}"/>
    <hyperlink ref="S4" r:id="rId25" xr:uid="{8AFD8141-4BE3-47AE-AFF4-5763E7AC3E65}"/>
    <hyperlink ref="T4" r:id="rId26" xr:uid="{18D63FEC-05C5-400D-9F23-D658A084A279}"/>
    <hyperlink ref="U4" r:id="rId27" xr:uid="{F70AF6D1-6D79-4C64-A51A-5DBD3039EFFD}"/>
    <hyperlink ref="V4" r:id="rId28" xr:uid="{04FB4D67-A353-4135-B5A4-354B5AFB4FC4}"/>
    <hyperlink ref="W4" r:id="rId29" xr:uid="{5C937BAE-7E97-4669-BD30-EE0D98433C02}"/>
    <hyperlink ref="X4" r:id="rId30" xr:uid="{D38A6185-EE2C-454E-998E-F3E8A92B9DB6}"/>
    <hyperlink ref="B12" r:id="rId31" xr:uid="{F4271CCA-1B72-4929-A6B9-7FD86398447E}"/>
    <hyperlink ref="B38" r:id="rId32" xr:uid="{AB721411-B531-433A-8ECD-D8DF04F454EA}"/>
    <hyperlink ref="F41" r:id="rId33" xr:uid="{30754AF5-160E-4BA2-8DAE-DAC704C14F7A}"/>
    <hyperlink ref="F42" r:id="rId34" xr:uid="{E4AEE8EF-6C79-4A3F-984A-FE94B42E2AA3}"/>
    <hyperlink ref="B44" r:id="rId35" xr:uid="{5E18575A-7D44-4C78-9189-55F1C2B44D18}"/>
    <hyperlink ref="F46" r:id="rId36" xr:uid="{82860D3C-30C4-42E3-876D-2A76B523A7CD}"/>
    <hyperlink ref="B60" r:id="rId37" xr:uid="{85207B7F-908C-4269-9389-79A11F966BD8}"/>
    <hyperlink ref="F63" r:id="rId38" xr:uid="{FFAF18E1-AFA3-4A93-9C10-A7F654A85415}"/>
    <hyperlink ref="B69" r:id="rId39" xr:uid="{CC75DA50-9001-4A0C-B520-3634798F0826}"/>
    <hyperlink ref="B76" r:id="rId40" xr:uid="{53B7A194-DAFE-4A37-8E91-7BF4A19F4732}"/>
    <hyperlink ref="F80" r:id="rId41" xr:uid="{0DFB6E74-F8D0-4330-A406-C26AEC5B4FE4}"/>
    <hyperlink ref="F81" r:id="rId42" xr:uid="{4AAD817A-EF2C-45C1-95B6-EC0901B47794}"/>
    <hyperlink ref="F83" r:id="rId43" xr:uid="{E481B40A-6347-49DE-8025-E979E2017E62}"/>
    <hyperlink ref="F84" r:id="rId44" xr:uid="{86E518D3-93A8-4733-9B96-EC9E0181F479}"/>
    <hyperlink ref="B86" r:id="rId45" xr:uid="{2EB58E7D-95B3-4916-9EDF-C2FBBEA2869F}"/>
    <hyperlink ref="F89" r:id="rId46" xr:uid="{7D4A8A2E-22E2-4532-8696-842E86A893AD}"/>
    <hyperlink ref="F90" r:id="rId47" xr:uid="{EA5CDF69-5D02-4F0D-9C2A-B765D4A0A672}"/>
    <hyperlink ref="B94" r:id="rId48" xr:uid="{381BDFEF-0A5A-4373-A2DC-88763D5950D5}"/>
    <hyperlink ref="F96" r:id="rId49" location="row-63_yq_40" xr:uid="{1EE9B8CA-731D-4A78-AB43-0FB2EA76121E}"/>
    <hyperlink ref="B102" r:id="rId50" xr:uid="{ABEA9D70-9A0B-4342-85F5-108551250571}"/>
    <hyperlink ref="B106" r:id="rId51" xr:uid="{7ED4ED8B-CED2-4C49-9C6B-DED0C6F42AB1}"/>
    <hyperlink ref="B98" r:id="rId52" xr:uid="{D49D203F-3DA5-486C-8ECF-DF5098A12D90}"/>
    <hyperlink ref="F100" r:id="rId53" xr:uid="{3E32F962-22FB-49DC-A7D4-253D812339F8}"/>
    <hyperlink ref="B110" r:id="rId54" xr:uid="{C10CA96D-839F-4334-8C15-C182DBBDE18D}"/>
    <hyperlink ref="F112" r:id="rId55" xr:uid="{1454B478-A2DA-4F3C-A412-7BFD06617B50}"/>
    <hyperlink ref="B128" r:id="rId56" xr:uid="{F0987865-8E6F-438B-AE65-BC97C0C46BCE}"/>
    <hyperlink ref="F131" r:id="rId57" xr:uid="{D0D971A4-4C48-4A66-B309-5DCEA0EBD4F6}"/>
    <hyperlink ref="F134" r:id="rId58" xr:uid="{FED8DCC9-C407-4F63-A885-00D37653D948}"/>
    <hyperlink ref="F135" r:id="rId59" xr:uid="{8147AB3F-599A-4D3D-AD55-F1482AE18370}"/>
    <hyperlink ref="B118" r:id="rId60" xr:uid="{69B2E52F-393A-49E3-ADE1-BDCF9FF2EA28}"/>
    <hyperlink ref="F122" r:id="rId61"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5" r:id="rId62" xr:uid="{54364FA8-F65A-4C7D-B8D1-9C7CFF4D6883}"/>
    <hyperlink ref="F126" r:id="rId63" xr:uid="{5411E15F-4729-4B79-9402-79DFD3B35A6E}"/>
    <hyperlink ref="B137" r:id="rId64" xr:uid="{E53A5367-7319-481D-8C62-CC0A2E3A1052}"/>
    <hyperlink ref="F141" r:id="rId65" xr:uid="{119B3543-BF4A-4B91-B3BA-8C299B204DE3}"/>
    <hyperlink ref="F142" r:id="rId66" xr:uid="{51AD2647-1814-4436-B95D-A03364904F23}"/>
    <hyperlink ref="F143" r:id="rId67" xr:uid="{A87A87AD-77A5-4AA0-B0BF-85D8748BD8F6}"/>
    <hyperlink ref="B145" r:id="rId68" xr:uid="{F0813D34-11AC-46B0-90CC-53C0C2F2191E}"/>
    <hyperlink ref="F147" r:id="rId69" xr:uid="{D163B5DE-15AA-476F-8AB6-A07FEB09D386}"/>
    <hyperlink ref="F148" r:id="rId70" xr:uid="{1DDC36E7-E77F-4A0D-898C-9BB5224B2AF3}"/>
    <hyperlink ref="F149" r:id="rId71" xr:uid="{55265BFA-A799-42E2-9F25-4B3B642D310F}"/>
    <hyperlink ref="F150" r:id="rId72" xr:uid="{5E063503-6F05-4509-9DEF-2D0218DDAF59}"/>
    <hyperlink ref="F151" r:id="rId73" xr:uid="{55E612DE-1CF8-4DE5-A92C-A63DD25C2534}"/>
    <hyperlink ref="F152" r:id="rId74" xr:uid="{2AA7D999-6D12-48C3-9C4B-4FC058A155DF}"/>
    <hyperlink ref="B154" r:id="rId75" xr:uid="{7A87B4A9-E2EB-4BB6-907C-E99DADDED73C}"/>
    <hyperlink ref="B158" r:id="rId76" xr:uid="{1BED4BCF-5704-4F6E-B167-C053633CD9D3}"/>
    <hyperlink ref="F159" r:id="rId77" xr:uid="{7C81B776-E424-4599-956E-150E0C25A833}"/>
    <hyperlink ref="B162" r:id="rId78" xr:uid="{10A2ABD3-7C3F-46BB-AE26-9C8EAE60066C}"/>
    <hyperlink ref="F166" r:id="rId79" xr:uid="{66DE16D6-6946-41E1-811A-19CB175323A2}"/>
    <hyperlink ref="F167" r:id="rId80" xr:uid="{77423C29-444A-4992-BEF0-4F7B0F120E22}"/>
    <hyperlink ref="F168" r:id="rId81" xr:uid="{93D12E4F-045D-4B7B-BD5C-208D9E077966}"/>
    <hyperlink ref="F169" r:id="rId82" xr:uid="{7D3A0876-2477-46FC-8DBE-803B4632ECD0}"/>
    <hyperlink ref="F170" r:id="rId83" xr:uid="{FC1D686A-EEE0-4E7A-B83F-B99AB477AA2F}"/>
    <hyperlink ref="B23" r:id="rId84" xr:uid="{9BC3094B-9A1F-4968-AC96-F7CD017F7A44}"/>
    <hyperlink ref="F185" r:id="rId85" xr:uid="{7AAFC35C-BA55-48F5-9AE5-1CE9221B0526}"/>
    <hyperlink ref="F186" r:id="rId86" xr:uid="{B8EAD270-6022-484B-8EC7-F67D6FC73D05}"/>
    <hyperlink ref="F187" r:id="rId87" xr:uid="{996176AB-08C6-424E-89D5-53E0347D5FC7}"/>
    <hyperlink ref="F188" r:id="rId88" xr:uid="{104D991F-7565-4E6F-8B98-8542D87F60D6}"/>
    <hyperlink ref="F189" r:id="rId89" xr:uid="{7A70EACF-EF73-4FE8-9235-5F2053BECFEE}"/>
    <hyperlink ref="F190" r:id="rId90" xr:uid="{6A635115-92EF-4197-9594-3B92D655908B}"/>
    <hyperlink ref="F191" r:id="rId91" xr:uid="{0A97634B-3F55-489E-A0B7-E88735EFB021}"/>
    <hyperlink ref="F193" r:id="rId92" xr:uid="{76EA16BA-976D-4C11-A301-300A76915CC4}"/>
    <hyperlink ref="F194" r:id="rId93" xr:uid="{CB0BB755-BE5D-4B2B-AAFA-C094D5E20695}"/>
    <hyperlink ref="F9" r:id="rId94" xr:uid="{DFA96D5C-2727-4C2F-9263-767D29300ADB}"/>
    <hyperlink ref="F10" r:id="rId95" xr:uid="{1940999B-988C-43BF-A23A-ACBF292D4968}"/>
    <hyperlink ref="F15" r:id="rId96" xr:uid="{DE8FBE0B-B886-443D-A6FB-782EBA86D934}"/>
    <hyperlink ref="B48" r:id="rId97" xr:uid="{10B2AD8F-1029-4D5E-8307-DC737EEA7159}"/>
    <hyperlink ref="F52" r:id="rId98" xr:uid="{D613ECB9-7F8A-4772-BB9D-A2987334D3A0}"/>
    <hyperlink ref="B55" r:id="rId99" xr:uid="{2F0642D9-FA04-429B-8C78-2DA3AB45A08C}"/>
    <hyperlink ref="F67" r:id="rId100" xr:uid="{54DAEC02-2CF9-4510-BBFE-CF7763957AC8}"/>
    <hyperlink ref="B114" r:id="rId101" xr:uid="{359B6D78-0E1E-44F2-9919-64F764BD0C54}"/>
    <hyperlink ref="F130" r:id="rId102" xr:uid="{CFCAF96C-5492-4B6E-96B6-6EFBD677998A}"/>
    <hyperlink ref="F77" r:id="rId103" xr:uid="{A23261B3-F1A3-4DFB-A2E6-82783FA3FFE7}"/>
    <hyperlink ref="F20" r:id="rId104" xr:uid="{88E2A0B0-07CC-4081-9DEB-4B793FDE7C51}"/>
    <hyperlink ref="F119" r:id="rId105" xr:uid="{DD517054-1035-490F-9B9C-F45778F81DB5}"/>
    <hyperlink ref="F120" r:id="rId106" xr:uid="{BF96E326-F735-49CF-9A01-6D0EB72DA724}"/>
    <hyperlink ref="F132" r:id="rId107" xr:uid="{D5C8D857-F91F-4D85-9C0C-9A2E1DF4FA50}"/>
    <hyperlink ref="F133" r:id="rId108" xr:uid="{83D83C3B-7EFD-4CEC-BAB5-328693EB71E1}"/>
    <hyperlink ref="F123" r:id="rId109" xr:uid="{928F0633-B5D8-4CE7-BC1E-0C8E05705308}"/>
    <hyperlink ref="F124" r:id="rId110" xr:uid="{395A47CC-E124-4C6E-BFA3-FAEB8FC28D77}"/>
    <hyperlink ref="F103" r:id="rId111" xr:uid="{26F24317-3E59-4058-8594-CA59233ADAA1}"/>
    <hyperlink ref="F107" r:id="rId112" xr:uid="{0A2AEE2E-8995-4C43-8255-1DBF53063269}"/>
    <hyperlink ref="F176" r:id="rId113" xr:uid="{1E8CAA2A-8FD3-4066-A19A-A8D429D7A3FF}"/>
    <hyperlink ref="F177" r:id="rId114" xr:uid="{F6FC028E-387E-4866-8402-6180CB5D6A1B}"/>
    <hyperlink ref="F179" r:id="rId115" xr:uid="{E728CB87-3949-4F31-9D3F-CF69D6C711FE}"/>
    <hyperlink ref="F178" r:id="rId116" xr:uid="{B6F9E61D-3690-4EDF-84B2-18E0CF69E4F9}"/>
    <hyperlink ref="F180" r:id="rId117" xr:uid="{F278C1AD-278C-475D-AD5A-B87D49797728}"/>
    <hyperlink ref="F181" r:id="rId118" xr:uid="{D780F8FF-E1D2-4FA5-BEDF-EECBC56E4CF7}"/>
    <hyperlink ref="F182" r:id="rId11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3" r:id="rId120" xr:uid="{E866F563-0C03-49AC-8A7F-21D04F68F463}"/>
    <hyperlink ref="H3" r:id="rId121" xr:uid="{F4F8E778-F198-4CA8-91D0-925753F1BC74}"/>
    <hyperlink ref="H4" r:id="rId122" xr:uid="{D8633064-4D38-45B7-8552-1FBCC54841D2}"/>
    <hyperlink ref="F69" r:id="rId123" xr:uid="{64168B8B-84ED-4009-BE8A-125DF1E6616F}"/>
    <hyperlink ref="F71" r:id="rId124" xr:uid="{473561E5-D6C7-4C54-BF0B-365C105C748C}"/>
    <hyperlink ref="F70" r:id="rId125" xr:uid="{4FF2DEE2-24D4-4B2E-928B-04DF0CBB455F}"/>
    <hyperlink ref="F72" r:id="rId126" display="https://github.com/bionanoimaging/UC2-GIT/tree/master/CAD/ASSEMBLY_CUBE_LED_v2" xr:uid="{AB3770E3-BAA5-498D-B73D-CEC91AB9B557}"/>
    <hyperlink ref="F73" r:id="rId127" display="https://www.ebay.de/itm/Hi-Power-LED-1W-3W-UV-STAR-Ultraviolet-/131326525056?var=" xr:uid="{E21DC799-3739-47DE-9294-4F556DF38323}"/>
    <hyperlink ref="F74" r:id="rId128" display="https://www.amazon.de/Donau-Elektronik-GMBH-Original-Kupfer/dp/B01BI1G88C/ref=sr_1_6?__mk_de_DE=%C3%85M%C3%85%C5%BD%C3%95%C3%91&amp;keywords=kabel+set+0%2C14&amp;qid=1565690819&amp;s=gateway&amp;sr=8-6" xr:uid="{5A97002C-789E-4376-A619-A7CF31CD6B33}"/>
  </hyperlinks>
  <pageMargins left="0.7" right="0.7" top="0.78740157499999996" bottom="0.78740157499999996" header="0.3" footer="0.3"/>
  <pageSetup paperSize="9" orientation="portrait" r:id="rId1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UC2</cp:lastModifiedBy>
  <dcterms:modified xsi:type="dcterms:W3CDTF">2021-01-06T09:27:25Z</dcterms:modified>
</cp:coreProperties>
</file>