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app\Desktop\"/>
    </mc:Choice>
  </mc:AlternateContent>
  <xr:revisionPtr revIDLastSave="0" documentId="13_ncr:1_{DD1AE0EE-582B-4829-83E7-097101902E75}" xr6:coauthVersionLast="38" xr6:coauthVersionMax="38" xr10:uidLastSave="{00000000-0000-0000-0000-000000000000}"/>
  <bookViews>
    <workbookView xWindow="0" yWindow="0" windowWidth="14370" windowHeight="73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Sheet1!$A$1:$X$121</definedName>
  </definedNames>
  <calcPr calcId="181029"/>
</workbook>
</file>

<file path=xl/calcChain.xml><?xml version="1.0" encoding="utf-8"?>
<calcChain xmlns="http://schemas.openxmlformats.org/spreadsheetml/2006/main">
  <c r="X118" i="1" l="1"/>
  <c r="W103" i="1"/>
  <c r="X103" i="1" s="1"/>
  <c r="W100" i="1"/>
  <c r="W97" i="1"/>
  <c r="X97" i="1" s="1"/>
  <c r="W94" i="1"/>
  <c r="X94" i="1" s="1"/>
  <c r="W91" i="1"/>
  <c r="W88" i="1"/>
  <c r="W85" i="1"/>
  <c r="W82" i="1"/>
  <c r="X82" i="1" s="1"/>
  <c r="W81" i="1"/>
  <c r="X81" i="1" s="1"/>
  <c r="W76" i="1"/>
  <c r="W73" i="1"/>
  <c r="X73" i="1" s="1"/>
  <c r="W72" i="1"/>
  <c r="X72" i="1" s="1"/>
  <c r="W69" i="1"/>
  <c r="W68" i="1"/>
  <c r="W64" i="1"/>
  <c r="X64" i="1" s="1"/>
  <c r="W63" i="1"/>
  <c r="X63" i="1" s="1"/>
  <c r="W59" i="1"/>
  <c r="X59" i="1" s="1"/>
  <c r="W56" i="1"/>
  <c r="W55" i="1"/>
  <c r="X55" i="1" s="1"/>
  <c r="W51" i="1"/>
  <c r="X51" i="1" s="1"/>
  <c r="W42" i="1"/>
  <c r="X42" i="1" s="1"/>
  <c r="W37" i="1"/>
  <c r="X37" i="1" s="1"/>
  <c r="W36" i="1"/>
  <c r="X36" i="1" s="1"/>
  <c r="W32" i="1"/>
  <c r="W31" i="1"/>
  <c r="W27" i="1"/>
  <c r="X27" i="1" s="1"/>
  <c r="W26" i="1"/>
  <c r="W21" i="1"/>
  <c r="X21" i="1"/>
  <c r="W16" i="1"/>
  <c r="W12" i="1"/>
  <c r="X12" i="1" s="1"/>
  <c r="W11" i="1"/>
  <c r="X11" i="1" s="1"/>
  <c r="W6" i="1"/>
  <c r="X6" i="1" s="1"/>
  <c r="X7" i="1"/>
  <c r="X8" i="1"/>
  <c r="X23" i="1"/>
  <c r="X115" i="1"/>
  <c r="X77" i="1"/>
  <c r="X76" i="1"/>
  <c r="X68" i="1"/>
  <c r="X31" i="1"/>
  <c r="X28" i="1"/>
  <c r="X26" i="1"/>
  <c r="X112" i="1"/>
  <c r="X109" i="1"/>
  <c r="X106" i="1"/>
  <c r="X100" i="1"/>
  <c r="X91" i="1"/>
  <c r="X88" i="1"/>
  <c r="X85" i="1"/>
  <c r="X78" i="1"/>
  <c r="X69" i="1"/>
  <c r="X65" i="1"/>
  <c r="X60" i="1"/>
  <c r="X56" i="1"/>
  <c r="X52" i="1"/>
  <c r="X48" i="1"/>
  <c r="X47" i="1"/>
  <c r="X46" i="1"/>
  <c r="X43" i="1"/>
  <c r="X41" i="1"/>
  <c r="X38" i="1"/>
  <c r="X33" i="1"/>
  <c r="X32" i="1"/>
  <c r="X22" i="1"/>
  <c r="X18" i="1"/>
  <c r="X17" i="1"/>
  <c r="X16" i="1"/>
  <c r="X13" i="1"/>
</calcChain>
</file>

<file path=xl/sharedStrings.xml><?xml version="1.0" encoding="utf-8"?>
<sst xmlns="http://schemas.openxmlformats.org/spreadsheetml/2006/main" count="329" uniqueCount="105">
  <si>
    <t>CANDIDATES</t>
  </si>
  <si>
    <t>EARLY</t>
  </si>
  <si>
    <t>PROV &amp; RES</t>
  </si>
  <si>
    <t xml:space="preserve"> TOTALS</t>
  </si>
  <si>
    <t>XXXXXXXXXXXXX</t>
  </si>
  <si>
    <t>XXXXXXXXXX</t>
  </si>
  <si>
    <t>XXXX</t>
  </si>
  <si>
    <t>XXXXXXX</t>
  </si>
  <si>
    <t>XXXXXXXXXXXXXXX</t>
  </si>
  <si>
    <t>XXXXXXXXXXXXXXXXXXXXXXXXXXXXXXXXXXXXXXXXXXXXXXXXXXXXXXXXXXXXXXXXXXXXXXXXXXXXXXXXXXXXXXXXXXXXXXXXXXXXXXXXXXXXXXXXXXXXXXXXXXX</t>
  </si>
  <si>
    <t>XXXXXXXXXXXXXXXXXXXXXXXXXXXXXXXXXXXXXXXXXXXXXXXXXXXXXXXXXXXXXXXXXXXXXXXXXXXXXXXXXXXXXXXXXXXXXXXXXXXXXXXXXXXXXXXXXXXXXXXXXXXXXXXXX</t>
  </si>
  <si>
    <t>XXXXXXXXXXXXXXXXXXXXXXXXXXXXXXXXXXXXXXXXXXXXXXXXXXXXXXXXXXXXXXXXXXXXXXXXXXXXXXXXXXXXXXXXXXXXXXXXXXXXXXXXXXXXXXXXXX</t>
  </si>
  <si>
    <t>XXXXXXXXXXXXXXXX</t>
  </si>
  <si>
    <t>US SENATOR</t>
  </si>
  <si>
    <t>XXXXXXXXXXXXXXXXXXXXXXXXXXXXXXXXXXXXXXXXXXXXXXXXXXXXXXXXXXXXXXXXXXXXXXXXXXXXXXXXXXXXXXXXXXXXXXXXXXXXXXXXXXXXXXXXXXXXXXXXXXXXXXXXXXXXXXX</t>
  </si>
  <si>
    <t>US REP DISTRICT 8    XXXXXXXXXXXXXXXXXXXXXXXXXXXXXXXXXXXXXXXXXXXXXXXXXXXXXXXXXXXXXXXXXXXXXXXXXXXXXXXXXXXXXXXXXXXXXXXXXXXXXXXXXXXXXXXXXXXXXX</t>
  </si>
  <si>
    <t>CRUZ -  REP</t>
  </si>
  <si>
    <t>O'ROURKE  -  DEMO</t>
  </si>
  <si>
    <t>DIKEMAN   -    LIB</t>
  </si>
  <si>
    <t>BRADY -     REP</t>
  </si>
  <si>
    <t>DAVID   -    DEMO</t>
  </si>
  <si>
    <t>DUNCAN  -  LIB</t>
  </si>
  <si>
    <t>GOVERNOR    XXXXXXXXXXXXXXXXXXXXXXXXXXXXXXXXXXXXXXXXXXXXXXXXXXXXXXXXXXXXXXXXXXXXXXXXXXXXXXXXXXXXXXXXXXXXXXXXXXXXXXXXXXXXXXXXXXXXXX</t>
  </si>
  <si>
    <t>ABBOTT  - REP</t>
  </si>
  <si>
    <t>VALDEZ  -  DEM</t>
  </si>
  <si>
    <t>TIPPETTS  -  LIB</t>
  </si>
  <si>
    <t>LIEUTENANT GOV.     XXXXXXXXXXXXXXXXXXXXXXXXXXXXXXXXXXXXXXXXXXXXXXXXXXXXXXXXXXXXXXXXXXXXXXXXXXXXXXXXXXXXXXXXXXXXXXXXXXXXXXXXXXXXXXXXXXXXXX</t>
  </si>
  <si>
    <t>PATRICK  -  REP</t>
  </si>
  <si>
    <t>COLLIER  -  DEMO</t>
  </si>
  <si>
    <t>ATTORNEY GENERAL</t>
  </si>
  <si>
    <t>PAXTON  -  REP</t>
  </si>
  <si>
    <t>NELSON  -  DEMO</t>
  </si>
  <si>
    <t>HARRIS  -  LIB</t>
  </si>
  <si>
    <t>COMP. OF PUB. ACC.</t>
  </si>
  <si>
    <t>HAGER  -  REP</t>
  </si>
  <si>
    <t>CHEVALIER  -  DEMO</t>
  </si>
  <si>
    <t>SANDERS  -  LIB</t>
  </si>
  <si>
    <t>COMM OF G L OFFICE</t>
  </si>
  <si>
    <t>BUSH  -  REP</t>
  </si>
  <si>
    <t>SUAZO  -  DEMO</t>
  </si>
  <si>
    <t>PINA  -  LIB</t>
  </si>
  <si>
    <t>COMM OF AGRIC.</t>
  </si>
  <si>
    <t>MILLER  -  REP</t>
  </si>
  <si>
    <t>OLSON  -  DEMO</t>
  </si>
  <si>
    <t>CARPENTER  -  LIB</t>
  </si>
  <si>
    <t>R.&amp;R. COMM</t>
  </si>
  <si>
    <t>CRADDICK  -  REP</t>
  </si>
  <si>
    <t>MCALLEN  -  DEMO</t>
  </si>
  <si>
    <t>WRIGHT  -  LIB</t>
  </si>
  <si>
    <t>SUPR. C. JUST. #2</t>
  </si>
  <si>
    <t>BLACKLOCK  -  REP</t>
  </si>
  <si>
    <t>KIRKLAND  -  DEMO</t>
  </si>
  <si>
    <t>SUPR. C. JUST. #4</t>
  </si>
  <si>
    <t>DEVINE  -  REP</t>
  </si>
  <si>
    <t>SANDILL  -  DEMO</t>
  </si>
  <si>
    <t>SUPREME COURT #6</t>
  </si>
  <si>
    <t>BROWN  -  REP</t>
  </si>
  <si>
    <t>CHENG  -  DEMO</t>
  </si>
  <si>
    <t>PRESIDING JUDGE OF CRIMINAL APPEALS</t>
  </si>
  <si>
    <t>KELLER  -  REP</t>
  </si>
  <si>
    <t>JACKSON  -  DEM</t>
  </si>
  <si>
    <t>STRANE III  -  LIB</t>
  </si>
  <si>
    <t>XXXXXXXXXXXXXXXXXXXXXXXXXXXXXXXXXXXXXXXXXXXXXXXXXXXXXXXXXXXXXXXXXXXXXXXXXXXX</t>
  </si>
  <si>
    <t>C. O. C. APP #7</t>
  </si>
  <si>
    <t>HERVEY  -  REP</t>
  </si>
  <si>
    <t>FRANKLIN  -  DEMO</t>
  </si>
  <si>
    <t>C. O. C. APP #8</t>
  </si>
  <si>
    <t>SLAUGHTER  -  REP</t>
  </si>
  <si>
    <t>ASH  -  LIB</t>
  </si>
  <si>
    <t>SENATOR DIST. #3</t>
  </si>
  <si>
    <t>NICHOLS  -  REP</t>
  </si>
  <si>
    <t>LAYTON  -  DEMO</t>
  </si>
  <si>
    <t>QUARLES  -  LIB</t>
  </si>
  <si>
    <t>STATE REP DIST # 57</t>
  </si>
  <si>
    <t>ASHBY  -  REP</t>
  </si>
  <si>
    <t>ROGERS  -  DEMO</t>
  </si>
  <si>
    <t>JUSTICE 12TH CT APP DIST PL 3</t>
  </si>
  <si>
    <t>XXXXXXXXXXXXXXXXXXXXXXXXXXXXXXXXXXXXXXXXXXXXXXXXXXXXXXXXXXXXXXXXXXXXXXXXXXXXXX</t>
  </si>
  <si>
    <t>NEELEY  -  REP</t>
  </si>
  <si>
    <t>258TH JUDGE</t>
  </si>
  <si>
    <t>KITCHENS  -  REP</t>
  </si>
  <si>
    <t>COUNTY JUDGE</t>
  </si>
  <si>
    <t>PAGE  -  REP</t>
  </si>
  <si>
    <t>DISTRICT CLERK</t>
  </si>
  <si>
    <t>RAIFORD  -  REP</t>
  </si>
  <si>
    <t>COUNTY CLERK</t>
  </si>
  <si>
    <t>BERGMAN  -  REP</t>
  </si>
  <si>
    <t>COUNTY TRESASURER</t>
  </si>
  <si>
    <t>DOCKENS  -  REP</t>
  </si>
  <si>
    <t>COMM PCT 2</t>
  </si>
  <si>
    <t>LOFTIN  -  REP</t>
  </si>
  <si>
    <t>COMM PCT 4</t>
  </si>
  <si>
    <t>TRUSS  -  REP</t>
  </si>
  <si>
    <t>JP PCT 1</t>
  </si>
  <si>
    <t>MARTIN  -  REP</t>
  </si>
  <si>
    <t>JP PCT 2</t>
  </si>
  <si>
    <t>STUBBS  -  REP</t>
  </si>
  <si>
    <t>JP PCT 4</t>
  </si>
  <si>
    <t>STEPTOE  -  REP</t>
  </si>
  <si>
    <t>JP PCT 3</t>
  </si>
  <si>
    <t>HUFFMAN  -  REP</t>
  </si>
  <si>
    <t>MCKENNON  -  LIB</t>
  </si>
  <si>
    <t>XXXXX</t>
  </si>
  <si>
    <t>XXXXXXXXX</t>
  </si>
  <si>
    <t>NOVEMBER 6, 2018 GENERAL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</si>
</sst>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26">
    <font>
      <sz val="11"/>
      <color rgb="FF000000"/>
      <name val="Arial1"/>
    </font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i/>
      <sz val="16"/>
      <color rgb="FF000000"/>
      <name val="Arial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i/>
      <u/>
      <sz val="11"/>
      <color rgb="FF000000"/>
      <name val="Arial1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Arial1"/>
    </font>
    <font>
      <b/>
      <sz val="18"/>
      <color rgb="FF000000"/>
      <name val="Arial1"/>
    </font>
    <font>
      <b/>
      <sz val="10"/>
      <color rgb="FF000000"/>
      <name val="Arial2"/>
    </font>
    <font>
      <b/>
      <sz val="11"/>
      <color rgb="FF000000"/>
      <name val="Arial2"/>
    </font>
    <font>
      <sz val="10"/>
      <color rgb="FF000000"/>
      <name val="Arial2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</borders>
  <cellStyleXfs count="46">
    <xf numFmtId="0" fontId="0" fillId="0" borderId="0"/>
    <xf numFmtId="0" fontId="18" fillId="0" borderId="0" applyNumberFormat="0" applyBorder="0" applyProtection="0"/>
    <xf numFmtId="0" fontId="10" fillId="0" borderId="3" applyNumberFormat="0" applyProtection="0"/>
    <xf numFmtId="0" fontId="11" fillId="0" borderId="4" applyNumberFormat="0" applyProtection="0"/>
    <xf numFmtId="0" fontId="12" fillId="0" borderId="5" applyNumberFormat="0" applyProtection="0"/>
    <xf numFmtId="0" fontId="12" fillId="0" borderId="0" applyNumberFormat="0" applyBorder="0" applyProtection="0"/>
    <xf numFmtId="0" fontId="8" fillId="4" borderId="0" applyNumberFormat="0" applyBorder="0" applyProtection="0"/>
    <xf numFmtId="0" fontId="4" fillId="3" borderId="0" applyNumberFormat="0" applyBorder="0" applyProtection="0"/>
    <xf numFmtId="0" fontId="15" fillId="22" borderId="0" applyNumberFormat="0" applyBorder="0" applyProtection="0"/>
    <xf numFmtId="0" fontId="13" fillId="7" borderId="1" applyNumberFormat="0" applyProtection="0"/>
    <xf numFmtId="0" fontId="16" fillId="20" borderId="8" applyNumberFormat="0" applyProtection="0"/>
    <xf numFmtId="0" fontId="5" fillId="20" borderId="1" applyNumberFormat="0" applyProtection="0"/>
    <xf numFmtId="0" fontId="14" fillId="0" borderId="6" applyNumberFormat="0" applyProtection="0"/>
    <xf numFmtId="0" fontId="6" fillId="21" borderId="2" applyNumberFormat="0" applyProtection="0"/>
    <xf numFmtId="0" fontId="20" fillId="0" borderId="0" applyNumberFormat="0" applyBorder="0" applyProtection="0"/>
    <xf numFmtId="0" fontId="1" fillId="23" borderId="7" applyNumberFormat="0" applyFont="0" applyProtection="0"/>
    <xf numFmtId="0" fontId="7" fillId="0" borderId="0" applyNumberFormat="0" applyBorder="0" applyProtection="0"/>
    <xf numFmtId="0" fontId="19" fillId="0" borderId="9" applyNumberFormat="0" applyProtection="0"/>
    <xf numFmtId="0" fontId="3" fillId="16" borderId="0" applyNumberFormat="0" applyBorder="0" applyProtection="0"/>
    <xf numFmtId="0" fontId="2" fillId="2" borderId="0" applyNumberFormat="0" applyBorder="0" applyProtection="0"/>
    <xf numFmtId="0" fontId="2" fillId="8" borderId="0" applyNumberFormat="0" applyBorder="0" applyProtection="0"/>
    <xf numFmtId="0" fontId="3" fillId="12" borderId="0" applyNumberFormat="0" applyBorder="0" applyProtection="0"/>
    <xf numFmtId="0" fontId="3" fillId="17" borderId="0" applyNumberFormat="0" applyBorder="0" applyProtection="0"/>
    <xf numFmtId="0" fontId="2" fillId="3" borderId="0" applyNumberFormat="0" applyBorder="0" applyProtection="0"/>
    <xf numFmtId="0" fontId="2" fillId="9" borderId="0" applyNumberFormat="0" applyBorder="0" applyProtection="0"/>
    <xf numFmtId="0" fontId="3" fillId="9" borderId="0" applyNumberFormat="0" applyBorder="0" applyProtection="0"/>
    <xf numFmtId="0" fontId="3" fillId="18" borderId="0" applyNumberFormat="0" applyBorder="0" applyProtection="0"/>
    <xf numFmtId="0" fontId="2" fillId="4" borderId="0" applyNumberFormat="0" applyBorder="0" applyProtection="0"/>
    <xf numFmtId="0" fontId="2" fillId="10" borderId="0" applyNumberFormat="0" applyBorder="0" applyProtection="0"/>
    <xf numFmtId="0" fontId="3" fillId="10" borderId="0" applyNumberFormat="0" applyBorder="0" applyProtection="0"/>
    <xf numFmtId="0" fontId="3" fillId="13" borderId="0" applyNumberFormat="0" applyBorder="0" applyProtection="0"/>
    <xf numFmtId="0" fontId="2" fillId="5" borderId="0" applyNumberFormat="0" applyBorder="0" applyProtection="0"/>
    <xf numFmtId="0" fontId="2" fillId="5" borderId="0" applyNumberFormat="0" applyBorder="0" applyProtection="0"/>
    <xf numFmtId="0" fontId="3" fillId="13" borderId="0" applyNumberFormat="0" applyBorder="0" applyProtection="0"/>
    <xf numFmtId="0" fontId="3" fillId="14" borderId="0" applyNumberFormat="0" applyBorder="0" applyProtection="0"/>
    <xf numFmtId="0" fontId="2" fillId="6" borderId="0" applyNumberFormat="0" applyBorder="0" applyProtection="0"/>
    <xf numFmtId="0" fontId="2" fillId="8" borderId="0" applyNumberFormat="0" applyBorder="0" applyProtection="0"/>
    <xf numFmtId="0" fontId="3" fillId="14" borderId="0" applyNumberFormat="0" applyBorder="0" applyProtection="0"/>
    <xf numFmtId="0" fontId="3" fillId="19" borderId="0" applyNumberFormat="0" applyBorder="0" applyProtection="0"/>
    <xf numFmtId="0" fontId="2" fillId="7" borderId="0" applyNumberFormat="0" applyBorder="0" applyProtection="0"/>
    <xf numFmtId="0" fontId="2" fillId="11" borderId="0" applyNumberFormat="0" applyBorder="0" applyProtection="0"/>
    <xf numFmtId="0" fontId="3" fillId="15" borderId="0" applyNumberFormat="0" applyBorder="0" applyProtection="0"/>
    <xf numFmtId="0" fontId="9" fillId="0" borderId="0" applyNumberFormat="0" applyBorder="0" applyProtection="0">
      <alignment horizontal="center"/>
    </xf>
    <xf numFmtId="0" fontId="9" fillId="0" borderId="0" applyNumberFormat="0" applyBorder="0" applyProtection="0">
      <alignment horizontal="center" textRotation="90"/>
    </xf>
    <xf numFmtId="0" fontId="17" fillId="0" borderId="0" applyNumberFormat="0" applyBorder="0" applyProtection="0"/>
    <xf numFmtId="164" fontId="17" fillId="0" borderId="0" applyBorder="0" applyProtection="0"/>
  </cellStyleXfs>
  <cellXfs count="8">
    <xf numFmtId="0" fontId="0" fillId="0" borderId="0" xfId="0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1" fillId="24" borderId="0" xfId="0" applyFont="1" applyFill="1"/>
    <xf numFmtId="0" fontId="25" fillId="0" borderId="0" xfId="0" applyFont="1"/>
    <xf numFmtId="0" fontId="24" fillId="0" borderId="0" xfId="0" applyFont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" xfId="42" xr:uid="{00000000-0005-0000-0000-00001D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43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Result" xfId="44" xr:uid="{00000000-0005-0000-0000-000029000000}"/>
    <cellStyle name="Result2" xfId="45" xr:uid="{00000000-0005-0000-0000-00002A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1"/>
  <sheetViews>
    <sheetView tabSelected="1" workbookViewId="0"/>
  </sheetViews>
  <sheetFormatPr defaultRowHeight="15"/>
  <cols>
    <col min="1" max="1" width="20.75" customWidth="1"/>
    <col min="2" max="2" width="8.125" customWidth="1"/>
    <col min="3" max="21" width="5.125" customWidth="1"/>
    <col min="22" max="22" width="5.125" style="1" customWidth="1"/>
    <col min="23" max="23" width="11.875" style="1" customWidth="1"/>
    <col min="24" max="24" width="9.5" customWidth="1"/>
    <col min="25" max="1021" width="8.375" customWidth="1"/>
    <col min="1022" max="1022" width="9" customWidth="1"/>
  </cols>
  <sheetData>
    <row r="1" spans="1:24" s="1" customFormat="1" ht="23.25">
      <c r="G1" s="2" t="s">
        <v>104</v>
      </c>
    </row>
    <row r="2" spans="1:24" s="1" customFormat="1"/>
    <row r="3" spans="1:24" s="1" customFormat="1">
      <c r="A3" s="3" t="s">
        <v>0</v>
      </c>
      <c r="B3" s="1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 t="s">
        <v>2</v>
      </c>
      <c r="X3" s="1" t="s">
        <v>3</v>
      </c>
    </row>
    <row r="4" spans="1:24" s="1" customFormat="1">
      <c r="A4" s="1" t="s">
        <v>4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6</v>
      </c>
      <c r="H4" s="1" t="s">
        <v>5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5</v>
      </c>
      <c r="W4" s="1" t="s">
        <v>5</v>
      </c>
      <c r="X4" s="1" t="s">
        <v>7</v>
      </c>
    </row>
    <row r="5" spans="1:24" s="1" customFormat="1">
      <c r="A5" s="1" t="s">
        <v>13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6</v>
      </c>
      <c r="H5" s="1" t="s">
        <v>5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P5" s="1" t="s">
        <v>6</v>
      </c>
      <c r="Q5" s="1" t="s">
        <v>6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5</v>
      </c>
      <c r="W5" s="1" t="s">
        <v>5</v>
      </c>
      <c r="X5" s="1" t="s">
        <v>7</v>
      </c>
    </row>
    <row r="6" spans="1:24" s="1" customFormat="1">
      <c r="A6" s="3" t="s">
        <v>16</v>
      </c>
      <c r="B6" s="4">
        <v>2715</v>
      </c>
      <c r="C6" s="4">
        <v>100</v>
      </c>
      <c r="D6" s="4">
        <v>137</v>
      </c>
      <c r="E6" s="4">
        <v>65</v>
      </c>
      <c r="F6" s="4">
        <v>48</v>
      </c>
      <c r="G6" s="4">
        <v>10</v>
      </c>
      <c r="H6" s="4">
        <v>67</v>
      </c>
      <c r="I6" s="4">
        <v>72</v>
      </c>
      <c r="J6" s="4">
        <v>108</v>
      </c>
      <c r="K6" s="4">
        <v>152</v>
      </c>
      <c r="L6" s="4">
        <v>57</v>
      </c>
      <c r="M6" s="4">
        <v>186</v>
      </c>
      <c r="N6" s="4">
        <v>21</v>
      </c>
      <c r="O6" s="4">
        <v>73</v>
      </c>
      <c r="P6" s="4">
        <v>23</v>
      </c>
      <c r="Q6" s="4">
        <v>48</v>
      </c>
      <c r="R6" s="4">
        <v>26</v>
      </c>
      <c r="S6" s="4">
        <v>10</v>
      </c>
      <c r="T6" s="4">
        <v>151</v>
      </c>
      <c r="U6" s="4">
        <v>11</v>
      </c>
      <c r="V6" s="4">
        <v>49</v>
      </c>
      <c r="W6" s="4">
        <f>4146-4129</f>
        <v>17</v>
      </c>
      <c r="X6" s="4">
        <f>SUM(B6:W6)</f>
        <v>4146</v>
      </c>
    </row>
    <row r="7" spans="1:24" s="1" customFormat="1">
      <c r="A7" s="3" t="s">
        <v>17</v>
      </c>
      <c r="B7" s="1">
        <v>571</v>
      </c>
      <c r="C7" s="1">
        <v>23</v>
      </c>
      <c r="D7" s="1">
        <v>11</v>
      </c>
      <c r="E7" s="1">
        <v>20</v>
      </c>
      <c r="F7" s="1">
        <v>6</v>
      </c>
      <c r="G7" s="1">
        <v>8</v>
      </c>
      <c r="H7" s="1">
        <v>2</v>
      </c>
      <c r="I7" s="1">
        <v>7</v>
      </c>
      <c r="J7" s="1">
        <v>5</v>
      </c>
      <c r="K7" s="1">
        <v>15</v>
      </c>
      <c r="L7" s="1">
        <v>7</v>
      </c>
      <c r="M7" s="1">
        <v>53</v>
      </c>
      <c r="N7" s="1">
        <v>7</v>
      </c>
      <c r="O7" s="1">
        <v>14</v>
      </c>
      <c r="P7" s="1">
        <v>2</v>
      </c>
      <c r="Q7" s="1">
        <v>29</v>
      </c>
      <c r="R7" s="1">
        <v>110</v>
      </c>
      <c r="S7" s="1">
        <v>37</v>
      </c>
      <c r="T7" s="1">
        <v>38</v>
      </c>
      <c r="U7" s="1">
        <v>9</v>
      </c>
      <c r="V7" s="1">
        <v>10</v>
      </c>
      <c r="W7" s="1">
        <v>14</v>
      </c>
      <c r="X7" s="4">
        <f t="shared" ref="X7:X23" si="0">SUM(B7:W7)</f>
        <v>998</v>
      </c>
    </row>
    <row r="8" spans="1:24" s="1" customFormat="1">
      <c r="A8" s="3" t="s">
        <v>18</v>
      </c>
      <c r="B8" s="4">
        <v>19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3</v>
      </c>
      <c r="K8" s="1">
        <v>1</v>
      </c>
      <c r="L8" s="1">
        <v>1</v>
      </c>
      <c r="M8" s="1"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3</v>
      </c>
      <c r="W8" s="1">
        <v>0</v>
      </c>
      <c r="X8" s="4">
        <f t="shared" si="0"/>
        <v>31</v>
      </c>
    </row>
    <row r="9" spans="1:24" s="1" customFormat="1">
      <c r="A9" s="3" t="s">
        <v>14</v>
      </c>
      <c r="V9" s="4"/>
      <c r="W9" s="4"/>
      <c r="X9" s="1" t="s">
        <v>7</v>
      </c>
    </row>
    <row r="10" spans="1:24" s="1" customFormat="1">
      <c r="A10" s="3" t="s">
        <v>15</v>
      </c>
      <c r="B10" s="4"/>
      <c r="V10" s="4"/>
      <c r="W10" s="4"/>
      <c r="X10" s="1" t="s">
        <v>7</v>
      </c>
    </row>
    <row r="11" spans="1:24" s="1" customFormat="1">
      <c r="A11" s="3" t="s">
        <v>19</v>
      </c>
      <c r="B11" s="1">
        <v>2751</v>
      </c>
      <c r="C11" s="1">
        <v>100</v>
      </c>
      <c r="D11" s="1">
        <v>139</v>
      </c>
      <c r="E11" s="1">
        <v>66</v>
      </c>
      <c r="F11" s="1">
        <v>48</v>
      </c>
      <c r="G11" s="1">
        <v>10</v>
      </c>
      <c r="H11" s="1">
        <v>68</v>
      </c>
      <c r="I11" s="1">
        <v>76</v>
      </c>
      <c r="J11" s="1">
        <v>109</v>
      </c>
      <c r="K11" s="1">
        <v>150</v>
      </c>
      <c r="L11" s="1">
        <v>59</v>
      </c>
      <c r="M11" s="1">
        <v>188</v>
      </c>
      <c r="N11" s="1">
        <v>23</v>
      </c>
      <c r="O11" s="1">
        <v>76</v>
      </c>
      <c r="P11" s="1">
        <v>24</v>
      </c>
      <c r="Q11" s="1">
        <v>47</v>
      </c>
      <c r="R11" s="1">
        <v>28</v>
      </c>
      <c r="S11" s="1">
        <v>10</v>
      </c>
      <c r="T11" s="1">
        <v>155</v>
      </c>
      <c r="U11" s="1">
        <v>11</v>
      </c>
      <c r="V11" s="4">
        <v>51</v>
      </c>
      <c r="W11" s="4">
        <f>4207-4189</f>
        <v>18</v>
      </c>
      <c r="X11" s="4">
        <f t="shared" si="0"/>
        <v>4207</v>
      </c>
    </row>
    <row r="12" spans="1:24" s="1" customFormat="1">
      <c r="A12" s="3" t="s">
        <v>20</v>
      </c>
      <c r="B12" s="4">
        <v>522</v>
      </c>
      <c r="C12" s="1">
        <v>20</v>
      </c>
      <c r="D12" s="1">
        <v>8</v>
      </c>
      <c r="E12" s="1">
        <v>17</v>
      </c>
      <c r="F12" s="1">
        <v>5</v>
      </c>
      <c r="G12" s="1">
        <v>9</v>
      </c>
      <c r="H12" s="1">
        <v>0</v>
      </c>
      <c r="I12" s="1">
        <v>2</v>
      </c>
      <c r="J12" s="1">
        <v>5</v>
      </c>
      <c r="K12" s="1">
        <v>14</v>
      </c>
      <c r="L12" s="1">
        <v>4</v>
      </c>
      <c r="M12" s="1">
        <v>45</v>
      </c>
      <c r="N12" s="1">
        <v>5</v>
      </c>
      <c r="O12" s="1">
        <v>11</v>
      </c>
      <c r="P12" s="1">
        <v>1</v>
      </c>
      <c r="Q12" s="1">
        <v>30</v>
      </c>
      <c r="R12" s="1">
        <v>106</v>
      </c>
      <c r="S12" s="1">
        <v>37</v>
      </c>
      <c r="T12" s="1">
        <v>28</v>
      </c>
      <c r="U12" s="1">
        <v>9</v>
      </c>
      <c r="V12" s="4">
        <v>9</v>
      </c>
      <c r="W12" s="4">
        <f>898-887</f>
        <v>11</v>
      </c>
      <c r="X12" s="4">
        <f t="shared" si="0"/>
        <v>898</v>
      </c>
    </row>
    <row r="13" spans="1:24" s="1" customFormat="1">
      <c r="A13" s="3" t="s">
        <v>21</v>
      </c>
      <c r="B13" s="4">
        <v>23</v>
      </c>
      <c r="C13" s="1">
        <v>3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  <c r="U13" s="1">
        <v>0</v>
      </c>
      <c r="V13" s="4">
        <v>2</v>
      </c>
      <c r="W13" s="4">
        <v>1</v>
      </c>
      <c r="X13" s="4">
        <f t="shared" si="0"/>
        <v>43</v>
      </c>
    </row>
    <row r="14" spans="1:24" s="1" customFormat="1">
      <c r="A14" s="3" t="s">
        <v>14</v>
      </c>
      <c r="V14" s="4"/>
      <c r="W14" s="4"/>
      <c r="X14" s="1" t="s">
        <v>7</v>
      </c>
    </row>
    <row r="15" spans="1:24" s="1" customFormat="1">
      <c r="A15" s="3" t="s">
        <v>22</v>
      </c>
      <c r="B15" s="4"/>
      <c r="V15" s="4"/>
      <c r="W15" s="4"/>
      <c r="X15" s="1" t="s">
        <v>7</v>
      </c>
    </row>
    <row r="16" spans="1:24" s="1" customFormat="1">
      <c r="A16" s="3" t="s">
        <v>23</v>
      </c>
      <c r="B16" s="4">
        <v>2792</v>
      </c>
      <c r="C16" s="1">
        <v>104</v>
      </c>
      <c r="D16" s="1">
        <v>141</v>
      </c>
      <c r="E16" s="1">
        <v>68</v>
      </c>
      <c r="F16" s="1">
        <v>50</v>
      </c>
      <c r="G16" s="1">
        <v>11</v>
      </c>
      <c r="H16" s="1">
        <v>68</v>
      </c>
      <c r="I16" s="1">
        <v>77</v>
      </c>
      <c r="J16" s="1">
        <v>109</v>
      </c>
      <c r="K16" s="1">
        <v>158</v>
      </c>
      <c r="L16" s="1">
        <v>59</v>
      </c>
      <c r="M16" s="1">
        <v>200</v>
      </c>
      <c r="N16" s="1">
        <v>22</v>
      </c>
      <c r="O16" s="1">
        <v>77</v>
      </c>
      <c r="P16" s="1">
        <v>23</v>
      </c>
      <c r="Q16" s="1">
        <v>49</v>
      </c>
      <c r="R16" s="1">
        <v>33</v>
      </c>
      <c r="S16" s="1">
        <v>12</v>
      </c>
      <c r="T16" s="1">
        <v>158</v>
      </c>
      <c r="U16" s="1">
        <v>11</v>
      </c>
      <c r="V16" s="4">
        <v>53</v>
      </c>
      <c r="W16" s="4">
        <f>4293-4275</f>
        <v>18</v>
      </c>
      <c r="X16" s="4">
        <f t="shared" si="0"/>
        <v>4293</v>
      </c>
    </row>
    <row r="17" spans="1:24" s="1" customFormat="1">
      <c r="A17" s="3" t="s">
        <v>24</v>
      </c>
      <c r="B17" s="4">
        <v>488</v>
      </c>
      <c r="C17" s="1">
        <v>16</v>
      </c>
      <c r="D17" s="1">
        <v>7</v>
      </c>
      <c r="E17" s="1">
        <v>15</v>
      </c>
      <c r="F17" s="1">
        <v>4</v>
      </c>
      <c r="G17" s="1">
        <v>7</v>
      </c>
      <c r="H17" s="1">
        <v>1</v>
      </c>
      <c r="I17" s="1">
        <v>2</v>
      </c>
      <c r="J17" s="1">
        <v>4</v>
      </c>
      <c r="K17" s="1">
        <v>10</v>
      </c>
      <c r="L17" s="1">
        <v>6</v>
      </c>
      <c r="M17" s="1">
        <v>35</v>
      </c>
      <c r="N17" s="1">
        <v>6</v>
      </c>
      <c r="O17" s="1">
        <v>10</v>
      </c>
      <c r="P17" s="1">
        <v>2</v>
      </c>
      <c r="Q17" s="1">
        <v>28</v>
      </c>
      <c r="R17" s="1">
        <v>102</v>
      </c>
      <c r="S17" s="1">
        <v>35</v>
      </c>
      <c r="T17" s="1">
        <v>30</v>
      </c>
      <c r="U17" s="1">
        <v>9</v>
      </c>
      <c r="V17" s="4">
        <v>7</v>
      </c>
      <c r="W17" s="4">
        <v>11</v>
      </c>
      <c r="X17" s="4">
        <f t="shared" si="0"/>
        <v>835</v>
      </c>
    </row>
    <row r="18" spans="1:24" s="1" customFormat="1">
      <c r="A18" s="3" t="s">
        <v>25</v>
      </c>
      <c r="B18" s="4">
        <v>24</v>
      </c>
      <c r="C18" s="1">
        <v>3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2</v>
      </c>
      <c r="K18" s="1">
        <v>0</v>
      </c>
      <c r="L18" s="1">
        <v>0</v>
      </c>
      <c r="M18" s="1">
        <v>5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3</v>
      </c>
      <c r="U18" s="1">
        <v>0</v>
      </c>
      <c r="V18" s="4">
        <v>2</v>
      </c>
      <c r="W18" s="4">
        <v>0</v>
      </c>
      <c r="X18" s="4">
        <f t="shared" si="0"/>
        <v>41</v>
      </c>
    </row>
    <row r="19" spans="1:24" s="1" customFormat="1">
      <c r="A19" s="3" t="s">
        <v>14</v>
      </c>
      <c r="V19" s="4"/>
      <c r="W19" s="4"/>
      <c r="X19" s="1" t="s">
        <v>7</v>
      </c>
    </row>
    <row r="20" spans="1:24" s="1" customFormat="1">
      <c r="A20" s="3" t="s">
        <v>26</v>
      </c>
      <c r="B20" s="4"/>
      <c r="V20" s="4"/>
      <c r="W20" s="4"/>
      <c r="X20" s="1" t="s">
        <v>7</v>
      </c>
    </row>
    <row r="21" spans="1:24" s="1" customFormat="1">
      <c r="A21" s="3" t="s">
        <v>27</v>
      </c>
      <c r="B21" s="4">
        <v>2648</v>
      </c>
      <c r="C21" s="1">
        <v>94</v>
      </c>
      <c r="D21" s="1">
        <v>138</v>
      </c>
      <c r="E21" s="1">
        <v>64</v>
      </c>
      <c r="F21" s="1">
        <v>47</v>
      </c>
      <c r="G21" s="1">
        <v>10</v>
      </c>
      <c r="H21" s="1">
        <v>66</v>
      </c>
      <c r="I21" s="1">
        <v>72</v>
      </c>
      <c r="J21" s="1">
        <v>101</v>
      </c>
      <c r="K21" s="1">
        <v>145</v>
      </c>
      <c r="L21" s="1">
        <v>47</v>
      </c>
      <c r="M21" s="1">
        <v>185</v>
      </c>
      <c r="N21" s="1">
        <v>21</v>
      </c>
      <c r="O21" s="1">
        <v>74</v>
      </c>
      <c r="P21" s="1">
        <v>22</v>
      </c>
      <c r="Q21" s="1">
        <v>43</v>
      </c>
      <c r="R21" s="1">
        <v>25</v>
      </c>
      <c r="S21" s="1">
        <v>9</v>
      </c>
      <c r="T21" s="1">
        <v>151</v>
      </c>
      <c r="U21" s="1">
        <v>10</v>
      </c>
      <c r="V21" s="4">
        <v>51</v>
      </c>
      <c r="W21" s="4">
        <f>4042-4023</f>
        <v>19</v>
      </c>
      <c r="X21" s="4">
        <f>SUM(B21:W21)</f>
        <v>4042</v>
      </c>
    </row>
    <row r="22" spans="1:24" s="1" customFormat="1">
      <c r="A22" s="3" t="s">
        <v>28</v>
      </c>
      <c r="B22" s="4">
        <v>603</v>
      </c>
      <c r="C22" s="1">
        <v>27</v>
      </c>
      <c r="D22" s="1">
        <v>7</v>
      </c>
      <c r="E22" s="1">
        <v>19</v>
      </c>
      <c r="F22" s="1">
        <v>6</v>
      </c>
      <c r="G22" s="1">
        <v>8</v>
      </c>
      <c r="H22" s="1">
        <v>2</v>
      </c>
      <c r="I22" s="1">
        <v>4</v>
      </c>
      <c r="J22" s="1">
        <v>13</v>
      </c>
      <c r="K22" s="1">
        <v>20</v>
      </c>
      <c r="L22" s="1">
        <v>14</v>
      </c>
      <c r="M22" s="1">
        <v>51</v>
      </c>
      <c r="N22" s="1">
        <v>7</v>
      </c>
      <c r="O22" s="1">
        <v>11</v>
      </c>
      <c r="P22" s="1">
        <v>2</v>
      </c>
      <c r="Q22" s="1">
        <v>34</v>
      </c>
      <c r="R22" s="1">
        <v>107</v>
      </c>
      <c r="S22" s="1">
        <v>37</v>
      </c>
      <c r="T22" s="1">
        <v>34</v>
      </c>
      <c r="U22" s="1">
        <v>9</v>
      </c>
      <c r="V22" s="4">
        <v>7</v>
      </c>
      <c r="W22" s="4">
        <v>11</v>
      </c>
      <c r="X22" s="4">
        <f t="shared" si="0"/>
        <v>1033</v>
      </c>
    </row>
    <row r="23" spans="1:24" s="1" customFormat="1">
      <c r="A23" s="3" t="s">
        <v>101</v>
      </c>
      <c r="B23" s="4">
        <v>46</v>
      </c>
      <c r="C23" s="1">
        <v>1</v>
      </c>
      <c r="D23" s="1">
        <v>2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4</v>
      </c>
      <c r="N23" s="1">
        <v>0</v>
      </c>
      <c r="O23" s="1">
        <v>2</v>
      </c>
      <c r="P23" s="1">
        <v>0</v>
      </c>
      <c r="Q23" s="1">
        <v>0</v>
      </c>
      <c r="R23" s="1">
        <v>4</v>
      </c>
      <c r="S23" s="1">
        <v>1</v>
      </c>
      <c r="T23" s="1">
        <v>1</v>
      </c>
      <c r="U23" s="1">
        <v>0</v>
      </c>
      <c r="V23" s="4">
        <v>4</v>
      </c>
      <c r="W23" s="4">
        <v>0</v>
      </c>
      <c r="X23" s="4">
        <f t="shared" si="0"/>
        <v>75</v>
      </c>
    </row>
    <row r="24" spans="1:24" s="1" customFormat="1">
      <c r="A24" s="4" t="s">
        <v>8</v>
      </c>
      <c r="B24" s="4" t="s">
        <v>9</v>
      </c>
      <c r="W24" s="1" t="s">
        <v>5</v>
      </c>
      <c r="X24" s="1" t="s">
        <v>7</v>
      </c>
    </row>
    <row r="25" spans="1:24" s="1" customFormat="1">
      <c r="A25" s="4" t="s">
        <v>29</v>
      </c>
      <c r="B25" s="4" t="s">
        <v>10</v>
      </c>
      <c r="X25" s="1" t="s">
        <v>7</v>
      </c>
    </row>
    <row r="26" spans="1:24" s="1" customFormat="1">
      <c r="A26" s="3" t="s">
        <v>30</v>
      </c>
      <c r="B26" s="4">
        <v>2638</v>
      </c>
      <c r="C26" s="1">
        <v>93</v>
      </c>
      <c r="D26" s="1">
        <v>135</v>
      </c>
      <c r="E26" s="1">
        <v>63</v>
      </c>
      <c r="F26" s="1">
        <v>46</v>
      </c>
      <c r="G26" s="1">
        <v>10</v>
      </c>
      <c r="H26" s="1">
        <v>61</v>
      </c>
      <c r="I26" s="1">
        <v>71</v>
      </c>
      <c r="J26" s="1">
        <v>105</v>
      </c>
      <c r="K26" s="1">
        <v>150</v>
      </c>
      <c r="L26" s="1">
        <v>56</v>
      </c>
      <c r="M26" s="1">
        <v>182</v>
      </c>
      <c r="N26" s="1">
        <v>23</v>
      </c>
      <c r="O26" s="1">
        <v>71</v>
      </c>
      <c r="P26" s="1">
        <v>23</v>
      </c>
      <c r="Q26" s="1">
        <v>42</v>
      </c>
      <c r="R26" s="1">
        <v>24</v>
      </c>
      <c r="S26" s="1">
        <v>10</v>
      </c>
      <c r="T26" s="1">
        <v>148</v>
      </c>
      <c r="U26" s="1">
        <v>10</v>
      </c>
      <c r="V26" s="4">
        <v>50</v>
      </c>
      <c r="W26" s="4">
        <f>4028-4011</f>
        <v>17</v>
      </c>
      <c r="X26" s="4">
        <f>SUM(B26:W26)</f>
        <v>4028</v>
      </c>
    </row>
    <row r="27" spans="1:24" s="1" customFormat="1">
      <c r="A27" s="3" t="s">
        <v>31</v>
      </c>
      <c r="B27" s="4">
        <v>601</v>
      </c>
      <c r="C27" s="1">
        <v>24</v>
      </c>
      <c r="D27" s="1">
        <v>11</v>
      </c>
      <c r="E27" s="1">
        <v>17</v>
      </c>
      <c r="F27" s="1">
        <v>6</v>
      </c>
      <c r="G27" s="1">
        <v>9</v>
      </c>
      <c r="H27" s="1">
        <v>6</v>
      </c>
      <c r="I27" s="1">
        <v>3</v>
      </c>
      <c r="J27" s="1">
        <v>9</v>
      </c>
      <c r="K27" s="1">
        <v>15</v>
      </c>
      <c r="L27" s="1">
        <v>6</v>
      </c>
      <c r="M27" s="1">
        <v>50</v>
      </c>
      <c r="N27" s="1">
        <v>5</v>
      </c>
      <c r="O27" s="1">
        <v>14</v>
      </c>
      <c r="P27" s="1">
        <v>2</v>
      </c>
      <c r="Q27" s="1">
        <v>35</v>
      </c>
      <c r="R27" s="1">
        <v>109</v>
      </c>
      <c r="S27" s="1">
        <v>37</v>
      </c>
      <c r="T27" s="1">
        <v>33</v>
      </c>
      <c r="U27" s="1">
        <v>9</v>
      </c>
      <c r="V27" s="4">
        <v>8</v>
      </c>
      <c r="W27" s="4">
        <f>1022-1009</f>
        <v>13</v>
      </c>
      <c r="X27" s="4">
        <f>SUM(B27:W27)</f>
        <v>1022</v>
      </c>
    </row>
    <row r="28" spans="1:24" s="1" customFormat="1">
      <c r="A28" s="3" t="s">
        <v>32</v>
      </c>
      <c r="B28" s="4">
        <v>49</v>
      </c>
      <c r="C28" s="1">
        <v>4</v>
      </c>
      <c r="D28" s="1">
        <v>2</v>
      </c>
      <c r="E28" s="1">
        <v>3</v>
      </c>
      <c r="F28" s="1">
        <v>2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6</v>
      </c>
      <c r="N28" s="1">
        <v>0</v>
      </c>
      <c r="O28" s="1">
        <v>2</v>
      </c>
      <c r="P28" s="1">
        <v>0</v>
      </c>
      <c r="Q28" s="1">
        <v>0</v>
      </c>
      <c r="R28" s="1">
        <v>1</v>
      </c>
      <c r="S28" s="1">
        <v>0</v>
      </c>
      <c r="T28" s="1">
        <v>4</v>
      </c>
      <c r="U28" s="1">
        <v>0</v>
      </c>
      <c r="V28" s="4">
        <v>3</v>
      </c>
      <c r="W28" s="4">
        <v>0</v>
      </c>
      <c r="X28" s="4">
        <f>SUM(B28:W28)</f>
        <v>81</v>
      </c>
    </row>
    <row r="29" spans="1:24" s="1" customFormat="1">
      <c r="A29" s="3" t="s">
        <v>14</v>
      </c>
      <c r="V29" s="4"/>
      <c r="W29" s="4"/>
      <c r="X29" s="1" t="s">
        <v>7</v>
      </c>
    </row>
    <row r="30" spans="1:24" s="1" customFormat="1">
      <c r="A30" s="4" t="s">
        <v>33</v>
      </c>
      <c r="B30" s="4" t="s">
        <v>10</v>
      </c>
      <c r="X30" s="1" t="s">
        <v>7</v>
      </c>
    </row>
    <row r="31" spans="1:24" s="1" customFormat="1">
      <c r="A31" s="3" t="s">
        <v>34</v>
      </c>
      <c r="B31" s="4">
        <v>2663</v>
      </c>
      <c r="C31" s="1">
        <v>97</v>
      </c>
      <c r="D31" s="1">
        <v>137</v>
      </c>
      <c r="E31" s="1">
        <v>65</v>
      </c>
      <c r="F31" s="1">
        <v>51</v>
      </c>
      <c r="G31" s="1">
        <v>10</v>
      </c>
      <c r="H31" s="1">
        <v>62</v>
      </c>
      <c r="I31" s="1">
        <v>71</v>
      </c>
      <c r="J31" s="1">
        <v>103</v>
      </c>
      <c r="K31" s="1">
        <v>148</v>
      </c>
      <c r="L31" s="1">
        <v>55</v>
      </c>
      <c r="M31" s="1">
        <v>178</v>
      </c>
      <c r="N31" s="1">
        <v>24</v>
      </c>
      <c r="O31" s="1">
        <v>72</v>
      </c>
      <c r="P31" s="1">
        <v>23</v>
      </c>
      <c r="Q31" s="1">
        <v>46</v>
      </c>
      <c r="R31" s="1">
        <v>24</v>
      </c>
      <c r="S31" s="1">
        <v>10</v>
      </c>
      <c r="T31" s="1">
        <v>148</v>
      </c>
      <c r="U31" s="1">
        <v>10</v>
      </c>
      <c r="V31" s="4">
        <v>50</v>
      </c>
      <c r="W31" s="4">
        <f>4065-4047</f>
        <v>18</v>
      </c>
      <c r="X31" s="4">
        <f>SUM(B31:W31)</f>
        <v>4065</v>
      </c>
    </row>
    <row r="32" spans="1:24" s="1" customFormat="1">
      <c r="A32" s="3" t="s">
        <v>35</v>
      </c>
      <c r="B32" s="4">
        <v>523</v>
      </c>
      <c r="C32" s="1">
        <v>17</v>
      </c>
      <c r="D32" s="1">
        <v>7</v>
      </c>
      <c r="E32" s="1">
        <v>15</v>
      </c>
      <c r="F32" s="1">
        <v>4</v>
      </c>
      <c r="G32" s="1">
        <v>8</v>
      </c>
      <c r="H32" s="1">
        <v>3</v>
      </c>
      <c r="I32" s="1">
        <v>2</v>
      </c>
      <c r="J32" s="1">
        <v>6</v>
      </c>
      <c r="K32" s="1">
        <v>11</v>
      </c>
      <c r="L32" s="1">
        <v>5</v>
      </c>
      <c r="M32" s="1">
        <v>43</v>
      </c>
      <c r="N32" s="1">
        <v>4</v>
      </c>
      <c r="O32" s="1">
        <v>11</v>
      </c>
      <c r="P32" s="1">
        <v>1</v>
      </c>
      <c r="Q32" s="1">
        <v>31</v>
      </c>
      <c r="R32" s="1">
        <v>110</v>
      </c>
      <c r="S32" s="1">
        <v>36</v>
      </c>
      <c r="T32" s="1">
        <v>29</v>
      </c>
      <c r="U32" s="1">
        <v>9</v>
      </c>
      <c r="V32" s="4">
        <v>6</v>
      </c>
      <c r="W32" s="4">
        <f>892-881</f>
        <v>11</v>
      </c>
      <c r="X32" s="4">
        <f>SUM(B32:W32)</f>
        <v>892</v>
      </c>
    </row>
    <row r="33" spans="1:24" s="1" customFormat="1">
      <c r="A33" s="3" t="s">
        <v>36</v>
      </c>
      <c r="B33" s="4">
        <v>71</v>
      </c>
      <c r="C33" s="1">
        <v>6</v>
      </c>
      <c r="D33" s="1">
        <v>3</v>
      </c>
      <c r="E33" s="1">
        <v>3</v>
      </c>
      <c r="F33" s="1">
        <v>0</v>
      </c>
      <c r="G33" s="1">
        <v>1</v>
      </c>
      <c r="H33" s="1">
        <v>0</v>
      </c>
      <c r="I33" s="1">
        <v>2</v>
      </c>
      <c r="J33" s="1">
        <v>3</v>
      </c>
      <c r="K33" s="1">
        <v>5</v>
      </c>
      <c r="L33" s="1">
        <v>1</v>
      </c>
      <c r="M33" s="1">
        <v>12</v>
      </c>
      <c r="N33" s="1">
        <v>0</v>
      </c>
      <c r="O33" s="1">
        <v>4</v>
      </c>
      <c r="P33" s="1">
        <v>0</v>
      </c>
      <c r="Q33" s="1">
        <v>0</v>
      </c>
      <c r="R33" s="1">
        <v>1</v>
      </c>
      <c r="S33" s="1">
        <v>1</v>
      </c>
      <c r="T33" s="1">
        <v>6</v>
      </c>
      <c r="U33" s="1">
        <v>0</v>
      </c>
      <c r="V33" s="4">
        <v>5</v>
      </c>
      <c r="W33" s="4">
        <v>0</v>
      </c>
      <c r="X33" s="4">
        <f>SUM(B33:W33)</f>
        <v>124</v>
      </c>
    </row>
    <row r="34" spans="1:24" s="1" customFormat="1">
      <c r="A34" s="4" t="s">
        <v>11</v>
      </c>
      <c r="W34" s="1" t="s">
        <v>5</v>
      </c>
      <c r="X34" s="1" t="s">
        <v>7</v>
      </c>
    </row>
    <row r="35" spans="1:24" s="1" customFormat="1">
      <c r="A35" s="4" t="s">
        <v>37</v>
      </c>
      <c r="B35" s="4" t="s">
        <v>9</v>
      </c>
      <c r="W35" s="1" t="s">
        <v>8</v>
      </c>
      <c r="X35" s="1" t="s">
        <v>7</v>
      </c>
    </row>
    <row r="36" spans="1:24" s="1" customFormat="1">
      <c r="A36" s="3" t="s">
        <v>38</v>
      </c>
      <c r="B36" s="4">
        <v>2651</v>
      </c>
      <c r="C36" s="1">
        <v>96</v>
      </c>
      <c r="D36" s="1">
        <v>136</v>
      </c>
      <c r="E36" s="1">
        <v>62</v>
      </c>
      <c r="F36" s="1">
        <v>48</v>
      </c>
      <c r="G36" s="1">
        <v>11</v>
      </c>
      <c r="H36" s="1">
        <v>61</v>
      </c>
      <c r="I36" s="1">
        <v>72</v>
      </c>
      <c r="J36" s="1">
        <v>104</v>
      </c>
      <c r="K36" s="1">
        <v>147</v>
      </c>
      <c r="L36" s="1">
        <v>54</v>
      </c>
      <c r="M36" s="1">
        <v>183</v>
      </c>
      <c r="N36" s="1">
        <v>22</v>
      </c>
      <c r="O36" s="1">
        <v>75</v>
      </c>
      <c r="P36" s="1">
        <v>24</v>
      </c>
      <c r="Q36" s="1">
        <v>44</v>
      </c>
      <c r="R36" s="1">
        <v>27</v>
      </c>
      <c r="S36" s="1">
        <v>9</v>
      </c>
      <c r="T36" s="1">
        <v>159</v>
      </c>
      <c r="U36" s="1">
        <v>10</v>
      </c>
      <c r="V36" s="4">
        <v>47</v>
      </c>
      <c r="W36" s="4">
        <f>4060-4042</f>
        <v>18</v>
      </c>
      <c r="X36" s="4">
        <f>SUM(B36:W36)</f>
        <v>4060</v>
      </c>
    </row>
    <row r="37" spans="1:24" s="1" customFormat="1">
      <c r="A37" s="3" t="s">
        <v>39</v>
      </c>
      <c r="B37" s="4">
        <v>529</v>
      </c>
      <c r="C37" s="1">
        <v>21</v>
      </c>
      <c r="D37" s="1">
        <v>7</v>
      </c>
      <c r="E37" s="1">
        <v>18</v>
      </c>
      <c r="F37" s="1">
        <v>4</v>
      </c>
      <c r="G37" s="1">
        <v>8</v>
      </c>
      <c r="H37" s="1">
        <v>3</v>
      </c>
      <c r="I37" s="1">
        <v>3</v>
      </c>
      <c r="J37" s="1">
        <v>5</v>
      </c>
      <c r="K37" s="1">
        <v>12</v>
      </c>
      <c r="L37" s="1">
        <v>8</v>
      </c>
      <c r="M37" s="1">
        <v>40</v>
      </c>
      <c r="N37" s="1">
        <v>5</v>
      </c>
      <c r="O37" s="1">
        <v>10</v>
      </c>
      <c r="P37" s="1">
        <v>1</v>
      </c>
      <c r="Q37" s="1">
        <v>29</v>
      </c>
      <c r="R37" s="1">
        <v>106</v>
      </c>
      <c r="S37" s="1">
        <v>37</v>
      </c>
      <c r="T37" s="1">
        <v>27</v>
      </c>
      <c r="U37" s="1">
        <v>9</v>
      </c>
      <c r="V37" s="4">
        <v>10</v>
      </c>
      <c r="W37" s="4">
        <f>904-892</f>
        <v>12</v>
      </c>
      <c r="X37" s="4">
        <f>SUM(B37:W37)</f>
        <v>904</v>
      </c>
    </row>
    <row r="38" spans="1:24" s="1" customFormat="1">
      <c r="A38" s="3" t="s">
        <v>40</v>
      </c>
      <c r="B38" s="4">
        <v>89</v>
      </c>
      <c r="C38" s="1">
        <v>3</v>
      </c>
      <c r="D38" s="1">
        <v>4</v>
      </c>
      <c r="E38" s="1">
        <v>4</v>
      </c>
      <c r="F38" s="1">
        <v>2</v>
      </c>
      <c r="G38" s="1">
        <v>0</v>
      </c>
      <c r="H38" s="1">
        <v>2</v>
      </c>
      <c r="I38" s="1">
        <v>1</v>
      </c>
      <c r="J38" s="1">
        <v>4</v>
      </c>
      <c r="K38" s="1">
        <v>6</v>
      </c>
      <c r="L38" s="1">
        <v>0</v>
      </c>
      <c r="M38" s="1">
        <v>12</v>
      </c>
      <c r="N38" s="1">
        <v>1</v>
      </c>
      <c r="O38" s="1">
        <v>2</v>
      </c>
      <c r="P38" s="1">
        <v>0</v>
      </c>
      <c r="Q38" s="1">
        <v>3</v>
      </c>
      <c r="R38" s="1">
        <v>3</v>
      </c>
      <c r="S38" s="1">
        <v>1</v>
      </c>
      <c r="T38" s="1">
        <v>1</v>
      </c>
      <c r="U38" s="1">
        <v>0</v>
      </c>
      <c r="V38" s="4">
        <v>4</v>
      </c>
      <c r="W38" s="4">
        <v>1</v>
      </c>
      <c r="X38" s="4">
        <f>SUM(B38:W38)</f>
        <v>143</v>
      </c>
    </row>
    <row r="39" spans="1:24" s="1" customFormat="1">
      <c r="A39" s="4" t="s">
        <v>12</v>
      </c>
      <c r="B39" s="4" t="s">
        <v>9</v>
      </c>
      <c r="W39" s="1" t="s">
        <v>8</v>
      </c>
      <c r="X39" s="1" t="s">
        <v>7</v>
      </c>
    </row>
    <row r="40" spans="1:24" s="1" customFormat="1">
      <c r="A40" s="4" t="s">
        <v>41</v>
      </c>
      <c r="B40" s="4" t="s">
        <v>9</v>
      </c>
      <c r="W40" s="1" t="s">
        <v>8</v>
      </c>
      <c r="X40" s="1" t="s">
        <v>7</v>
      </c>
    </row>
    <row r="41" spans="1:24" s="1" customFormat="1">
      <c r="A41" s="3" t="s">
        <v>42</v>
      </c>
      <c r="B41" s="1">
        <v>2643</v>
      </c>
      <c r="C41" s="1">
        <v>93</v>
      </c>
      <c r="D41" s="1">
        <v>137</v>
      </c>
      <c r="E41" s="1">
        <v>64</v>
      </c>
      <c r="F41" s="1">
        <v>45</v>
      </c>
      <c r="G41" s="1">
        <v>10</v>
      </c>
      <c r="H41" s="1">
        <v>60</v>
      </c>
      <c r="I41" s="1">
        <v>70</v>
      </c>
      <c r="J41" s="1">
        <v>102</v>
      </c>
      <c r="K41" s="1">
        <v>145</v>
      </c>
      <c r="L41" s="1">
        <v>56</v>
      </c>
      <c r="M41" s="1">
        <v>178</v>
      </c>
      <c r="N41" s="1">
        <v>20</v>
      </c>
      <c r="O41" s="1">
        <v>73</v>
      </c>
      <c r="P41" s="1">
        <v>24</v>
      </c>
      <c r="Q41" s="1">
        <v>40</v>
      </c>
      <c r="R41" s="1">
        <v>25</v>
      </c>
      <c r="S41" s="1">
        <v>10</v>
      </c>
      <c r="T41" s="1">
        <v>144</v>
      </c>
      <c r="U41" s="1">
        <v>10</v>
      </c>
      <c r="V41" s="1">
        <v>52</v>
      </c>
      <c r="W41" s="1">
        <v>17</v>
      </c>
      <c r="X41" s="4">
        <f>SUM(B41:W41)</f>
        <v>4018</v>
      </c>
    </row>
    <row r="42" spans="1:24" s="1" customFormat="1">
      <c r="A42" s="3" t="s">
        <v>43</v>
      </c>
      <c r="B42" s="1">
        <v>587</v>
      </c>
      <c r="C42" s="1">
        <v>22</v>
      </c>
      <c r="D42" s="1">
        <v>7</v>
      </c>
      <c r="E42" s="1">
        <v>19</v>
      </c>
      <c r="F42" s="1">
        <v>9</v>
      </c>
      <c r="G42" s="1">
        <v>9</v>
      </c>
      <c r="H42" s="1">
        <v>5</v>
      </c>
      <c r="I42" s="1">
        <v>4</v>
      </c>
      <c r="J42" s="1">
        <v>8</v>
      </c>
      <c r="K42" s="1">
        <v>15</v>
      </c>
      <c r="L42" s="1">
        <v>7</v>
      </c>
      <c r="M42" s="1">
        <v>53</v>
      </c>
      <c r="N42" s="1">
        <v>7</v>
      </c>
      <c r="O42" s="1">
        <v>13</v>
      </c>
      <c r="P42" s="1">
        <v>1</v>
      </c>
      <c r="Q42" s="1">
        <v>35</v>
      </c>
      <c r="R42" s="1">
        <v>108</v>
      </c>
      <c r="S42" s="1">
        <v>37</v>
      </c>
      <c r="T42" s="1">
        <v>35</v>
      </c>
      <c r="U42" s="1">
        <v>9</v>
      </c>
      <c r="V42" s="1">
        <v>6</v>
      </c>
      <c r="W42" s="1">
        <f>1007-996</f>
        <v>11</v>
      </c>
      <c r="X42" s="4">
        <f>SUM(B42:W42)</f>
        <v>1007</v>
      </c>
    </row>
    <row r="43" spans="1:24" s="1" customFormat="1">
      <c r="A43" s="3" t="s">
        <v>44</v>
      </c>
      <c r="B43" s="1">
        <v>38</v>
      </c>
      <c r="C43" s="1">
        <v>5</v>
      </c>
      <c r="D43" s="1">
        <v>1</v>
      </c>
      <c r="E43" s="1">
        <v>1</v>
      </c>
      <c r="F43" s="1">
        <v>1</v>
      </c>
      <c r="G43" s="1">
        <v>0</v>
      </c>
      <c r="H43" s="1">
        <v>0</v>
      </c>
      <c r="I43" s="1">
        <v>2</v>
      </c>
      <c r="J43" s="1">
        <v>2</v>
      </c>
      <c r="K43" s="1">
        <v>2</v>
      </c>
      <c r="L43" s="1">
        <v>0</v>
      </c>
      <c r="M43" s="1">
        <v>5</v>
      </c>
      <c r="N43" s="1">
        <v>0</v>
      </c>
      <c r="O43" s="1">
        <v>1</v>
      </c>
      <c r="P43" s="1">
        <v>0</v>
      </c>
      <c r="Q43" s="1">
        <v>0</v>
      </c>
      <c r="R43" s="1">
        <v>2</v>
      </c>
      <c r="S43" s="1">
        <v>0</v>
      </c>
      <c r="T43" s="1">
        <v>4</v>
      </c>
      <c r="U43" s="1">
        <v>0</v>
      </c>
      <c r="V43" s="1">
        <v>3</v>
      </c>
      <c r="W43" s="1">
        <v>0</v>
      </c>
      <c r="X43" s="4">
        <f>SUM(B43:W43)</f>
        <v>67</v>
      </c>
    </row>
    <row r="44" spans="1:24" s="1" customFormat="1">
      <c r="A44" s="4" t="s">
        <v>12</v>
      </c>
      <c r="B44" s="4" t="s">
        <v>9</v>
      </c>
      <c r="W44" s="1" t="s">
        <v>8</v>
      </c>
      <c r="X44" s="1" t="s">
        <v>7</v>
      </c>
    </row>
    <row r="45" spans="1:24" s="1" customFormat="1">
      <c r="A45" s="4" t="s">
        <v>45</v>
      </c>
      <c r="B45" s="4" t="s">
        <v>9</v>
      </c>
      <c r="W45" s="1" t="s">
        <v>8</v>
      </c>
      <c r="X45" s="1" t="s">
        <v>7</v>
      </c>
    </row>
    <row r="46" spans="1:24" s="1" customFormat="1">
      <c r="A46" s="3" t="s">
        <v>46</v>
      </c>
      <c r="B46" s="1">
        <v>2662</v>
      </c>
      <c r="C46" s="1">
        <v>96</v>
      </c>
      <c r="D46" s="1">
        <v>136</v>
      </c>
      <c r="E46" s="1">
        <v>65</v>
      </c>
      <c r="F46" s="1">
        <v>47</v>
      </c>
      <c r="G46" s="1">
        <v>10</v>
      </c>
      <c r="H46" s="1">
        <v>62</v>
      </c>
      <c r="I46" s="1">
        <v>69</v>
      </c>
      <c r="J46" s="1">
        <v>106</v>
      </c>
      <c r="K46" s="1">
        <v>150</v>
      </c>
      <c r="L46" s="1">
        <v>55</v>
      </c>
      <c r="M46" s="1">
        <v>180</v>
      </c>
      <c r="N46" s="1">
        <v>22</v>
      </c>
      <c r="O46" s="1">
        <v>74</v>
      </c>
      <c r="P46" s="1">
        <v>24</v>
      </c>
      <c r="Q46" s="1">
        <v>47</v>
      </c>
      <c r="R46" s="1">
        <v>26</v>
      </c>
      <c r="S46" s="1">
        <v>10</v>
      </c>
      <c r="T46" s="1">
        <v>148</v>
      </c>
      <c r="U46" s="1">
        <v>10</v>
      </c>
      <c r="V46" s="1">
        <v>51</v>
      </c>
      <c r="W46" s="1">
        <v>19</v>
      </c>
      <c r="X46" s="4">
        <f>SUM(B46:W46)</f>
        <v>4069</v>
      </c>
    </row>
    <row r="47" spans="1:24" s="1" customFormat="1">
      <c r="A47" s="3" t="s">
        <v>47</v>
      </c>
      <c r="B47" s="1">
        <v>532</v>
      </c>
      <c r="C47" s="1">
        <v>20</v>
      </c>
      <c r="D47" s="1">
        <v>7</v>
      </c>
      <c r="E47" s="1">
        <v>17</v>
      </c>
      <c r="F47" s="1">
        <v>6</v>
      </c>
      <c r="G47" s="1">
        <v>7</v>
      </c>
      <c r="H47" s="1">
        <v>2</v>
      </c>
      <c r="I47" s="1">
        <v>6</v>
      </c>
      <c r="J47" s="1">
        <v>5</v>
      </c>
      <c r="K47" s="1">
        <v>12</v>
      </c>
      <c r="L47" s="1">
        <v>6</v>
      </c>
      <c r="M47" s="1">
        <v>45</v>
      </c>
      <c r="N47" s="1">
        <v>6</v>
      </c>
      <c r="O47" s="1">
        <v>12</v>
      </c>
      <c r="P47" s="1">
        <v>1</v>
      </c>
      <c r="Q47" s="1">
        <v>29</v>
      </c>
      <c r="R47" s="1">
        <v>108</v>
      </c>
      <c r="S47" s="1">
        <v>36</v>
      </c>
      <c r="T47" s="1">
        <v>30</v>
      </c>
      <c r="U47" s="1">
        <v>9</v>
      </c>
      <c r="V47" s="1">
        <v>6</v>
      </c>
      <c r="W47" s="1">
        <v>11</v>
      </c>
      <c r="X47" s="4">
        <f>SUM(B47:W47)</f>
        <v>913</v>
      </c>
    </row>
    <row r="48" spans="1:24" s="1" customFormat="1">
      <c r="A48" s="3" t="s">
        <v>48</v>
      </c>
      <c r="B48" s="1">
        <v>63</v>
      </c>
      <c r="C48" s="1">
        <v>4</v>
      </c>
      <c r="D48" s="1">
        <v>2</v>
      </c>
      <c r="E48" s="1">
        <v>2</v>
      </c>
      <c r="F48" s="1">
        <v>2</v>
      </c>
      <c r="G48" s="1">
        <v>2</v>
      </c>
      <c r="H48" s="1">
        <v>0</v>
      </c>
      <c r="I48" s="1">
        <v>0</v>
      </c>
      <c r="J48" s="1">
        <v>3</v>
      </c>
      <c r="K48" s="1">
        <v>2</v>
      </c>
      <c r="L48" s="1">
        <v>1</v>
      </c>
      <c r="M48" s="1">
        <v>9</v>
      </c>
      <c r="N48" s="1">
        <v>0</v>
      </c>
      <c r="O48" s="1">
        <v>1</v>
      </c>
      <c r="P48" s="1">
        <v>0</v>
      </c>
      <c r="Q48" s="1">
        <v>0</v>
      </c>
      <c r="R48" s="1">
        <v>1</v>
      </c>
      <c r="S48" s="1">
        <v>0</v>
      </c>
      <c r="T48" s="1">
        <v>5</v>
      </c>
      <c r="U48" s="1">
        <v>0</v>
      </c>
      <c r="V48" s="1">
        <v>4</v>
      </c>
      <c r="W48" s="1">
        <v>1</v>
      </c>
      <c r="X48" s="4">
        <f>SUM(B48:W48)</f>
        <v>102</v>
      </c>
    </row>
    <row r="49" spans="1:24" s="1" customFormat="1">
      <c r="A49" s="4" t="s">
        <v>12</v>
      </c>
      <c r="B49" s="4" t="s">
        <v>9</v>
      </c>
      <c r="W49" s="1" t="s">
        <v>8</v>
      </c>
      <c r="X49" s="1" t="s">
        <v>7</v>
      </c>
    </row>
    <row r="50" spans="1:24" s="1" customFormat="1">
      <c r="A50" s="4" t="s">
        <v>49</v>
      </c>
      <c r="B50" s="4" t="s">
        <v>9</v>
      </c>
      <c r="W50" s="1" t="s">
        <v>8</v>
      </c>
      <c r="X50" s="1" t="s">
        <v>7</v>
      </c>
    </row>
    <row r="51" spans="1:24" s="1" customFormat="1">
      <c r="A51" s="3" t="s">
        <v>50</v>
      </c>
      <c r="B51" s="1">
        <v>2690</v>
      </c>
      <c r="C51" s="1">
        <v>98</v>
      </c>
      <c r="D51" s="1">
        <v>137</v>
      </c>
      <c r="E51" s="1">
        <v>65</v>
      </c>
      <c r="F51" s="1">
        <v>49</v>
      </c>
      <c r="G51" s="1">
        <v>10</v>
      </c>
      <c r="H51" s="1">
        <v>62</v>
      </c>
      <c r="I51" s="1">
        <v>70</v>
      </c>
      <c r="J51" s="1">
        <v>105</v>
      </c>
      <c r="K51" s="1">
        <v>151</v>
      </c>
      <c r="L51" s="1">
        <v>54</v>
      </c>
      <c r="M51" s="1">
        <v>184</v>
      </c>
      <c r="N51" s="1">
        <v>22</v>
      </c>
      <c r="O51" s="1">
        <v>75</v>
      </c>
      <c r="P51" s="1">
        <v>24</v>
      </c>
      <c r="Q51" s="1">
        <v>47</v>
      </c>
      <c r="R51" s="1">
        <v>26</v>
      </c>
      <c r="S51" s="1">
        <v>10</v>
      </c>
      <c r="T51" s="1">
        <v>149</v>
      </c>
      <c r="U51" s="1">
        <v>10</v>
      </c>
      <c r="V51" s="1">
        <v>51</v>
      </c>
      <c r="W51" s="1">
        <f>4108-4089</f>
        <v>19</v>
      </c>
      <c r="X51" s="4">
        <f>SUM(B51:W51)</f>
        <v>4108</v>
      </c>
    </row>
    <row r="52" spans="1:24" s="1" customFormat="1">
      <c r="A52" s="3" t="s">
        <v>51</v>
      </c>
      <c r="B52" s="1">
        <v>567</v>
      </c>
      <c r="C52" s="1">
        <v>21</v>
      </c>
      <c r="D52" s="1">
        <v>10</v>
      </c>
      <c r="E52" s="1">
        <v>19</v>
      </c>
      <c r="F52" s="1">
        <v>6</v>
      </c>
      <c r="G52" s="1">
        <v>9</v>
      </c>
      <c r="H52" s="1">
        <v>3</v>
      </c>
      <c r="I52" s="1">
        <v>3</v>
      </c>
      <c r="J52" s="1">
        <v>6</v>
      </c>
      <c r="K52" s="1">
        <v>14</v>
      </c>
      <c r="L52" s="1">
        <v>8</v>
      </c>
      <c r="M52" s="1">
        <v>51</v>
      </c>
      <c r="N52" s="1">
        <v>6</v>
      </c>
      <c r="O52" s="1">
        <v>12</v>
      </c>
      <c r="P52" s="1">
        <v>1</v>
      </c>
      <c r="Q52" s="1">
        <v>30</v>
      </c>
      <c r="R52" s="1">
        <v>109</v>
      </c>
      <c r="S52" s="1">
        <v>37</v>
      </c>
      <c r="T52" s="1">
        <v>35</v>
      </c>
      <c r="U52" s="1">
        <v>9</v>
      </c>
      <c r="V52" s="1">
        <v>10</v>
      </c>
      <c r="W52" s="1">
        <v>11</v>
      </c>
      <c r="X52" s="4">
        <f>SUM(B52:W52)</f>
        <v>977</v>
      </c>
    </row>
    <row r="53" spans="1:24" s="1" customFormat="1">
      <c r="A53" s="4" t="s">
        <v>12</v>
      </c>
      <c r="B53" s="4" t="s">
        <v>9</v>
      </c>
      <c r="W53" s="1" t="s">
        <v>8</v>
      </c>
      <c r="X53" s="1" t="s">
        <v>7</v>
      </c>
    </row>
    <row r="54" spans="1:24" s="1" customFormat="1">
      <c r="A54" s="4" t="s">
        <v>52</v>
      </c>
      <c r="B54" s="4" t="s">
        <v>9</v>
      </c>
      <c r="W54" s="1" t="s">
        <v>8</v>
      </c>
      <c r="X54" s="1" t="s">
        <v>7</v>
      </c>
    </row>
    <row r="55" spans="1:24" s="1" customFormat="1">
      <c r="A55" s="3" t="s">
        <v>53</v>
      </c>
      <c r="B55" s="1">
        <v>2686</v>
      </c>
      <c r="C55" s="1">
        <v>97</v>
      </c>
      <c r="D55" s="1">
        <v>137</v>
      </c>
      <c r="E55" s="1">
        <v>66</v>
      </c>
      <c r="F55" s="1">
        <v>50</v>
      </c>
      <c r="G55" s="1">
        <v>10</v>
      </c>
      <c r="H55" s="1">
        <v>62</v>
      </c>
      <c r="I55" s="1">
        <v>70</v>
      </c>
      <c r="J55" s="1">
        <v>104</v>
      </c>
      <c r="K55" s="1">
        <v>151</v>
      </c>
      <c r="L55" s="1">
        <v>54</v>
      </c>
      <c r="M55" s="1">
        <v>185</v>
      </c>
      <c r="N55" s="1">
        <v>22</v>
      </c>
      <c r="O55" s="1">
        <v>74</v>
      </c>
      <c r="P55" s="1">
        <v>24</v>
      </c>
      <c r="Q55" s="1">
        <v>48</v>
      </c>
      <c r="R55" s="1">
        <v>27</v>
      </c>
      <c r="S55" s="1">
        <v>10</v>
      </c>
      <c r="T55" s="1">
        <v>150</v>
      </c>
      <c r="U55" s="1">
        <v>10</v>
      </c>
      <c r="V55" s="1">
        <v>52</v>
      </c>
      <c r="W55" s="1">
        <f>4106-4089</f>
        <v>17</v>
      </c>
      <c r="X55" s="4">
        <f>SUM(B55:W55)</f>
        <v>4106</v>
      </c>
    </row>
    <row r="56" spans="1:24" s="1" customFormat="1">
      <c r="A56" s="3" t="s">
        <v>54</v>
      </c>
      <c r="B56" s="1">
        <v>552</v>
      </c>
      <c r="C56" s="1">
        <v>22</v>
      </c>
      <c r="D56" s="1">
        <v>9</v>
      </c>
      <c r="E56" s="1">
        <v>18</v>
      </c>
      <c r="F56" s="1">
        <v>5</v>
      </c>
      <c r="G56" s="1">
        <v>9</v>
      </c>
      <c r="H56" s="1">
        <v>3</v>
      </c>
      <c r="I56" s="1">
        <v>2</v>
      </c>
      <c r="J56" s="1">
        <v>6</v>
      </c>
      <c r="K56" s="1">
        <v>13</v>
      </c>
      <c r="L56" s="1">
        <v>7</v>
      </c>
      <c r="M56" s="1">
        <v>49</v>
      </c>
      <c r="N56" s="1">
        <v>6</v>
      </c>
      <c r="O56" s="1">
        <v>12</v>
      </c>
      <c r="P56" s="1">
        <v>1</v>
      </c>
      <c r="Q56" s="1">
        <v>29</v>
      </c>
      <c r="R56" s="1">
        <v>108</v>
      </c>
      <c r="S56" s="1">
        <v>37</v>
      </c>
      <c r="T56" s="1">
        <v>32</v>
      </c>
      <c r="U56" s="1">
        <v>9</v>
      </c>
      <c r="V56" s="1">
        <v>9</v>
      </c>
      <c r="W56" s="1">
        <f>949-938</f>
        <v>11</v>
      </c>
      <c r="X56" s="4">
        <f>SUM(B56:W56)</f>
        <v>949</v>
      </c>
    </row>
    <row r="57" spans="1:24" s="1" customFormat="1">
      <c r="A57" s="4" t="s">
        <v>12</v>
      </c>
      <c r="B57" s="4" t="s">
        <v>9</v>
      </c>
      <c r="W57" s="1" t="s">
        <v>8</v>
      </c>
      <c r="X57" s="1" t="s">
        <v>7</v>
      </c>
    </row>
    <row r="58" spans="1:24" s="1" customFormat="1">
      <c r="A58" s="4" t="s">
        <v>55</v>
      </c>
      <c r="B58" s="4" t="s">
        <v>9</v>
      </c>
      <c r="W58" s="1" t="s">
        <v>8</v>
      </c>
      <c r="X58" s="1" t="s">
        <v>7</v>
      </c>
    </row>
    <row r="59" spans="1:24" s="1" customFormat="1">
      <c r="A59" s="3" t="s">
        <v>56</v>
      </c>
      <c r="B59" s="1">
        <v>2683</v>
      </c>
      <c r="C59" s="1">
        <v>97</v>
      </c>
      <c r="D59" s="1">
        <v>137</v>
      </c>
      <c r="E59" s="1">
        <v>66</v>
      </c>
      <c r="F59" s="1">
        <v>49</v>
      </c>
      <c r="G59" s="1">
        <v>11</v>
      </c>
      <c r="H59" s="1">
        <v>61</v>
      </c>
      <c r="I59" s="1">
        <v>70</v>
      </c>
      <c r="J59" s="1">
        <v>106</v>
      </c>
      <c r="K59" s="1">
        <v>148</v>
      </c>
      <c r="L59" s="1">
        <v>53</v>
      </c>
      <c r="M59" s="1">
        <v>187</v>
      </c>
      <c r="N59" s="1">
        <v>23</v>
      </c>
      <c r="O59" s="1">
        <v>73</v>
      </c>
      <c r="P59" s="1">
        <v>23</v>
      </c>
      <c r="Q59" s="1">
        <v>47</v>
      </c>
      <c r="R59" s="1">
        <v>25</v>
      </c>
      <c r="S59" s="1">
        <v>10</v>
      </c>
      <c r="T59" s="1">
        <v>149</v>
      </c>
      <c r="U59" s="1">
        <v>10</v>
      </c>
      <c r="V59" s="1">
        <v>53</v>
      </c>
      <c r="W59" s="1">
        <f>4098-4081</f>
        <v>17</v>
      </c>
      <c r="X59" s="4">
        <f>SUM(B59:W59)</f>
        <v>4098</v>
      </c>
    </row>
    <row r="60" spans="1:24" s="1" customFormat="1">
      <c r="A60" s="3" t="s">
        <v>57</v>
      </c>
      <c r="B60" s="1">
        <v>550</v>
      </c>
      <c r="C60" s="1">
        <v>22</v>
      </c>
      <c r="D60" s="1">
        <v>9</v>
      </c>
      <c r="E60" s="1">
        <v>17</v>
      </c>
      <c r="F60" s="1">
        <v>5</v>
      </c>
      <c r="G60" s="1">
        <v>8</v>
      </c>
      <c r="H60" s="1">
        <v>3</v>
      </c>
      <c r="I60" s="1">
        <v>2</v>
      </c>
      <c r="J60" s="1">
        <v>6</v>
      </c>
      <c r="K60" s="1">
        <v>15</v>
      </c>
      <c r="L60" s="1">
        <v>7</v>
      </c>
      <c r="M60" s="1">
        <v>46</v>
      </c>
      <c r="N60" s="1">
        <v>5</v>
      </c>
      <c r="O60" s="1">
        <v>13</v>
      </c>
      <c r="P60" s="1">
        <v>2</v>
      </c>
      <c r="Q60" s="1">
        <v>30</v>
      </c>
      <c r="R60" s="1">
        <v>109</v>
      </c>
      <c r="S60" s="1">
        <v>37</v>
      </c>
      <c r="T60" s="1">
        <v>32</v>
      </c>
      <c r="U60" s="1">
        <v>9</v>
      </c>
      <c r="V60" s="1">
        <v>8</v>
      </c>
      <c r="W60" s="1">
        <v>10</v>
      </c>
      <c r="X60" s="4">
        <f>SUM(B60:W60)</f>
        <v>945</v>
      </c>
    </row>
    <row r="61" spans="1:24" s="1" customFormat="1">
      <c r="A61" s="4" t="s">
        <v>12</v>
      </c>
      <c r="B61" s="4" t="s">
        <v>9</v>
      </c>
      <c r="W61" s="1" t="s">
        <v>8</v>
      </c>
      <c r="X61" s="1" t="s">
        <v>7</v>
      </c>
    </row>
    <row r="62" spans="1:24" s="1" customFormat="1">
      <c r="A62" s="7" t="s">
        <v>58</v>
      </c>
      <c r="B62" s="7"/>
      <c r="C62" s="7"/>
      <c r="D62" s="7"/>
      <c r="E62" s="1" t="s">
        <v>62</v>
      </c>
      <c r="W62" s="1" t="s">
        <v>8</v>
      </c>
      <c r="X62" s="1" t="s">
        <v>7</v>
      </c>
    </row>
    <row r="63" spans="1:24" s="1" customFormat="1">
      <c r="A63" s="3" t="s">
        <v>59</v>
      </c>
      <c r="B63" s="1">
        <v>2671</v>
      </c>
      <c r="C63" s="1">
        <v>93</v>
      </c>
      <c r="D63" s="1">
        <v>133</v>
      </c>
      <c r="E63" s="1">
        <v>63</v>
      </c>
      <c r="F63" s="1">
        <v>49</v>
      </c>
      <c r="G63" s="1">
        <v>10</v>
      </c>
      <c r="H63" s="1">
        <v>62</v>
      </c>
      <c r="I63" s="1">
        <v>68</v>
      </c>
      <c r="J63" s="1">
        <v>103</v>
      </c>
      <c r="K63" s="1">
        <v>150</v>
      </c>
      <c r="L63" s="1">
        <v>55</v>
      </c>
      <c r="M63" s="1">
        <v>185</v>
      </c>
      <c r="N63" s="1">
        <v>23</v>
      </c>
      <c r="O63" s="1">
        <v>72</v>
      </c>
      <c r="P63" s="1">
        <v>22</v>
      </c>
      <c r="Q63" s="1">
        <v>47</v>
      </c>
      <c r="R63" s="1">
        <v>24</v>
      </c>
      <c r="S63" s="1">
        <v>10</v>
      </c>
      <c r="T63" s="1">
        <v>150</v>
      </c>
      <c r="U63" s="1">
        <v>10</v>
      </c>
      <c r="V63" s="1">
        <v>51</v>
      </c>
      <c r="W63" s="1">
        <f>4068-4051</f>
        <v>17</v>
      </c>
      <c r="X63" s="4">
        <f t="shared" ref="X63:X64" si="1">SUM(B63:W63)</f>
        <v>4068</v>
      </c>
    </row>
    <row r="64" spans="1:24" s="1" customFormat="1">
      <c r="A64" s="3" t="s">
        <v>60</v>
      </c>
      <c r="B64" s="1">
        <v>532</v>
      </c>
      <c r="C64" s="1">
        <v>22</v>
      </c>
      <c r="D64" s="1">
        <v>8</v>
      </c>
      <c r="E64" s="1">
        <v>16</v>
      </c>
      <c r="F64" s="1">
        <v>5</v>
      </c>
      <c r="G64" s="1">
        <v>9</v>
      </c>
      <c r="H64" s="1">
        <v>3</v>
      </c>
      <c r="I64" s="1">
        <v>4</v>
      </c>
      <c r="J64" s="1">
        <v>6</v>
      </c>
      <c r="K64" s="1">
        <v>14</v>
      </c>
      <c r="L64" s="1">
        <v>5</v>
      </c>
      <c r="M64" s="1">
        <v>47</v>
      </c>
      <c r="N64" s="1">
        <v>5</v>
      </c>
      <c r="O64" s="1">
        <v>12</v>
      </c>
      <c r="P64" s="1">
        <v>2</v>
      </c>
      <c r="Q64" s="1">
        <v>29</v>
      </c>
      <c r="R64" s="1">
        <v>108</v>
      </c>
      <c r="S64" s="1">
        <v>37</v>
      </c>
      <c r="T64" s="1">
        <v>33</v>
      </c>
      <c r="U64" s="1">
        <v>9</v>
      </c>
      <c r="V64" s="1">
        <v>8</v>
      </c>
      <c r="W64" s="1">
        <f>926-914</f>
        <v>12</v>
      </c>
      <c r="X64" s="4">
        <f t="shared" si="1"/>
        <v>926</v>
      </c>
    </row>
    <row r="65" spans="1:24" s="1" customFormat="1">
      <c r="A65" s="3" t="s">
        <v>61</v>
      </c>
      <c r="B65" s="1">
        <v>44</v>
      </c>
      <c r="C65" s="1">
        <v>4</v>
      </c>
      <c r="D65" s="1">
        <v>4</v>
      </c>
      <c r="E65" s="1">
        <v>5</v>
      </c>
      <c r="F65" s="1">
        <v>1</v>
      </c>
      <c r="G65" s="1">
        <v>0</v>
      </c>
      <c r="H65" s="1">
        <v>0</v>
      </c>
      <c r="I65" s="1">
        <v>1</v>
      </c>
      <c r="J65" s="1">
        <v>2</v>
      </c>
      <c r="K65" s="1">
        <v>1</v>
      </c>
      <c r="L65" s="1">
        <v>1</v>
      </c>
      <c r="M65" s="1">
        <v>4</v>
      </c>
      <c r="N65" s="1">
        <v>0</v>
      </c>
      <c r="O65" s="1">
        <v>2</v>
      </c>
      <c r="P65" s="1">
        <v>1</v>
      </c>
      <c r="Q65" s="1">
        <v>1</v>
      </c>
      <c r="R65" s="1">
        <v>2</v>
      </c>
      <c r="S65" s="1">
        <v>0</v>
      </c>
      <c r="T65" s="1">
        <v>1</v>
      </c>
      <c r="U65" s="1">
        <v>0</v>
      </c>
      <c r="V65" s="1">
        <v>2</v>
      </c>
      <c r="W65" s="1">
        <v>0</v>
      </c>
      <c r="X65" s="4">
        <f>SUM(B65:W65)</f>
        <v>76</v>
      </c>
    </row>
    <row r="66" spans="1:24" s="1" customFormat="1">
      <c r="A66" s="4" t="s">
        <v>12</v>
      </c>
      <c r="B66" s="4" t="s">
        <v>9</v>
      </c>
      <c r="W66" s="1" t="s">
        <v>8</v>
      </c>
      <c r="X66" s="1" t="s">
        <v>7</v>
      </c>
    </row>
    <row r="67" spans="1:24" s="1" customFormat="1">
      <c r="A67" s="4" t="s">
        <v>63</v>
      </c>
      <c r="B67" s="4" t="s">
        <v>9</v>
      </c>
      <c r="W67" s="1" t="s">
        <v>8</v>
      </c>
      <c r="X67" s="1" t="s">
        <v>7</v>
      </c>
    </row>
    <row r="68" spans="1:24" s="1" customFormat="1">
      <c r="A68" s="3" t="s">
        <v>64</v>
      </c>
      <c r="B68" s="1">
        <v>2711</v>
      </c>
      <c r="C68" s="1">
        <v>97</v>
      </c>
      <c r="D68" s="1">
        <v>137</v>
      </c>
      <c r="E68" s="1">
        <v>66</v>
      </c>
      <c r="F68" s="1">
        <v>50</v>
      </c>
      <c r="G68" s="1">
        <v>10</v>
      </c>
      <c r="H68" s="1">
        <v>63</v>
      </c>
      <c r="I68" s="1">
        <v>69</v>
      </c>
      <c r="J68" s="1">
        <v>106</v>
      </c>
      <c r="K68" s="1">
        <v>150</v>
      </c>
      <c r="L68" s="1">
        <v>56</v>
      </c>
      <c r="M68" s="1">
        <v>189</v>
      </c>
      <c r="N68" s="1">
        <v>23</v>
      </c>
      <c r="O68" s="1">
        <v>74</v>
      </c>
      <c r="P68" s="1">
        <v>24</v>
      </c>
      <c r="Q68" s="1">
        <v>48</v>
      </c>
      <c r="R68" s="1">
        <v>25</v>
      </c>
      <c r="S68" s="1">
        <v>11</v>
      </c>
      <c r="T68" s="1">
        <v>153</v>
      </c>
      <c r="U68" s="1">
        <v>10</v>
      </c>
      <c r="V68" s="1">
        <v>52</v>
      </c>
      <c r="W68" s="1">
        <f>4142-4124</f>
        <v>18</v>
      </c>
      <c r="X68" s="4">
        <f>SUM(B68:W68)</f>
        <v>4142</v>
      </c>
    </row>
    <row r="69" spans="1:24" s="1" customFormat="1">
      <c r="A69" s="3" t="s">
        <v>65</v>
      </c>
      <c r="B69" s="1">
        <v>531</v>
      </c>
      <c r="C69" s="1">
        <v>22</v>
      </c>
      <c r="D69" s="1">
        <v>8</v>
      </c>
      <c r="E69" s="1">
        <v>18</v>
      </c>
      <c r="F69" s="1">
        <v>5</v>
      </c>
      <c r="G69" s="1">
        <v>9</v>
      </c>
      <c r="H69" s="1">
        <v>2</v>
      </c>
      <c r="I69" s="1">
        <v>3</v>
      </c>
      <c r="J69" s="1">
        <v>5</v>
      </c>
      <c r="K69" s="1">
        <v>14</v>
      </c>
      <c r="L69" s="1">
        <v>5</v>
      </c>
      <c r="M69" s="1">
        <v>45</v>
      </c>
      <c r="N69" s="1">
        <v>5</v>
      </c>
      <c r="O69" s="1">
        <v>13</v>
      </c>
      <c r="P69" s="1">
        <v>1</v>
      </c>
      <c r="Q69" s="1">
        <v>29</v>
      </c>
      <c r="R69" s="1">
        <v>109</v>
      </c>
      <c r="S69" s="1">
        <v>36</v>
      </c>
      <c r="T69" s="1">
        <v>32</v>
      </c>
      <c r="U69" s="1">
        <v>9</v>
      </c>
      <c r="V69" s="1">
        <v>9</v>
      </c>
      <c r="W69" s="1">
        <f>922-910</f>
        <v>12</v>
      </c>
      <c r="X69" s="4">
        <f>SUM(B69:W69)</f>
        <v>922</v>
      </c>
    </row>
    <row r="70" spans="1:24" s="1" customFormat="1">
      <c r="A70" s="4" t="s">
        <v>12</v>
      </c>
      <c r="B70" s="4" t="s">
        <v>9</v>
      </c>
      <c r="W70" s="1" t="s">
        <v>8</v>
      </c>
      <c r="X70" s="1" t="s">
        <v>7</v>
      </c>
    </row>
    <row r="71" spans="1:24" s="1" customFormat="1">
      <c r="A71" s="4" t="s">
        <v>66</v>
      </c>
      <c r="B71" s="4" t="s">
        <v>9</v>
      </c>
      <c r="W71" s="1" t="s">
        <v>8</v>
      </c>
      <c r="X71" s="1" t="s">
        <v>7</v>
      </c>
    </row>
    <row r="72" spans="1:24" s="1" customFormat="1">
      <c r="A72" s="3" t="s">
        <v>67</v>
      </c>
      <c r="B72" s="1">
        <v>2726</v>
      </c>
      <c r="C72" s="1">
        <v>98</v>
      </c>
      <c r="D72" s="1">
        <v>137</v>
      </c>
      <c r="E72" s="1">
        <v>67</v>
      </c>
      <c r="F72" s="1">
        <v>52</v>
      </c>
      <c r="G72" s="1">
        <v>12</v>
      </c>
      <c r="H72" s="1">
        <v>64</v>
      </c>
      <c r="I72" s="1">
        <v>69</v>
      </c>
      <c r="J72" s="1">
        <v>105</v>
      </c>
      <c r="K72" s="1">
        <v>151</v>
      </c>
      <c r="L72" s="1">
        <v>56</v>
      </c>
      <c r="M72" s="1">
        <v>193</v>
      </c>
      <c r="N72" s="1">
        <v>25</v>
      </c>
      <c r="O72" s="1">
        <v>74</v>
      </c>
      <c r="P72" s="1">
        <v>24</v>
      </c>
      <c r="Q72" s="1">
        <v>48</v>
      </c>
      <c r="R72" s="1">
        <v>28</v>
      </c>
      <c r="S72" s="1">
        <v>10</v>
      </c>
      <c r="T72" s="1">
        <v>159</v>
      </c>
      <c r="U72" s="1">
        <v>11</v>
      </c>
      <c r="V72" s="1">
        <v>54</v>
      </c>
      <c r="W72" s="1">
        <f>4184-4163</f>
        <v>21</v>
      </c>
      <c r="X72" s="4">
        <f>SUM(B72:W72)</f>
        <v>4184</v>
      </c>
    </row>
    <row r="73" spans="1:24" s="1" customFormat="1">
      <c r="A73" s="3" t="s">
        <v>68</v>
      </c>
      <c r="B73" s="1">
        <v>281</v>
      </c>
      <c r="C73" s="1">
        <v>19</v>
      </c>
      <c r="D73" s="1">
        <v>6</v>
      </c>
      <c r="E73" s="1">
        <v>12</v>
      </c>
      <c r="F73" s="1">
        <v>0</v>
      </c>
      <c r="G73" s="1">
        <v>2</v>
      </c>
      <c r="H73" s="1">
        <v>0</v>
      </c>
      <c r="I73" s="1">
        <v>2</v>
      </c>
      <c r="J73" s="1">
        <v>4</v>
      </c>
      <c r="K73" s="1">
        <v>9</v>
      </c>
      <c r="L73" s="1">
        <v>3</v>
      </c>
      <c r="M73" s="1">
        <v>31</v>
      </c>
      <c r="N73" s="1">
        <v>2</v>
      </c>
      <c r="O73" s="1">
        <v>6</v>
      </c>
      <c r="P73" s="1">
        <v>1</v>
      </c>
      <c r="Q73" s="1">
        <v>6</v>
      </c>
      <c r="R73" s="1">
        <v>24</v>
      </c>
      <c r="S73" s="1">
        <v>10</v>
      </c>
      <c r="T73" s="1">
        <v>13</v>
      </c>
      <c r="U73" s="1">
        <v>2</v>
      </c>
      <c r="V73" s="1">
        <v>5</v>
      </c>
      <c r="W73" s="1">
        <f>441-438</f>
        <v>3</v>
      </c>
      <c r="X73" s="4">
        <f>SUM(B73:W73)</f>
        <v>441</v>
      </c>
    </row>
    <row r="74" spans="1:24" s="1" customFormat="1">
      <c r="A74" s="4" t="s">
        <v>12</v>
      </c>
      <c r="B74" s="4" t="s">
        <v>9</v>
      </c>
      <c r="W74" s="1" t="s">
        <v>8</v>
      </c>
      <c r="X74" s="1" t="s">
        <v>7</v>
      </c>
    </row>
    <row r="75" spans="1:24" s="1" customFormat="1">
      <c r="A75" s="4" t="s">
        <v>69</v>
      </c>
      <c r="B75" s="4" t="s">
        <v>9</v>
      </c>
      <c r="W75" s="1" t="s">
        <v>8</v>
      </c>
      <c r="X75" s="1" t="s">
        <v>7</v>
      </c>
    </row>
    <row r="76" spans="1:24" s="1" customFormat="1">
      <c r="A76" s="3" t="s">
        <v>70</v>
      </c>
      <c r="B76" s="1">
        <v>2712</v>
      </c>
      <c r="C76" s="1">
        <v>98</v>
      </c>
      <c r="D76" s="1">
        <v>137</v>
      </c>
      <c r="E76" s="1">
        <v>65</v>
      </c>
      <c r="F76" s="1">
        <v>49</v>
      </c>
      <c r="G76" s="1">
        <v>11</v>
      </c>
      <c r="H76" s="1">
        <v>65</v>
      </c>
      <c r="I76" s="1">
        <v>73</v>
      </c>
      <c r="J76" s="1">
        <v>109</v>
      </c>
      <c r="K76" s="1">
        <v>153</v>
      </c>
      <c r="L76" s="1">
        <v>57</v>
      </c>
      <c r="M76" s="1">
        <v>185</v>
      </c>
      <c r="N76" s="1">
        <v>22</v>
      </c>
      <c r="O76" s="1">
        <v>75</v>
      </c>
      <c r="P76" s="1">
        <v>24</v>
      </c>
      <c r="Q76" s="1">
        <v>46</v>
      </c>
      <c r="R76" s="1">
        <v>23</v>
      </c>
      <c r="S76" s="1">
        <v>10</v>
      </c>
      <c r="T76" s="1">
        <v>148</v>
      </c>
      <c r="U76" s="1">
        <v>11</v>
      </c>
      <c r="V76" s="1">
        <v>50</v>
      </c>
      <c r="W76" s="1">
        <f>4139-4123</f>
        <v>16</v>
      </c>
      <c r="X76" s="4">
        <f>SUM(B76:W76)</f>
        <v>4139</v>
      </c>
    </row>
    <row r="77" spans="1:24" s="1" customFormat="1">
      <c r="A77" s="3" t="s">
        <v>71</v>
      </c>
      <c r="B77" s="1">
        <v>546</v>
      </c>
      <c r="C77" s="1">
        <v>21</v>
      </c>
      <c r="D77" s="1">
        <v>10</v>
      </c>
      <c r="E77" s="1">
        <v>19</v>
      </c>
      <c r="F77" s="1">
        <v>4</v>
      </c>
      <c r="G77" s="1">
        <v>8</v>
      </c>
      <c r="H77" s="1">
        <v>3</v>
      </c>
      <c r="I77" s="1">
        <v>4</v>
      </c>
      <c r="J77" s="1">
        <v>4</v>
      </c>
      <c r="K77" s="1">
        <v>12</v>
      </c>
      <c r="L77" s="1">
        <v>7</v>
      </c>
      <c r="M77" s="1">
        <v>46</v>
      </c>
      <c r="N77" s="1">
        <v>5</v>
      </c>
      <c r="O77" s="1">
        <v>12</v>
      </c>
      <c r="P77" s="1">
        <v>1</v>
      </c>
      <c r="Q77" s="1">
        <v>29</v>
      </c>
      <c r="R77" s="1">
        <v>109</v>
      </c>
      <c r="S77" s="1">
        <v>37</v>
      </c>
      <c r="T77" s="1">
        <v>35</v>
      </c>
      <c r="U77" s="1">
        <v>9</v>
      </c>
      <c r="V77" s="1">
        <v>7</v>
      </c>
      <c r="W77" s="1">
        <v>10</v>
      </c>
      <c r="X77" s="4">
        <f>SUM(B77:W77)</f>
        <v>938</v>
      </c>
    </row>
    <row r="78" spans="1:24" s="1" customFormat="1">
      <c r="A78" s="3" t="s">
        <v>72</v>
      </c>
      <c r="B78" s="1">
        <v>37</v>
      </c>
      <c r="C78" s="1">
        <v>2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2</v>
      </c>
      <c r="K78" s="1">
        <v>2</v>
      </c>
      <c r="L78" s="1">
        <v>0</v>
      </c>
      <c r="M78" s="1">
        <v>6</v>
      </c>
      <c r="N78" s="1">
        <v>0</v>
      </c>
      <c r="O78" s="1">
        <v>0</v>
      </c>
      <c r="P78" s="1">
        <v>0</v>
      </c>
      <c r="Q78" s="1">
        <v>0</v>
      </c>
      <c r="R78" s="1">
        <v>2</v>
      </c>
      <c r="S78" s="1">
        <v>0</v>
      </c>
      <c r="T78" s="1">
        <v>1</v>
      </c>
      <c r="U78" s="1">
        <v>0</v>
      </c>
      <c r="V78" s="1">
        <v>3</v>
      </c>
      <c r="W78" s="1">
        <v>2</v>
      </c>
      <c r="X78" s="4">
        <f>SUM(B78:W78)</f>
        <v>58</v>
      </c>
    </row>
    <row r="79" spans="1:24" s="1" customFormat="1">
      <c r="A79" s="4" t="s">
        <v>12</v>
      </c>
      <c r="B79" s="4" t="s">
        <v>9</v>
      </c>
      <c r="W79" s="1" t="s">
        <v>8</v>
      </c>
      <c r="X79" s="1" t="s">
        <v>7</v>
      </c>
    </row>
    <row r="80" spans="1:24" s="1" customFormat="1">
      <c r="A80" s="4" t="s">
        <v>73</v>
      </c>
      <c r="B80" s="4" t="s">
        <v>9</v>
      </c>
      <c r="W80" s="1" t="s">
        <v>8</v>
      </c>
      <c r="X80" s="1" t="s">
        <v>7</v>
      </c>
    </row>
    <row r="81" spans="1:24" s="1" customFormat="1">
      <c r="A81" s="3" t="s">
        <v>74</v>
      </c>
      <c r="B81" s="1">
        <v>2771</v>
      </c>
      <c r="C81" s="1">
        <v>103</v>
      </c>
      <c r="D81" s="1">
        <v>140</v>
      </c>
      <c r="E81" s="1">
        <v>67</v>
      </c>
      <c r="F81" s="1">
        <v>49</v>
      </c>
      <c r="G81" s="1">
        <v>11</v>
      </c>
      <c r="H81" s="1">
        <v>67</v>
      </c>
      <c r="I81" s="1">
        <v>75</v>
      </c>
      <c r="J81" s="1">
        <v>111</v>
      </c>
      <c r="K81" s="1">
        <v>158</v>
      </c>
      <c r="L81" s="1">
        <v>59</v>
      </c>
      <c r="M81" s="1">
        <v>187</v>
      </c>
      <c r="N81" s="1">
        <v>25</v>
      </c>
      <c r="O81" s="1">
        <v>76</v>
      </c>
      <c r="P81" s="1">
        <v>23</v>
      </c>
      <c r="Q81" s="1">
        <v>48</v>
      </c>
      <c r="R81" s="1">
        <v>25</v>
      </c>
      <c r="S81" s="1">
        <v>10</v>
      </c>
      <c r="T81" s="1">
        <v>156</v>
      </c>
      <c r="U81" s="1">
        <v>11</v>
      </c>
      <c r="V81" s="1">
        <v>53</v>
      </c>
      <c r="W81" s="1">
        <f>4243-4225</f>
        <v>18</v>
      </c>
      <c r="X81" s="4">
        <f>SUM(B81:W81)</f>
        <v>4243</v>
      </c>
    </row>
    <row r="82" spans="1:24" s="1" customFormat="1">
      <c r="A82" s="3" t="s">
        <v>75</v>
      </c>
      <c r="B82" s="1">
        <v>524</v>
      </c>
      <c r="C82" s="1">
        <v>19</v>
      </c>
      <c r="D82" s="1">
        <v>8</v>
      </c>
      <c r="E82" s="1">
        <v>17</v>
      </c>
      <c r="F82" s="1">
        <v>4</v>
      </c>
      <c r="G82" s="1">
        <v>8</v>
      </c>
      <c r="H82" s="1">
        <v>2</v>
      </c>
      <c r="I82" s="1">
        <v>2</v>
      </c>
      <c r="J82" s="1">
        <v>5</v>
      </c>
      <c r="K82" s="1">
        <v>11</v>
      </c>
      <c r="L82" s="1">
        <v>5</v>
      </c>
      <c r="M82" s="1">
        <v>51</v>
      </c>
      <c r="N82" s="1">
        <v>3</v>
      </c>
      <c r="O82" s="1">
        <v>11</v>
      </c>
      <c r="P82" s="1">
        <v>2</v>
      </c>
      <c r="Q82" s="1">
        <v>28</v>
      </c>
      <c r="R82" s="1">
        <v>110</v>
      </c>
      <c r="S82" s="1">
        <v>37</v>
      </c>
      <c r="T82" s="1">
        <v>30</v>
      </c>
      <c r="U82" s="1">
        <v>9</v>
      </c>
      <c r="V82" s="1">
        <v>8</v>
      </c>
      <c r="W82" s="1">
        <f>902-894</f>
        <v>8</v>
      </c>
      <c r="X82" s="4">
        <f>SUM(B82:W82)</f>
        <v>902</v>
      </c>
    </row>
    <row r="83" spans="1:24" s="1" customFormat="1">
      <c r="A83" s="4" t="s">
        <v>12</v>
      </c>
      <c r="B83" s="4" t="s">
        <v>9</v>
      </c>
      <c r="W83" s="1" t="s">
        <v>8</v>
      </c>
      <c r="X83" s="1" t="s">
        <v>7</v>
      </c>
    </row>
    <row r="84" spans="1:24" s="1" customFormat="1">
      <c r="A84" s="7" t="s">
        <v>76</v>
      </c>
      <c r="B84" s="7"/>
      <c r="C84" s="7"/>
      <c r="D84" s="1" t="s">
        <v>77</v>
      </c>
      <c r="W84" s="1" t="s">
        <v>8</v>
      </c>
      <c r="X84" s="1" t="s">
        <v>7</v>
      </c>
    </row>
    <row r="85" spans="1:24" s="1" customFormat="1">
      <c r="A85" s="3" t="s">
        <v>78</v>
      </c>
      <c r="B85" s="1">
        <v>2800</v>
      </c>
      <c r="C85" s="1">
        <v>109</v>
      </c>
      <c r="D85" s="1">
        <v>140</v>
      </c>
      <c r="E85" s="1">
        <v>71</v>
      </c>
      <c r="F85" s="1">
        <v>50</v>
      </c>
      <c r="G85" s="1">
        <v>11</v>
      </c>
      <c r="H85" s="1">
        <v>64</v>
      </c>
      <c r="I85" s="1">
        <v>69</v>
      </c>
      <c r="J85" s="1">
        <v>106</v>
      </c>
      <c r="K85" s="1">
        <v>156</v>
      </c>
      <c r="L85" s="1">
        <v>58</v>
      </c>
      <c r="M85" s="1">
        <v>194</v>
      </c>
      <c r="N85" s="1">
        <v>25</v>
      </c>
      <c r="O85" s="1">
        <v>79</v>
      </c>
      <c r="P85" s="1">
        <v>24</v>
      </c>
      <c r="Q85" s="1">
        <v>42</v>
      </c>
      <c r="R85" s="1">
        <v>34</v>
      </c>
      <c r="S85" s="1">
        <v>15</v>
      </c>
      <c r="T85" s="1">
        <v>157</v>
      </c>
      <c r="U85" s="1">
        <v>12</v>
      </c>
      <c r="V85" s="1">
        <v>56</v>
      </c>
      <c r="W85" s="1">
        <f>4290-4272</f>
        <v>18</v>
      </c>
      <c r="X85" s="4">
        <f>SUM(B85:W85)</f>
        <v>4290</v>
      </c>
    </row>
    <row r="86" spans="1:24" s="1" customFormat="1">
      <c r="A86" s="4" t="s">
        <v>12</v>
      </c>
      <c r="B86" s="4" t="s">
        <v>9</v>
      </c>
      <c r="W86" s="1" t="s">
        <v>8</v>
      </c>
      <c r="X86" s="1" t="s">
        <v>7</v>
      </c>
    </row>
    <row r="87" spans="1:24" s="1" customFormat="1">
      <c r="A87" s="4" t="s">
        <v>79</v>
      </c>
      <c r="B87" s="4" t="s">
        <v>9</v>
      </c>
      <c r="W87" s="1" t="s">
        <v>8</v>
      </c>
      <c r="X87" s="1" t="s">
        <v>7</v>
      </c>
    </row>
    <row r="88" spans="1:24" s="1" customFormat="1">
      <c r="A88" s="3" t="s">
        <v>80</v>
      </c>
      <c r="B88" s="1">
        <v>2859</v>
      </c>
      <c r="C88" s="1">
        <v>115</v>
      </c>
      <c r="D88" s="1">
        <v>145</v>
      </c>
      <c r="E88" s="1">
        <v>72</v>
      </c>
      <c r="F88" s="1">
        <v>49</v>
      </c>
      <c r="G88" s="1">
        <v>11</v>
      </c>
      <c r="H88" s="1">
        <v>64</v>
      </c>
      <c r="I88" s="1">
        <v>74</v>
      </c>
      <c r="J88" s="1">
        <v>108</v>
      </c>
      <c r="K88" s="1">
        <v>156</v>
      </c>
      <c r="L88" s="1">
        <v>60</v>
      </c>
      <c r="M88" s="1">
        <v>199</v>
      </c>
      <c r="N88" s="1">
        <v>27</v>
      </c>
      <c r="O88" s="1">
        <v>77</v>
      </c>
      <c r="P88" s="1">
        <v>25</v>
      </c>
      <c r="Q88" s="1">
        <v>45</v>
      </c>
      <c r="R88" s="1">
        <v>40</v>
      </c>
      <c r="S88" s="1">
        <v>15</v>
      </c>
      <c r="T88" s="1">
        <v>160</v>
      </c>
      <c r="U88" s="1">
        <v>13</v>
      </c>
      <c r="V88" s="1">
        <v>56</v>
      </c>
      <c r="W88" s="1">
        <f>4388-4370</f>
        <v>18</v>
      </c>
      <c r="X88" s="4">
        <f>SUM(B88:W88)</f>
        <v>4388</v>
      </c>
    </row>
    <row r="89" spans="1:24" s="1" customFormat="1">
      <c r="A89" s="4" t="s">
        <v>8</v>
      </c>
      <c r="B89" s="4" t="s">
        <v>9</v>
      </c>
      <c r="W89" s="1" t="s">
        <v>8</v>
      </c>
      <c r="X89" s="1" t="s">
        <v>7</v>
      </c>
    </row>
    <row r="90" spans="1:24" s="1" customFormat="1">
      <c r="A90" s="4" t="s">
        <v>81</v>
      </c>
      <c r="B90" s="4" t="s">
        <v>9</v>
      </c>
      <c r="W90" s="1" t="s">
        <v>8</v>
      </c>
      <c r="X90" s="1" t="s">
        <v>7</v>
      </c>
    </row>
    <row r="91" spans="1:24" s="1" customFormat="1">
      <c r="A91" s="3" t="s">
        <v>82</v>
      </c>
      <c r="B91" s="1">
        <v>2847</v>
      </c>
      <c r="C91" s="1">
        <v>110</v>
      </c>
      <c r="D91" s="1">
        <v>143</v>
      </c>
      <c r="E91" s="1">
        <v>73</v>
      </c>
      <c r="F91" s="1">
        <v>49</v>
      </c>
      <c r="G91" s="1">
        <v>13</v>
      </c>
      <c r="H91" s="1">
        <v>66</v>
      </c>
      <c r="I91" s="1">
        <v>69</v>
      </c>
      <c r="J91" s="1">
        <v>107</v>
      </c>
      <c r="K91" s="1">
        <v>160</v>
      </c>
      <c r="L91" s="1">
        <v>59</v>
      </c>
      <c r="M91" s="1">
        <v>198</v>
      </c>
      <c r="N91" s="1">
        <v>26</v>
      </c>
      <c r="O91" s="1">
        <v>78</v>
      </c>
      <c r="P91" s="1">
        <v>23</v>
      </c>
      <c r="Q91" s="1">
        <v>44</v>
      </c>
      <c r="R91" s="1">
        <v>36</v>
      </c>
      <c r="S91" s="1">
        <v>15</v>
      </c>
      <c r="T91" s="1">
        <v>162</v>
      </c>
      <c r="U91" s="1">
        <v>14</v>
      </c>
      <c r="V91" s="1">
        <v>55</v>
      </c>
      <c r="W91" s="1">
        <f>4366-4347</f>
        <v>19</v>
      </c>
      <c r="X91" s="4">
        <f>SUM(B91:W91)</f>
        <v>4366</v>
      </c>
    </row>
    <row r="92" spans="1:24" s="1" customFormat="1">
      <c r="A92" s="4" t="s">
        <v>8</v>
      </c>
      <c r="B92" s="4" t="s">
        <v>9</v>
      </c>
      <c r="T92" s="1" t="s">
        <v>6</v>
      </c>
      <c r="U92" s="1" t="s">
        <v>103</v>
      </c>
      <c r="W92" s="1" t="s">
        <v>8</v>
      </c>
      <c r="X92" s="1" t="s">
        <v>7</v>
      </c>
    </row>
    <row r="93" spans="1:24" s="1" customFormat="1">
      <c r="A93" s="4" t="s">
        <v>83</v>
      </c>
      <c r="B93" s="4" t="s">
        <v>9</v>
      </c>
      <c r="T93" s="1" t="s">
        <v>102</v>
      </c>
      <c r="U93" s="1" t="s">
        <v>103</v>
      </c>
      <c r="W93" s="1" t="s">
        <v>8</v>
      </c>
      <c r="X93" s="1" t="s">
        <v>7</v>
      </c>
    </row>
    <row r="94" spans="1:24" s="1" customFormat="1">
      <c r="A94" s="3" t="s">
        <v>84</v>
      </c>
      <c r="B94" s="1">
        <v>2822</v>
      </c>
      <c r="C94" s="1">
        <v>108</v>
      </c>
      <c r="D94" s="1">
        <v>140</v>
      </c>
      <c r="E94" s="1">
        <v>72</v>
      </c>
      <c r="F94" s="1">
        <v>48</v>
      </c>
      <c r="G94" s="1">
        <v>12</v>
      </c>
      <c r="H94" s="1">
        <v>65</v>
      </c>
      <c r="I94" s="1">
        <v>67</v>
      </c>
      <c r="J94" s="1">
        <v>108</v>
      </c>
      <c r="K94" s="1">
        <v>156</v>
      </c>
      <c r="L94" s="1">
        <v>60</v>
      </c>
      <c r="M94" s="1">
        <v>196</v>
      </c>
      <c r="N94" s="1">
        <v>25</v>
      </c>
      <c r="O94" s="1">
        <v>79</v>
      </c>
      <c r="P94" s="1">
        <v>23</v>
      </c>
      <c r="Q94" s="1">
        <v>41</v>
      </c>
      <c r="R94" s="1">
        <v>35</v>
      </c>
      <c r="S94" s="1">
        <v>15</v>
      </c>
      <c r="T94" s="1">
        <v>159</v>
      </c>
      <c r="U94" s="1">
        <v>11</v>
      </c>
      <c r="V94" s="1">
        <v>56</v>
      </c>
      <c r="W94" s="1">
        <f>4316-4298</f>
        <v>18</v>
      </c>
      <c r="X94" s="4">
        <f>SUM(B94:W94)</f>
        <v>4316</v>
      </c>
    </row>
    <row r="95" spans="1:24" s="1" customFormat="1">
      <c r="A95" s="4" t="s">
        <v>8</v>
      </c>
      <c r="B95" s="4" t="s">
        <v>9</v>
      </c>
      <c r="W95" s="1" t="s">
        <v>8</v>
      </c>
      <c r="X95" s="1" t="s">
        <v>7</v>
      </c>
    </row>
    <row r="96" spans="1:24" s="1" customFormat="1">
      <c r="A96" s="4" t="s">
        <v>85</v>
      </c>
      <c r="B96" s="4" t="s">
        <v>9</v>
      </c>
      <c r="W96" s="1" t="s">
        <v>8</v>
      </c>
      <c r="X96" s="1" t="s">
        <v>7</v>
      </c>
    </row>
    <row r="97" spans="1:24" s="1" customFormat="1" ht="15" customHeight="1">
      <c r="A97" s="3" t="s">
        <v>86</v>
      </c>
      <c r="B97" s="1">
        <v>2824</v>
      </c>
      <c r="C97" s="1">
        <v>108</v>
      </c>
      <c r="D97" s="1">
        <v>139</v>
      </c>
      <c r="E97" s="1">
        <v>72</v>
      </c>
      <c r="F97" s="1">
        <v>48</v>
      </c>
      <c r="G97" s="1">
        <v>13</v>
      </c>
      <c r="H97" s="1">
        <v>63</v>
      </c>
      <c r="I97" s="1">
        <v>70</v>
      </c>
      <c r="J97" s="1">
        <v>108</v>
      </c>
      <c r="K97" s="1">
        <v>158</v>
      </c>
      <c r="L97" s="1">
        <v>59</v>
      </c>
      <c r="M97" s="1">
        <v>197</v>
      </c>
      <c r="N97" s="1">
        <v>25</v>
      </c>
      <c r="O97" s="1">
        <v>80</v>
      </c>
      <c r="P97" s="1">
        <v>22</v>
      </c>
      <c r="Q97" s="1">
        <v>43</v>
      </c>
      <c r="R97" s="1">
        <v>36</v>
      </c>
      <c r="S97" s="1">
        <v>15</v>
      </c>
      <c r="T97" s="1">
        <v>155</v>
      </c>
      <c r="U97" s="1">
        <v>12</v>
      </c>
      <c r="V97" s="1">
        <v>55</v>
      </c>
      <c r="W97" s="1">
        <f>4320-4302</f>
        <v>18</v>
      </c>
      <c r="X97" s="4">
        <f>SUM(B97:W97)</f>
        <v>4320</v>
      </c>
    </row>
    <row r="98" spans="1:24" s="1" customFormat="1">
      <c r="A98" s="4" t="s">
        <v>8</v>
      </c>
      <c r="B98" s="4" t="s">
        <v>9</v>
      </c>
      <c r="W98" s="1" t="s">
        <v>8</v>
      </c>
      <c r="X98" s="1" t="s">
        <v>7</v>
      </c>
    </row>
    <row r="99" spans="1:24" s="1" customFormat="1">
      <c r="A99" s="4" t="s">
        <v>87</v>
      </c>
      <c r="B99" s="4" t="s">
        <v>9</v>
      </c>
      <c r="W99" s="1" t="s">
        <v>8</v>
      </c>
      <c r="X99" s="1" t="s">
        <v>7</v>
      </c>
    </row>
    <row r="100" spans="1:24" s="1" customFormat="1">
      <c r="A100" s="3" t="s">
        <v>88</v>
      </c>
      <c r="B100" s="1">
        <v>2805</v>
      </c>
      <c r="C100" s="1">
        <v>108</v>
      </c>
      <c r="D100" s="1">
        <v>138</v>
      </c>
      <c r="E100" s="1">
        <v>72</v>
      </c>
      <c r="F100" s="1">
        <v>48</v>
      </c>
      <c r="G100" s="1">
        <v>13</v>
      </c>
      <c r="H100" s="1">
        <v>65</v>
      </c>
      <c r="I100" s="1">
        <v>70</v>
      </c>
      <c r="J100" s="1">
        <v>107</v>
      </c>
      <c r="K100" s="1">
        <v>157</v>
      </c>
      <c r="L100" s="1">
        <v>60</v>
      </c>
      <c r="M100" s="1">
        <v>194</v>
      </c>
      <c r="N100" s="1">
        <v>25</v>
      </c>
      <c r="O100" s="1">
        <v>78</v>
      </c>
      <c r="P100" s="1">
        <v>23</v>
      </c>
      <c r="Q100" s="1">
        <v>41</v>
      </c>
      <c r="R100" s="1">
        <v>37</v>
      </c>
      <c r="S100" s="1">
        <v>15</v>
      </c>
      <c r="T100" s="1">
        <v>155</v>
      </c>
      <c r="U100" s="1">
        <v>13</v>
      </c>
      <c r="V100" s="1">
        <v>55</v>
      </c>
      <c r="W100" s="1">
        <f>4298-4279</f>
        <v>19</v>
      </c>
      <c r="X100" s="4">
        <f>SUM(B100:W100)</f>
        <v>4298</v>
      </c>
    </row>
    <row r="101" spans="1:24" s="1" customFormat="1">
      <c r="A101" s="4" t="s">
        <v>8</v>
      </c>
      <c r="B101" s="4" t="s">
        <v>9</v>
      </c>
      <c r="W101" s="1" t="s">
        <v>8</v>
      </c>
      <c r="X101" s="1" t="s">
        <v>7</v>
      </c>
    </row>
    <row r="102" spans="1:24" s="1" customFormat="1">
      <c r="A102" s="4" t="s">
        <v>89</v>
      </c>
      <c r="B102" s="4" t="s">
        <v>9</v>
      </c>
      <c r="W102" s="1" t="s">
        <v>8</v>
      </c>
      <c r="X102" s="1" t="s">
        <v>7</v>
      </c>
    </row>
    <row r="103" spans="1:24" s="1" customFormat="1">
      <c r="A103" s="3" t="s">
        <v>90</v>
      </c>
      <c r="B103" s="1">
        <v>859</v>
      </c>
      <c r="M103" s="1">
        <v>201</v>
      </c>
      <c r="R103" s="1">
        <v>39</v>
      </c>
      <c r="V103" s="1">
        <v>54</v>
      </c>
      <c r="W103" s="1">
        <f>1156-1153</f>
        <v>3</v>
      </c>
      <c r="X103" s="4">
        <f>SUM(B103:W103)</f>
        <v>1156</v>
      </c>
    </row>
    <row r="104" spans="1:24" s="1" customFormat="1">
      <c r="A104" s="4" t="s">
        <v>8</v>
      </c>
      <c r="B104" s="4" t="s">
        <v>9</v>
      </c>
      <c r="W104" s="1" t="s">
        <v>8</v>
      </c>
      <c r="X104" s="1" t="s">
        <v>7</v>
      </c>
    </row>
    <row r="105" spans="1:24" s="1" customFormat="1">
      <c r="A105" s="4" t="s">
        <v>91</v>
      </c>
      <c r="B105" s="4" t="s">
        <v>9</v>
      </c>
      <c r="W105" s="1" t="s">
        <v>8</v>
      </c>
      <c r="X105" s="1" t="s">
        <v>7</v>
      </c>
    </row>
    <row r="106" spans="1:24" s="1" customFormat="1">
      <c r="A106" s="3" t="s">
        <v>92</v>
      </c>
      <c r="B106" s="1">
        <v>582</v>
      </c>
      <c r="I106" s="1">
        <v>73</v>
      </c>
      <c r="J106" s="1">
        <v>108</v>
      </c>
      <c r="K106" s="1">
        <v>161</v>
      </c>
      <c r="L106" s="1">
        <v>62</v>
      </c>
      <c r="P106" s="1">
        <v>24</v>
      </c>
      <c r="Q106" s="1">
        <v>46</v>
      </c>
      <c r="S106" s="1">
        <v>15</v>
      </c>
      <c r="U106" s="1">
        <v>14</v>
      </c>
      <c r="W106" s="1">
        <v>3</v>
      </c>
      <c r="X106" s="4">
        <f>SUM(B106:W106)</f>
        <v>1088</v>
      </c>
    </row>
    <row r="107" spans="1:24" s="1" customFormat="1">
      <c r="A107" s="4" t="s">
        <v>8</v>
      </c>
      <c r="B107" s="4" t="s">
        <v>9</v>
      </c>
      <c r="W107" s="1" t="s">
        <v>8</v>
      </c>
      <c r="X107" s="1" t="s">
        <v>7</v>
      </c>
    </row>
    <row r="108" spans="1:24" s="1" customFormat="1">
      <c r="A108" s="4" t="s">
        <v>93</v>
      </c>
      <c r="B108" s="4" t="s">
        <v>9</v>
      </c>
      <c r="W108" s="1" t="s">
        <v>8</v>
      </c>
      <c r="X108" s="1" t="s">
        <v>7</v>
      </c>
    </row>
    <row r="109" spans="1:24" s="1" customFormat="1">
      <c r="A109" s="3" t="s">
        <v>94</v>
      </c>
      <c r="B109" s="1">
        <v>747</v>
      </c>
      <c r="C109" s="1">
        <v>110</v>
      </c>
      <c r="D109" s="1">
        <v>144</v>
      </c>
      <c r="E109" s="1">
        <v>73</v>
      </c>
      <c r="O109" s="1">
        <v>78</v>
      </c>
      <c r="W109" s="1">
        <v>5</v>
      </c>
      <c r="X109" s="4">
        <f>SUM(B109:W109)</f>
        <v>1157</v>
      </c>
    </row>
    <row r="110" spans="1:24" s="1" customFormat="1">
      <c r="A110" s="4" t="s">
        <v>8</v>
      </c>
      <c r="B110" s="4" t="s">
        <v>9</v>
      </c>
      <c r="W110" s="1" t="s">
        <v>8</v>
      </c>
      <c r="X110" s="1" t="s">
        <v>7</v>
      </c>
    </row>
    <row r="111" spans="1:24" s="1" customFormat="1">
      <c r="A111" s="4" t="s">
        <v>95</v>
      </c>
      <c r="B111" s="4" t="s">
        <v>9</v>
      </c>
      <c r="W111" s="1" t="s">
        <v>8</v>
      </c>
      <c r="X111" s="1" t="s">
        <v>7</v>
      </c>
    </row>
    <row r="112" spans="1:24" s="1" customFormat="1">
      <c r="A112" s="3" t="s">
        <v>96</v>
      </c>
      <c r="B112" s="1">
        <v>867</v>
      </c>
      <c r="M112" s="1">
        <v>203</v>
      </c>
      <c r="R112" s="1">
        <v>44</v>
      </c>
      <c r="V112" s="1">
        <v>55</v>
      </c>
      <c r="W112" s="5">
        <v>3</v>
      </c>
      <c r="X112" s="4">
        <f>SUM(B112:W112)</f>
        <v>1172</v>
      </c>
    </row>
    <row r="113" spans="1:24" s="1" customFormat="1">
      <c r="A113" s="4" t="s">
        <v>8</v>
      </c>
      <c r="B113" s="4" t="s">
        <v>9</v>
      </c>
      <c r="W113" s="1" t="s">
        <v>8</v>
      </c>
      <c r="X113" s="1" t="s">
        <v>7</v>
      </c>
    </row>
    <row r="114" spans="1:24" s="1" customFormat="1">
      <c r="A114" s="4" t="s">
        <v>97</v>
      </c>
      <c r="B114" s="4" t="s">
        <v>9</v>
      </c>
      <c r="W114" s="1" t="s">
        <v>8</v>
      </c>
      <c r="X114" s="1" t="s">
        <v>7</v>
      </c>
    </row>
    <row r="115" spans="1:24" s="1" customFormat="1">
      <c r="A115" s="3" t="s">
        <v>98</v>
      </c>
      <c r="B115" s="1">
        <v>568</v>
      </c>
      <c r="I115" s="1">
        <v>73</v>
      </c>
      <c r="J115" s="1">
        <v>108</v>
      </c>
      <c r="K115" s="1">
        <v>155</v>
      </c>
      <c r="L115" s="1">
        <v>57</v>
      </c>
      <c r="P115" s="1">
        <v>25</v>
      </c>
      <c r="Q115" s="1">
        <v>45</v>
      </c>
      <c r="S115" s="1">
        <v>15</v>
      </c>
      <c r="U115" s="1">
        <v>13</v>
      </c>
      <c r="W115" s="5">
        <v>3</v>
      </c>
      <c r="X115" s="4">
        <f>SUM(B115:W115)</f>
        <v>1062</v>
      </c>
    </row>
    <row r="116" spans="1:24" s="1" customFormat="1">
      <c r="A116" s="4" t="s">
        <v>8</v>
      </c>
      <c r="B116" s="4" t="s">
        <v>9</v>
      </c>
      <c r="W116" s="1" t="s">
        <v>8</v>
      </c>
      <c r="X116" s="1" t="s">
        <v>7</v>
      </c>
    </row>
    <row r="117" spans="1:24" s="1" customFormat="1">
      <c r="A117" s="4" t="s">
        <v>99</v>
      </c>
      <c r="B117" s="4" t="s">
        <v>9</v>
      </c>
      <c r="W117" s="1" t="s">
        <v>8</v>
      </c>
      <c r="X117" s="1" t="s">
        <v>7</v>
      </c>
    </row>
    <row r="118" spans="1:24" s="1" customFormat="1">
      <c r="A118" s="3" t="s">
        <v>100</v>
      </c>
      <c r="B118" s="1">
        <v>651</v>
      </c>
      <c r="F118" s="1">
        <v>47</v>
      </c>
      <c r="G118" s="1">
        <v>13</v>
      </c>
      <c r="H118" s="1">
        <v>64</v>
      </c>
      <c r="N118" s="1">
        <v>25</v>
      </c>
      <c r="T118" s="1">
        <v>159</v>
      </c>
      <c r="W118" s="5">
        <v>6</v>
      </c>
      <c r="X118" s="4">
        <f>SUM(B118:W118)</f>
        <v>965</v>
      </c>
    </row>
    <row r="119" spans="1:24" s="1" customFormat="1">
      <c r="A119" s="4" t="s">
        <v>12</v>
      </c>
      <c r="B119" s="4" t="s">
        <v>9</v>
      </c>
      <c r="W119" s="1" t="s">
        <v>8</v>
      </c>
      <c r="X119" s="1" t="s">
        <v>7</v>
      </c>
    </row>
    <row r="120" spans="1:24" s="1" customFormat="1">
      <c r="A120" s="4" t="s">
        <v>12</v>
      </c>
      <c r="B120" s="4" t="s">
        <v>9</v>
      </c>
      <c r="W120" s="1" t="s">
        <v>8</v>
      </c>
      <c r="X120" s="1" t="s">
        <v>7</v>
      </c>
    </row>
    <row r="121" spans="1:2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M121" s="6"/>
      <c r="N121" s="6"/>
      <c r="O121" s="6"/>
      <c r="P121" s="6"/>
      <c r="R121" s="6"/>
      <c r="S121" s="6"/>
      <c r="T121" s="6"/>
    </row>
    <row r="122" spans="1:24">
      <c r="A122" s="6"/>
    </row>
    <row r="123" spans="1:24" ht="23.25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</row>
    <row r="125" spans="1:24">
      <c r="A125" s="6"/>
    </row>
    <row r="126" spans="1:24">
      <c r="A126" s="6"/>
    </row>
    <row r="127" spans="1:24">
      <c r="A127" s="6"/>
      <c r="E127" s="6"/>
      <c r="F127" s="6"/>
      <c r="G127" s="6"/>
      <c r="H127" s="6"/>
      <c r="I127" s="6"/>
      <c r="K127" s="6"/>
      <c r="M127" s="6"/>
      <c r="O127" s="6"/>
      <c r="U127" s="6"/>
    </row>
    <row r="128" spans="1:24">
      <c r="A128" s="6"/>
    </row>
    <row r="129" spans="1:22">
      <c r="A129" s="6"/>
    </row>
    <row r="130" spans="1:22">
      <c r="A130" s="6"/>
      <c r="B130" s="6"/>
      <c r="C130" s="6"/>
      <c r="D130" s="6"/>
      <c r="E130" s="6"/>
      <c r="F130" s="6"/>
      <c r="G130" s="6"/>
      <c r="H130" s="6"/>
      <c r="I130" s="6"/>
      <c r="J130" s="6"/>
      <c r="M130" s="6"/>
      <c r="O130" s="6"/>
      <c r="P130" s="6"/>
      <c r="R130" s="6"/>
      <c r="S130" s="6"/>
      <c r="T130" s="6"/>
    </row>
    <row r="131" spans="1:22">
      <c r="A131" s="6"/>
    </row>
    <row r="132" spans="1:22">
      <c r="A132" s="6"/>
    </row>
    <row r="133" spans="1:22">
      <c r="A133" s="6"/>
      <c r="B133" s="6"/>
      <c r="C133" s="6"/>
      <c r="D133" s="6"/>
      <c r="H133" s="6"/>
      <c r="I133" s="6"/>
      <c r="J133" s="6"/>
      <c r="K133" s="6"/>
      <c r="L133" s="6"/>
      <c r="N133" s="6"/>
      <c r="O133" s="6"/>
      <c r="P133" s="6"/>
      <c r="Q133" s="6"/>
      <c r="R133" s="6"/>
      <c r="T133" s="6"/>
    </row>
    <row r="134" spans="1:22">
      <c r="A134" s="6"/>
    </row>
    <row r="135" spans="1:22">
      <c r="A135" s="6"/>
    </row>
    <row r="136" spans="1:22">
      <c r="A136" s="6"/>
      <c r="B136" s="6"/>
      <c r="C136" s="6"/>
      <c r="D136" s="6"/>
      <c r="E136" s="6"/>
      <c r="F136" s="6"/>
      <c r="G136" s="6"/>
      <c r="L136" s="6"/>
      <c r="M136" s="6"/>
      <c r="N136" s="6"/>
      <c r="Q136" s="6"/>
      <c r="S136" s="6"/>
      <c r="U136" s="6"/>
    </row>
    <row r="137" spans="1:22">
      <c r="A137" s="6"/>
      <c r="B137" s="6"/>
      <c r="C137" s="6"/>
      <c r="D137" s="6"/>
      <c r="E137" s="6"/>
      <c r="F137" s="6"/>
      <c r="G137" s="6"/>
      <c r="L137" s="6"/>
      <c r="M137" s="6"/>
      <c r="N137" s="6"/>
      <c r="Q137" s="6"/>
      <c r="S137" s="6"/>
      <c r="U137" s="6"/>
    </row>
    <row r="138" spans="1:22">
      <c r="A138" s="6"/>
    </row>
    <row r="139" spans="1:22">
      <c r="A139" s="6"/>
      <c r="V139" s="3"/>
    </row>
    <row r="140" spans="1:22">
      <c r="A140" s="6"/>
    </row>
    <row r="141" spans="1:22">
      <c r="A141" s="6"/>
    </row>
  </sheetData>
  <mergeCells count="2">
    <mergeCell ref="A62:D62"/>
    <mergeCell ref="A84:C84"/>
  </mergeCells>
  <printOptions gridLines="1"/>
  <pageMargins left="0.25" right="0.25" top="0.75" bottom="0.75" header="0.30000000000000004" footer="0.30000000000000004"/>
  <pageSetup paperSize="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5000000000000011" right="0.75000000000000011" top="1.2957000000000001" bottom="1.2957000000000001" header="1" footer="1"/>
  <pageSetup paperSize="0" fitToWidth="0" fitToHeight="0" pageOrder="overThenDown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5000000000000011" right="0.75000000000000011" top="1.2957000000000001" bottom="1.2957000000000001" header="1" footer="1"/>
  <pageSetup paperSize="0" fitToWidth="0" fitToHeight="0" pageOrder="overThenDown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19016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MCCRORY</dc:creator>
  <cp:lastModifiedBy>Trinity County</cp:lastModifiedBy>
  <cp:revision>12</cp:revision>
  <cp:lastPrinted>2018-11-19T14:27:30Z</cp:lastPrinted>
  <dcterms:created xsi:type="dcterms:W3CDTF">2002-03-05T14:35:12Z</dcterms:created>
  <dcterms:modified xsi:type="dcterms:W3CDTF">2018-12-04T16:54:07Z</dcterms:modified>
</cp:coreProperties>
</file>