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C83EA0FE-79CE-4E3A-9B42-D58ECAD70984}" xr6:coauthVersionLast="36" xr6:coauthVersionMax="36" xr10:uidLastSave="{00000000-0000-0000-0000-000000000000}"/>
  <bookViews>
    <workbookView xWindow="32760" yWindow="32760" windowWidth="28800" windowHeight="12225" activeTab="3" xr2:uid="{00000000-000D-0000-FFFF-FFFF00000000}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soma30">Plan4!$F$7:$F$50</definedName>
    <definedName name="soma60">Plan4!$G$7:$G$50</definedName>
    <definedName name="soma90">Plan4!$H$7:$H$50</definedName>
    <definedName name="soma90mais">Plan4!$I$7:$I$50</definedName>
    <definedName name="Venceu">Plan4!$E$7:$E$50</definedName>
  </definedNames>
  <calcPr calcId="191029"/>
</workbook>
</file>

<file path=xl/calcChain.xml><?xml version="1.0" encoding="utf-8"?>
<calcChain xmlns="http://schemas.openxmlformats.org/spreadsheetml/2006/main">
  <c r="I53" i="4" l="1"/>
  <c r="F8" i="4"/>
  <c r="F7" i="4"/>
  <c r="J8" i="4" l="1"/>
  <c r="J9" i="4"/>
  <c r="J10" i="4"/>
  <c r="I10" i="4" s="1"/>
  <c r="J11" i="4"/>
  <c r="J12" i="4"/>
  <c r="H12" i="4" s="1"/>
  <c r="J13" i="4"/>
  <c r="J14" i="4"/>
  <c r="J15" i="4"/>
  <c r="J16" i="4"/>
  <c r="J17" i="4"/>
  <c r="J18" i="4"/>
  <c r="G18" i="4" s="1"/>
  <c r="J19" i="4"/>
  <c r="G19" i="4" s="1"/>
  <c r="J20" i="4"/>
  <c r="J21" i="4"/>
  <c r="J22" i="4"/>
  <c r="H22" i="4" s="1"/>
  <c r="J23" i="4"/>
  <c r="J24" i="4"/>
  <c r="H24" i="4" s="1"/>
  <c r="J25" i="4"/>
  <c r="J26" i="4"/>
  <c r="J27" i="4"/>
  <c r="J28" i="4"/>
  <c r="J29" i="4"/>
  <c r="J30" i="4"/>
  <c r="G30" i="4" s="1"/>
  <c r="J31" i="4"/>
  <c r="G31" i="4" s="1"/>
  <c r="J32" i="4"/>
  <c r="J33" i="4"/>
  <c r="J34" i="4"/>
  <c r="H34" i="4" s="1"/>
  <c r="J35" i="4"/>
  <c r="J36" i="4"/>
  <c r="H36" i="4" s="1"/>
  <c r="J37" i="4"/>
  <c r="J38" i="4"/>
  <c r="J39" i="4"/>
  <c r="J40" i="4"/>
  <c r="J41" i="4"/>
  <c r="J42" i="4"/>
  <c r="G42" i="4" s="1"/>
  <c r="J43" i="4"/>
  <c r="G43" i="4" s="1"/>
  <c r="J44" i="4"/>
  <c r="J45" i="4"/>
  <c r="J46" i="4"/>
  <c r="H46" i="4" s="1"/>
  <c r="J47" i="4"/>
  <c r="J48" i="4"/>
  <c r="G48" i="4" s="1"/>
  <c r="J49" i="4"/>
  <c r="J50" i="4"/>
  <c r="I8" i="4"/>
  <c r="I9" i="4"/>
  <c r="I11" i="4"/>
  <c r="I12" i="4"/>
  <c r="I13" i="4"/>
  <c r="I14" i="4"/>
  <c r="I15" i="4"/>
  <c r="I16" i="4"/>
  <c r="I17" i="4"/>
  <c r="I20" i="4"/>
  <c r="I21" i="4"/>
  <c r="I23" i="4"/>
  <c r="I24" i="4"/>
  <c r="I25" i="4"/>
  <c r="I26" i="4"/>
  <c r="I27" i="4"/>
  <c r="I28" i="4"/>
  <c r="I29" i="4"/>
  <c r="I32" i="4"/>
  <c r="I33" i="4"/>
  <c r="I35" i="4"/>
  <c r="I36" i="4"/>
  <c r="I37" i="4"/>
  <c r="I38" i="4"/>
  <c r="I39" i="4"/>
  <c r="I40" i="4"/>
  <c r="I41" i="4"/>
  <c r="I44" i="4"/>
  <c r="I45" i="4"/>
  <c r="I47" i="4"/>
  <c r="I48" i="4"/>
  <c r="I49" i="4"/>
  <c r="I50" i="4"/>
  <c r="H8" i="4"/>
  <c r="H9" i="4"/>
  <c r="H10" i="4"/>
  <c r="H11" i="4"/>
  <c r="H13" i="4"/>
  <c r="H14" i="4"/>
  <c r="H15" i="4"/>
  <c r="H16" i="4"/>
  <c r="H17" i="4"/>
  <c r="H20" i="4"/>
  <c r="H21" i="4"/>
  <c r="H23" i="4"/>
  <c r="H25" i="4"/>
  <c r="H26" i="4"/>
  <c r="H27" i="4"/>
  <c r="H28" i="4"/>
  <c r="H29" i="4"/>
  <c r="H32" i="4"/>
  <c r="H33" i="4"/>
  <c r="H35" i="4"/>
  <c r="H37" i="4"/>
  <c r="H38" i="4"/>
  <c r="H39" i="4"/>
  <c r="H40" i="4"/>
  <c r="H41" i="4"/>
  <c r="H44" i="4"/>
  <c r="H45" i="4"/>
  <c r="H47" i="4"/>
  <c r="H49" i="4"/>
  <c r="H50" i="4"/>
  <c r="G8" i="4"/>
  <c r="G9" i="4"/>
  <c r="G10" i="4"/>
  <c r="G11" i="4"/>
  <c r="G12" i="4"/>
  <c r="G13" i="4"/>
  <c r="G14" i="4"/>
  <c r="G15" i="4"/>
  <c r="G16" i="4"/>
  <c r="G17" i="4"/>
  <c r="G20" i="4"/>
  <c r="G21" i="4"/>
  <c r="G22" i="4"/>
  <c r="G23" i="4"/>
  <c r="G24" i="4"/>
  <c r="G25" i="4"/>
  <c r="G26" i="4"/>
  <c r="G27" i="4"/>
  <c r="G28" i="4"/>
  <c r="G29" i="4"/>
  <c r="G32" i="4"/>
  <c r="G33" i="4"/>
  <c r="G34" i="4"/>
  <c r="G35" i="4"/>
  <c r="G36" i="4"/>
  <c r="G37" i="4"/>
  <c r="G38" i="4"/>
  <c r="G39" i="4"/>
  <c r="G40" i="4"/>
  <c r="G41" i="4"/>
  <c r="G44" i="4"/>
  <c r="G45" i="4"/>
  <c r="G46" i="4"/>
  <c r="G47" i="4"/>
  <c r="G49" i="4"/>
  <c r="G50" i="4"/>
  <c r="F9" i="4"/>
  <c r="F10" i="4"/>
  <c r="F11" i="4"/>
  <c r="F12" i="4"/>
  <c r="F13" i="4"/>
  <c r="F14" i="4"/>
  <c r="F15" i="4"/>
  <c r="F16" i="4"/>
  <c r="F17" i="4"/>
  <c r="F18" i="4"/>
  <c r="F20" i="4"/>
  <c r="F21" i="4"/>
  <c r="F22" i="4"/>
  <c r="F23" i="4"/>
  <c r="F24" i="4"/>
  <c r="F25" i="4"/>
  <c r="F26" i="4"/>
  <c r="F27" i="4"/>
  <c r="F28" i="4"/>
  <c r="F29" i="4"/>
  <c r="F30" i="4"/>
  <c r="F32" i="4"/>
  <c r="F33" i="4"/>
  <c r="F34" i="4"/>
  <c r="F35" i="4"/>
  <c r="F36" i="4"/>
  <c r="F37" i="4"/>
  <c r="F38" i="4"/>
  <c r="F39" i="4"/>
  <c r="F40" i="4"/>
  <c r="F41" i="4"/>
  <c r="F44" i="4"/>
  <c r="F45" i="4"/>
  <c r="F46" i="4"/>
  <c r="F47" i="4"/>
  <c r="F48" i="4"/>
  <c r="F49" i="4"/>
  <c r="F50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7" i="4"/>
  <c r="D51" i="4"/>
  <c r="H48" i="4" l="1"/>
  <c r="I46" i="4"/>
  <c r="I34" i="4"/>
  <c r="I22" i="4"/>
  <c r="F31" i="4"/>
  <c r="F42" i="4"/>
  <c r="F19" i="4"/>
  <c r="I43" i="4"/>
  <c r="I31" i="4"/>
  <c r="I19" i="4"/>
  <c r="F43" i="4"/>
  <c r="I42" i="4"/>
  <c r="I30" i="4"/>
  <c r="I18" i="4"/>
  <c r="H43" i="4"/>
  <c r="H31" i="4"/>
  <c r="H19" i="4"/>
  <c r="H42" i="4"/>
  <c r="H30" i="4"/>
  <c r="H18" i="4"/>
  <c r="J7" i="4"/>
  <c r="C39" i="4"/>
  <c r="C40" i="4"/>
  <c r="C41" i="4"/>
  <c r="C42" i="4"/>
  <c r="C43" i="4"/>
  <c r="C44" i="4"/>
  <c r="C45" i="4"/>
  <c r="C46" i="4"/>
  <c r="C47" i="4"/>
  <c r="C48" i="4"/>
  <c r="C49" i="4"/>
  <c r="C50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H51" i="3"/>
  <c r="H52" i="3"/>
  <c r="G51" i="3"/>
  <c r="G52" i="3"/>
  <c r="F51" i="3"/>
  <c r="C39" i="3"/>
  <c r="C40" i="3"/>
  <c r="J38" i="3"/>
  <c r="J37" i="3"/>
  <c r="D51" i="3"/>
  <c r="F52" i="3"/>
  <c r="J36" i="3"/>
  <c r="E36" i="3"/>
  <c r="J35" i="3"/>
  <c r="J34" i="3"/>
  <c r="J33" i="3"/>
  <c r="E33" i="3"/>
  <c r="E51" i="3"/>
  <c r="E52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J7" i="3"/>
  <c r="I7" i="3"/>
  <c r="I51" i="3"/>
  <c r="I52" i="3"/>
  <c r="J35" i="2"/>
  <c r="J24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J23" i="2"/>
  <c r="J36" i="2"/>
  <c r="J34" i="2"/>
  <c r="J33" i="2"/>
  <c r="J32" i="2"/>
  <c r="J31" i="2"/>
  <c r="J30" i="2"/>
  <c r="J29" i="2"/>
  <c r="J28" i="2"/>
  <c r="J27" i="2"/>
  <c r="J26" i="2"/>
  <c r="J25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H37" i="2"/>
  <c r="G37" i="2"/>
  <c r="F37" i="2"/>
  <c r="F38" i="2"/>
  <c r="D37" i="2"/>
  <c r="E36" i="2"/>
  <c r="E37" i="2"/>
  <c r="E38" i="2"/>
  <c r="E33" i="2"/>
  <c r="I7" i="2"/>
  <c r="I37" i="2"/>
  <c r="I38" i="2"/>
  <c r="J18" i="1"/>
  <c r="J17" i="1"/>
  <c r="J16" i="1"/>
  <c r="J15" i="1"/>
  <c r="J14" i="1"/>
  <c r="J13" i="1"/>
  <c r="J12" i="1"/>
  <c r="J11" i="1"/>
  <c r="J10" i="1"/>
  <c r="J9" i="1"/>
  <c r="E21" i="1"/>
  <c r="E22" i="1"/>
  <c r="E23" i="1"/>
  <c r="E20" i="1"/>
  <c r="G22" i="1"/>
  <c r="G23" i="1"/>
  <c r="I9" i="1"/>
  <c r="I22" i="1"/>
  <c r="I23" i="1"/>
  <c r="D22" i="1"/>
  <c r="H22" i="1"/>
  <c r="H23" i="1"/>
  <c r="F22" i="1"/>
  <c r="F23" i="1"/>
  <c r="H38" i="2"/>
  <c r="G38" i="2"/>
  <c r="I53" i="3"/>
  <c r="I24" i="1"/>
  <c r="C41" i="3"/>
  <c r="J40" i="3"/>
  <c r="I39" i="2"/>
  <c r="J39" i="3"/>
  <c r="C42" i="3"/>
  <c r="J41" i="3"/>
  <c r="J42" i="3"/>
  <c r="C43" i="3"/>
  <c r="J43" i="3"/>
  <c r="C44" i="3"/>
  <c r="C45" i="3"/>
  <c r="J44" i="3"/>
  <c r="J45" i="3"/>
  <c r="C46" i="3"/>
  <c r="J46" i="3"/>
  <c r="C47" i="3"/>
  <c r="J47" i="3"/>
  <c r="C48" i="3"/>
  <c r="C49" i="3"/>
  <c r="J48" i="3"/>
  <c r="C50" i="3"/>
  <c r="J50" i="3"/>
  <c r="J49" i="3"/>
  <c r="H7" i="4" l="1"/>
  <c r="I7" i="4"/>
  <c r="G7" i="4"/>
  <c r="F51" i="4"/>
  <c r="F52" i="4" s="1"/>
  <c r="G51" i="4" l="1"/>
  <c r="G52" i="4" s="1"/>
  <c r="I51" i="4"/>
  <c r="I52" i="4" s="1"/>
  <c r="H51" i="4"/>
  <c r="H52" i="4" s="1"/>
</calcChain>
</file>

<file path=xl/sharedStrings.xml><?xml version="1.0" encoding="utf-8"?>
<sst xmlns="http://schemas.openxmlformats.org/spreadsheetml/2006/main" count="196" uniqueCount="48">
  <si>
    <t>AGING LIST</t>
  </si>
  <si>
    <t>CLIENTE</t>
  </si>
  <si>
    <t>TITULO</t>
  </si>
  <si>
    <t>DT VENCTO</t>
  </si>
  <si>
    <t>VALOR</t>
  </si>
  <si>
    <t>VENCIDOS</t>
  </si>
  <si>
    <t>0-30</t>
  </si>
  <si>
    <t>30-60</t>
  </si>
  <si>
    <t>60-90</t>
  </si>
  <si>
    <t>MAIS 90 DIAS</t>
  </si>
  <si>
    <t>TOTAIS</t>
  </si>
  <si>
    <t>FUNDICAO SANTO ANTONIO</t>
  </si>
  <si>
    <t>base</t>
  </si>
  <si>
    <t>A VENCER</t>
  </si>
  <si>
    <t>JOSE DA SILVA PRADO</t>
  </si>
  <si>
    <t>LUIZ CARLOS AZEREDO</t>
  </si>
  <si>
    <t>CARLOS MAGNO DE SOUZA</t>
  </si>
  <si>
    <t>MARIO DE ANDRADE ALMEIDA</t>
  </si>
  <si>
    <t>ANTONIO SIMÃO SERRANO</t>
  </si>
  <si>
    <t>CIA PAULISTA DE ARTEFATOS</t>
  </si>
  <si>
    <t>SIDERÚRGICA SOROCABA LTDA.</t>
  </si>
  <si>
    <t>FABIO FONSECA</t>
  </si>
  <si>
    <t>GABRIELA FELIPE</t>
  </si>
  <si>
    <t>JULIO DE CAMPOS</t>
  </si>
  <si>
    <t>KAROLINE PRADO</t>
  </si>
  <si>
    <t>JAIRO FREITAS ARAUJO</t>
  </si>
  <si>
    <t>DIAS</t>
  </si>
  <si>
    <t>DE</t>
  </si>
  <si>
    <t>ATRASO</t>
  </si>
  <si>
    <t>ANTONIO FERRAZ GONÇALVES</t>
  </si>
  <si>
    <t>TOTAL EM ATRASO:</t>
  </si>
  <si>
    <t>BASE</t>
  </si>
  <si>
    <t>CINTIA BENTO</t>
  </si>
  <si>
    <t>ELAINE MATOS</t>
  </si>
  <si>
    <t>ELICA DE LIMA</t>
  </si>
  <si>
    <t>FABIANA MAIA</t>
  </si>
  <si>
    <t>JAIRO CAMPOS</t>
  </si>
  <si>
    <t>LUCIANA FAGUNDES</t>
  </si>
  <si>
    <t>MARCELA RIBEIRO</t>
  </si>
  <si>
    <t>NADIA FELTRE</t>
  </si>
  <si>
    <t>POLYANA DE OLIVEIRA</t>
  </si>
  <si>
    <t>SAMANTA DA SILVEIRA</t>
  </si>
  <si>
    <t>STEFANY CORRÊA</t>
  </si>
  <si>
    <t>VIVIANE GONÇALVES</t>
  </si>
  <si>
    <t>AMANDA ALVES</t>
  </si>
  <si>
    <t>BIANCA DA SILVA</t>
  </si>
  <si>
    <t>BRUNA DE SOUZA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</si>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</sst>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43" fontId="0" fillId="0" borderId="9" xfId="3" applyFont="1" applyBorder="1"/>
    <xf numFmtId="10" fontId="0" fillId="0" borderId="0" xfId="2" applyNumberFormat="1" applyFont="1" applyBorder="1"/>
    <xf numFmtId="10" fontId="0" fillId="0" borderId="4" xfId="2" applyNumberFormat="1" applyFont="1" applyBorder="1"/>
    <xf numFmtId="43" fontId="0" fillId="0" borderId="4" xfId="3" applyFont="1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43" fontId="0" fillId="0" borderId="11" xfId="3" applyFont="1" applyBorder="1"/>
    <xf numFmtId="43" fontId="0" fillId="0" borderId="11" xfId="3" applyFont="1" applyFill="1" applyBorder="1"/>
    <xf numFmtId="43" fontId="0" fillId="0" borderId="12" xfId="3" applyFont="1" applyBorder="1"/>
    <xf numFmtId="14" fontId="0" fillId="0" borderId="0" xfId="0" applyNumberFormat="1"/>
    <xf numFmtId="10" fontId="0" fillId="0" borderId="4" xfId="0" applyNumberFormat="1" applyBorder="1"/>
    <xf numFmtId="0" fontId="0" fillId="0" borderId="8" xfId="0" applyBorder="1"/>
    <xf numFmtId="14" fontId="0" fillId="0" borderId="1" xfId="0" applyNumberForma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/>
    <xf numFmtId="41" fontId="0" fillId="0" borderId="0" xfId="3" applyNumberFormat="1" applyFont="1"/>
    <xf numFmtId="0" fontId="4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4" fillId="0" borderId="18" xfId="0" applyFont="1" applyBorder="1"/>
    <xf numFmtId="0" fontId="2" fillId="0" borderId="18" xfId="0" applyFont="1" applyBorder="1"/>
    <xf numFmtId="0" fontId="2" fillId="0" borderId="6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1" fontId="0" fillId="0" borderId="18" xfId="3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0" fontId="2" fillId="0" borderId="4" xfId="0" applyNumberFormat="1" applyFont="1" applyBorder="1"/>
    <xf numFmtId="10" fontId="2" fillId="0" borderId="0" xfId="2" applyNumberFormat="1" applyFont="1" applyBorder="1"/>
    <xf numFmtId="0" fontId="4" fillId="0" borderId="1" xfId="0" applyFont="1" applyBorder="1"/>
    <xf numFmtId="14" fontId="0" fillId="0" borderId="0" xfId="0" applyNumberFormat="1" applyBorder="1"/>
    <xf numFmtId="43" fontId="0" fillId="0" borderId="13" xfId="3" applyFont="1" applyBorder="1"/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0" fillId="0" borderId="11" xfId="3" applyNumberFormat="1" applyFont="1" applyFill="1" applyBorder="1" applyAlignment="1">
      <alignment horizontal="center" vertical="center"/>
    </xf>
    <xf numFmtId="0" fontId="0" fillId="0" borderId="6" xfId="0" applyNumberFormat="1" applyBorder="1"/>
    <xf numFmtId="0" fontId="0" fillId="0" borderId="0" xfId="0" applyNumberFormat="1"/>
    <xf numFmtId="164" fontId="0" fillId="0" borderId="11" xfId="1" applyNumberFormat="1" applyFont="1" applyBorder="1" applyAlignment="1">
      <alignment horizontal="center" vertical="center"/>
    </xf>
    <xf numFmtId="164" fontId="5" fillId="2" borderId="15" xfId="3" applyNumberFormat="1" applyFont="1" applyFill="1" applyBorder="1" applyAlignment="1">
      <alignment horizontal="center" vertical="center"/>
    </xf>
    <xf numFmtId="164" fontId="5" fillId="2" borderId="22" xfId="3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10" fontId="0" fillId="0" borderId="0" xfId="2" applyNumberFormat="1" applyFont="1" applyBorder="1" applyAlignment="1">
      <alignment horizontal="center" vertical="center"/>
    </xf>
    <xf numFmtId="0" fontId="0" fillId="0" borderId="26" xfId="0" applyBorder="1"/>
    <xf numFmtId="0" fontId="0" fillId="0" borderId="16" xfId="0" applyBorder="1" applyAlignment="1">
      <alignment horizontal="center"/>
    </xf>
    <xf numFmtId="43" fontId="0" fillId="2" borderId="15" xfId="3" applyFont="1" applyFill="1" applyBorder="1"/>
    <xf numFmtId="43" fontId="0" fillId="0" borderId="18" xfId="3" applyFont="1" applyBorder="1"/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5"/>
  <sheetViews>
    <sheetView workbookViewId="0"/>
  </sheetViews>
  <sheetFormatPr defaultRowHeight="12.75" x14ac:dyDescent="0.2"/>
  <cols>
    <col min="1" max="1" width="32.140625" customWidth="1"/>
    <col min="3" max="3" width="11.42578125" bestFit="1" customWidth="1"/>
    <col min="4" max="4" width="10.28515625" bestFit="1" customWidth="1"/>
    <col min="5" max="5" width="10.28515625" customWidth="1"/>
    <col min="6" max="6" width="10.42578125" customWidth="1"/>
    <col min="7" max="7" width="9.28515625" bestFit="1" customWidth="1"/>
    <col min="8" max="8" width="10.140625" bestFit="1" customWidth="1"/>
    <col min="9" max="9" width="13.5703125" bestFit="1" customWidth="1"/>
    <col min="10" max="10" width="12.42578125" customWidth="1"/>
    <col min="11" max="12" width="10.140625" bestFit="1" customWidth="1"/>
  </cols>
  <sheetData>
    <row r="2" spans="1:13" ht="13.5" thickBot="1" x14ac:dyDescent="0.25"/>
    <row r="3" spans="1:13" x14ac:dyDescent="0.2">
      <c r="A3" s="9" t="s">
        <v>0</v>
      </c>
      <c r="B3" s="1"/>
      <c r="C3" s="1"/>
      <c r="D3" s="1"/>
      <c r="E3" s="1"/>
      <c r="F3" s="1"/>
      <c r="G3" s="1" t="s">
        <v>12</v>
      </c>
      <c r="H3" s="24">
        <v>42188</v>
      </c>
      <c r="I3" s="2"/>
    </row>
    <row r="4" spans="1:13" ht="13.5" thickBot="1" x14ac:dyDescent="0.25">
      <c r="A4" s="3"/>
      <c r="B4" s="4"/>
      <c r="C4" s="4"/>
      <c r="D4" s="4"/>
      <c r="E4" s="4"/>
      <c r="F4" s="4"/>
      <c r="G4" s="4"/>
      <c r="H4" s="4"/>
      <c r="I4" s="5"/>
    </row>
    <row r="5" spans="1:13" x14ac:dyDescent="0.2">
      <c r="A5" s="23"/>
      <c r="B5" s="1"/>
      <c r="C5" s="1"/>
      <c r="D5" s="1"/>
      <c r="E5" s="33"/>
      <c r="F5" s="28"/>
      <c r="G5" s="1"/>
      <c r="H5" s="1"/>
      <c r="I5" s="2"/>
      <c r="J5" s="46" t="s">
        <v>26</v>
      </c>
    </row>
    <row r="6" spans="1:13" ht="13.5" thickBot="1" x14ac:dyDescent="0.25">
      <c r="A6" s="3"/>
      <c r="B6" s="4"/>
      <c r="C6" s="4"/>
      <c r="D6" s="4"/>
      <c r="E6" s="44" t="s">
        <v>13</v>
      </c>
      <c r="F6" s="45"/>
      <c r="G6" s="45" t="s">
        <v>5</v>
      </c>
      <c r="H6" s="7"/>
      <c r="I6" s="8"/>
      <c r="J6" s="47" t="s">
        <v>27</v>
      </c>
    </row>
    <row r="7" spans="1:13" ht="13.5" thickBot="1" x14ac:dyDescent="0.25">
      <c r="A7" s="40" t="s">
        <v>1</v>
      </c>
      <c r="B7" s="39" t="s">
        <v>2</v>
      </c>
      <c r="C7" s="31" t="s">
        <v>3</v>
      </c>
      <c r="D7" s="32" t="s">
        <v>4</v>
      </c>
      <c r="E7" s="35"/>
      <c r="F7" s="27" t="s">
        <v>6</v>
      </c>
      <c r="G7" s="26" t="s">
        <v>7</v>
      </c>
      <c r="H7" s="25" t="s">
        <v>8</v>
      </c>
      <c r="I7" s="27" t="s">
        <v>9</v>
      </c>
      <c r="J7" s="48" t="s">
        <v>28</v>
      </c>
    </row>
    <row r="8" spans="1:13" x14ac:dyDescent="0.2">
      <c r="A8" s="41"/>
      <c r="B8" s="38"/>
      <c r="C8" s="15"/>
      <c r="D8" s="15"/>
      <c r="E8" s="16"/>
      <c r="F8" s="15"/>
      <c r="G8" s="15"/>
      <c r="H8" s="15"/>
      <c r="I8" s="5"/>
      <c r="J8" s="49"/>
    </row>
    <row r="9" spans="1:13" x14ac:dyDescent="0.2">
      <c r="A9" s="34" t="s">
        <v>14</v>
      </c>
      <c r="B9" s="36">
        <v>1002</v>
      </c>
      <c r="C9" s="17">
        <v>42055</v>
      </c>
      <c r="D9" s="18">
        <v>150</v>
      </c>
      <c r="E9" s="18"/>
      <c r="F9" s="18"/>
      <c r="G9" s="18"/>
      <c r="H9" s="18"/>
      <c r="I9" s="14">
        <f>+D9</f>
        <v>150</v>
      </c>
      <c r="J9" s="52">
        <f>+H3-C9</f>
        <v>133</v>
      </c>
      <c r="K9" s="21"/>
      <c r="L9" s="29"/>
      <c r="M9" s="30"/>
    </row>
    <row r="10" spans="1:13" x14ac:dyDescent="0.2">
      <c r="A10" s="34" t="s">
        <v>15</v>
      </c>
      <c r="B10" s="36">
        <v>1003</v>
      </c>
      <c r="C10" s="17">
        <v>42064</v>
      </c>
      <c r="D10" s="18">
        <v>250</v>
      </c>
      <c r="E10" s="18"/>
      <c r="F10" s="18"/>
      <c r="G10" s="18"/>
      <c r="H10" s="18"/>
      <c r="I10" s="14">
        <v>250</v>
      </c>
      <c r="J10" s="52">
        <f>+H3-C10</f>
        <v>124</v>
      </c>
      <c r="K10" s="21"/>
      <c r="L10" s="29"/>
      <c r="M10" s="30"/>
    </row>
    <row r="11" spans="1:13" x14ac:dyDescent="0.2">
      <c r="A11" s="34" t="s">
        <v>16</v>
      </c>
      <c r="B11" s="36">
        <v>1004</v>
      </c>
      <c r="C11" s="17">
        <v>42109</v>
      </c>
      <c r="D11" s="18">
        <v>350</v>
      </c>
      <c r="E11" s="18"/>
      <c r="F11" s="18"/>
      <c r="G11" s="18"/>
      <c r="H11" s="18">
        <v>350</v>
      </c>
      <c r="I11" s="14"/>
      <c r="J11" s="52">
        <f>+H3-C11</f>
        <v>79</v>
      </c>
      <c r="K11" s="21"/>
      <c r="L11" s="29"/>
      <c r="M11" s="30"/>
    </row>
    <row r="12" spans="1:13" x14ac:dyDescent="0.2">
      <c r="A12" s="34" t="s">
        <v>18</v>
      </c>
      <c r="B12" s="37">
        <v>1005</v>
      </c>
      <c r="C12" s="17">
        <v>42119</v>
      </c>
      <c r="D12" s="19">
        <v>600</v>
      </c>
      <c r="E12" s="18"/>
      <c r="F12" s="18"/>
      <c r="G12" s="18"/>
      <c r="H12" s="18">
        <v>600</v>
      </c>
      <c r="I12" s="14"/>
      <c r="J12" s="52">
        <f>+H3-C12</f>
        <v>69</v>
      </c>
    </row>
    <row r="13" spans="1:13" x14ac:dyDescent="0.2">
      <c r="A13" s="34" t="s">
        <v>17</v>
      </c>
      <c r="B13" s="37">
        <v>1006</v>
      </c>
      <c r="C13" s="17">
        <v>42122</v>
      </c>
      <c r="D13" s="19">
        <v>700</v>
      </c>
      <c r="E13" s="18"/>
      <c r="F13" s="18"/>
      <c r="G13" s="18"/>
      <c r="H13" s="18">
        <v>700</v>
      </c>
      <c r="I13" s="14"/>
      <c r="J13" s="52">
        <f>+H3-C13</f>
        <v>66</v>
      </c>
    </row>
    <row r="14" spans="1:13" x14ac:dyDescent="0.2">
      <c r="A14" s="34" t="s">
        <v>19</v>
      </c>
      <c r="B14" s="37">
        <v>1007</v>
      </c>
      <c r="C14" s="17">
        <v>42129</v>
      </c>
      <c r="D14" s="19">
        <v>2000</v>
      </c>
      <c r="E14" s="18"/>
      <c r="F14" s="18"/>
      <c r="G14" s="18">
        <v>2000</v>
      </c>
      <c r="H14" s="18"/>
      <c r="I14" s="14"/>
      <c r="J14" s="52">
        <f>+H3-C14</f>
        <v>59</v>
      </c>
    </row>
    <row r="15" spans="1:13" x14ac:dyDescent="0.2">
      <c r="A15" s="34" t="s">
        <v>21</v>
      </c>
      <c r="B15" s="37">
        <v>1008</v>
      </c>
      <c r="C15" s="17">
        <v>42134</v>
      </c>
      <c r="D15" s="19">
        <v>1830</v>
      </c>
      <c r="E15" s="18"/>
      <c r="F15" s="18"/>
      <c r="G15" s="18">
        <v>1830</v>
      </c>
      <c r="H15" s="18"/>
      <c r="I15" s="14"/>
      <c r="J15" s="52">
        <f>+H3-C15</f>
        <v>54</v>
      </c>
    </row>
    <row r="16" spans="1:13" x14ac:dyDescent="0.2">
      <c r="A16" s="34" t="s">
        <v>22</v>
      </c>
      <c r="B16" s="37">
        <v>1009</v>
      </c>
      <c r="C16" s="17">
        <v>42161</v>
      </c>
      <c r="D16" s="19">
        <v>1530</v>
      </c>
      <c r="E16" s="18"/>
      <c r="F16" s="18">
        <v>1530</v>
      </c>
      <c r="G16" s="18"/>
      <c r="H16" s="18"/>
      <c r="I16" s="14"/>
      <c r="J16" s="52">
        <f>+H3-C16</f>
        <v>27</v>
      </c>
    </row>
    <row r="17" spans="1:10" x14ac:dyDescent="0.2">
      <c r="A17" s="43" t="s">
        <v>25</v>
      </c>
      <c r="B17" s="37">
        <v>1010</v>
      </c>
      <c r="C17" s="17">
        <v>42167</v>
      </c>
      <c r="D17" s="19">
        <v>1780</v>
      </c>
      <c r="E17" s="18"/>
      <c r="F17" s="18">
        <v>1780</v>
      </c>
      <c r="G17" s="18"/>
      <c r="H17" s="18"/>
      <c r="I17" s="14"/>
      <c r="J17" s="52">
        <f>+H3-C17</f>
        <v>21</v>
      </c>
    </row>
    <row r="18" spans="1:10" x14ac:dyDescent="0.2">
      <c r="A18" s="34" t="s">
        <v>23</v>
      </c>
      <c r="B18" s="37">
        <v>1011</v>
      </c>
      <c r="C18" s="17">
        <v>42173</v>
      </c>
      <c r="D18" s="19">
        <v>2200</v>
      </c>
      <c r="E18" s="18"/>
      <c r="F18" s="18">
        <v>2200</v>
      </c>
      <c r="G18" s="18"/>
      <c r="H18" s="18"/>
      <c r="I18" s="14"/>
      <c r="J18" s="52">
        <f>+H3-C18</f>
        <v>15</v>
      </c>
    </row>
    <row r="19" spans="1:10" x14ac:dyDescent="0.2">
      <c r="A19" s="34" t="s">
        <v>24</v>
      </c>
      <c r="B19" s="37">
        <v>1012</v>
      </c>
      <c r="C19" s="17">
        <v>42207</v>
      </c>
      <c r="D19" s="19">
        <v>1690</v>
      </c>
      <c r="E19" s="18">
        <v>1690</v>
      </c>
      <c r="F19" s="18"/>
      <c r="G19" s="18"/>
      <c r="H19" s="18"/>
      <c r="I19" s="14"/>
      <c r="J19" s="52"/>
    </row>
    <row r="20" spans="1:10" x14ac:dyDescent="0.2">
      <c r="A20" s="34" t="s">
        <v>20</v>
      </c>
      <c r="B20" s="37">
        <v>1013</v>
      </c>
      <c r="C20" s="17">
        <v>42241</v>
      </c>
      <c r="D20" s="18">
        <v>2700</v>
      </c>
      <c r="E20" s="18">
        <f>+D20</f>
        <v>2700</v>
      </c>
      <c r="F20" s="18"/>
      <c r="G20" s="18"/>
      <c r="H20" s="18"/>
      <c r="I20" s="14"/>
      <c r="J20" s="52"/>
    </row>
    <row r="21" spans="1:10" ht="13.5" thickBot="1" x14ac:dyDescent="0.25">
      <c r="A21" s="42" t="s">
        <v>11</v>
      </c>
      <c r="B21" s="37">
        <v>1014</v>
      </c>
      <c r="C21" s="17">
        <v>42244</v>
      </c>
      <c r="D21" s="18">
        <v>6000</v>
      </c>
      <c r="E21" s="18">
        <f>+D21</f>
        <v>6000</v>
      </c>
      <c r="F21" s="18"/>
      <c r="G21" s="18"/>
      <c r="H21" s="18"/>
      <c r="I21" s="14"/>
      <c r="J21" s="52"/>
    </row>
    <row r="22" spans="1:10" ht="13.5" thickBot="1" x14ac:dyDescent="0.25">
      <c r="A22" s="6" t="s">
        <v>10</v>
      </c>
      <c r="B22" s="10"/>
      <c r="C22" s="10"/>
      <c r="D22" s="11">
        <f t="shared" ref="D22:I22" si="0">SUM(D8:D21)</f>
        <v>21780</v>
      </c>
      <c r="E22" s="11">
        <f t="shared" si="0"/>
        <v>10390</v>
      </c>
      <c r="F22" s="11">
        <f t="shared" si="0"/>
        <v>5510</v>
      </c>
      <c r="G22" s="11">
        <f t="shared" si="0"/>
        <v>3830</v>
      </c>
      <c r="H22" s="11">
        <f t="shared" si="0"/>
        <v>1650</v>
      </c>
      <c r="I22" s="20">
        <f t="shared" si="0"/>
        <v>400</v>
      </c>
      <c r="J22" s="49"/>
    </row>
    <row r="23" spans="1:10" x14ac:dyDescent="0.2">
      <c r="A23" s="3"/>
      <c r="B23" s="4"/>
      <c r="C23" s="4"/>
      <c r="D23" s="4"/>
      <c r="E23" s="12">
        <f>+E22/D22</f>
        <v>0.47704315886134069</v>
      </c>
      <c r="F23" s="12">
        <f>+F22/$D$22</f>
        <v>0.2529843893480257</v>
      </c>
      <c r="G23" s="12">
        <f>+G22/$D$22</f>
        <v>0.1758494031221304</v>
      </c>
      <c r="H23" s="12">
        <f>+H22/$D$22</f>
        <v>7.575757575757576E-2</v>
      </c>
      <c r="I23" s="13">
        <f>+I22/$D$22</f>
        <v>1.8365472910927456E-2</v>
      </c>
      <c r="J23" s="50"/>
    </row>
    <row r="24" spans="1:10" x14ac:dyDescent="0.2">
      <c r="A24" s="3"/>
      <c r="B24" s="4"/>
      <c r="C24" s="4"/>
      <c r="D24" s="4"/>
      <c r="E24" s="4"/>
      <c r="F24" s="4"/>
      <c r="G24" s="4"/>
      <c r="H24" s="4"/>
      <c r="I24" s="22">
        <f>SUM(F23:I23)</f>
        <v>0.52295684113865937</v>
      </c>
      <c r="J24" s="50"/>
    </row>
    <row r="25" spans="1:10" ht="13.5" thickBot="1" x14ac:dyDescent="0.25">
      <c r="A25" s="6"/>
      <c r="B25" s="7"/>
      <c r="C25" s="7"/>
      <c r="D25" s="7"/>
      <c r="E25" s="7"/>
      <c r="F25" s="7"/>
      <c r="G25" s="7"/>
      <c r="H25" s="7"/>
      <c r="I25" s="8"/>
      <c r="J25" s="51"/>
    </row>
  </sheetData>
  <phoneticPr fontId="3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opLeftCell="A17" workbookViewId="0"/>
  </sheetViews>
  <sheetFormatPr defaultRowHeight="12.75" x14ac:dyDescent="0.2"/>
  <cols>
    <col min="1" max="1" width="32.140625" customWidth="1"/>
    <col min="3" max="3" width="11.42578125" bestFit="1" customWidth="1"/>
    <col min="4" max="4" width="10.28515625" bestFit="1" customWidth="1"/>
    <col min="5" max="5" width="10.28515625" customWidth="1"/>
    <col min="6" max="7" width="10.42578125" customWidth="1"/>
    <col min="8" max="8" width="10.140625" bestFit="1" customWidth="1"/>
    <col min="9" max="9" width="13.5703125" bestFit="1" customWidth="1"/>
    <col min="10" max="10" width="12.42578125" customWidth="1"/>
    <col min="11" max="12" width="10.140625" bestFit="1" customWidth="1"/>
  </cols>
  <sheetData>
    <row r="1" spans="1:13" ht="13.5" thickBot="1" x14ac:dyDescent="0.25"/>
    <row r="2" spans="1:13" x14ac:dyDescent="0.2">
      <c r="A2" s="9" t="s">
        <v>0</v>
      </c>
      <c r="B2" s="1"/>
      <c r="C2" s="1"/>
      <c r="D2" s="1"/>
      <c r="E2" s="1"/>
      <c r="F2" s="1"/>
      <c r="G2" s="57" t="s">
        <v>31</v>
      </c>
      <c r="H2" s="24">
        <v>42188</v>
      </c>
      <c r="I2" s="2"/>
    </row>
    <row r="3" spans="1:13" ht="13.5" thickBot="1" x14ac:dyDescent="0.25">
      <c r="A3" s="3"/>
      <c r="B3" s="4"/>
      <c r="C3" s="4"/>
      <c r="D3" s="4"/>
      <c r="E3" s="4"/>
      <c r="F3" s="4"/>
      <c r="G3" s="4"/>
      <c r="H3" s="4"/>
      <c r="I3" s="5"/>
    </row>
    <row r="4" spans="1:13" x14ac:dyDescent="0.2">
      <c r="A4" s="23"/>
      <c r="B4" s="1"/>
      <c r="C4" s="1"/>
      <c r="D4" s="1"/>
      <c r="E4" s="33"/>
      <c r="F4" s="28"/>
      <c r="G4" s="1"/>
      <c r="H4" s="1"/>
      <c r="I4" s="2"/>
      <c r="J4" s="46" t="s">
        <v>26</v>
      </c>
    </row>
    <row r="5" spans="1:13" ht="13.5" thickBot="1" x14ac:dyDescent="0.25">
      <c r="A5" s="3"/>
      <c r="B5" s="4"/>
      <c r="C5" s="4"/>
      <c r="D5" s="4"/>
      <c r="E5" s="44" t="s">
        <v>13</v>
      </c>
      <c r="F5" s="45"/>
      <c r="G5" s="45" t="s">
        <v>5</v>
      </c>
      <c r="H5" s="7"/>
      <c r="I5" s="8"/>
      <c r="J5" s="47" t="s">
        <v>27</v>
      </c>
    </row>
    <row r="6" spans="1:13" ht="13.5" thickBot="1" x14ac:dyDescent="0.25">
      <c r="A6" s="46" t="s">
        <v>1</v>
      </c>
      <c r="B6" s="39" t="s">
        <v>2</v>
      </c>
      <c r="C6" s="31" t="s">
        <v>3</v>
      </c>
      <c r="D6" s="32" t="s">
        <v>4</v>
      </c>
      <c r="E6" s="35"/>
      <c r="F6" s="27" t="s">
        <v>6</v>
      </c>
      <c r="G6" s="26" t="s">
        <v>7</v>
      </c>
      <c r="H6" s="25" t="s">
        <v>8</v>
      </c>
      <c r="I6" s="27" t="s">
        <v>9</v>
      </c>
      <c r="J6" s="48" t="s">
        <v>28</v>
      </c>
    </row>
    <row r="7" spans="1:13" x14ac:dyDescent="0.2">
      <c r="A7" s="41" t="s">
        <v>14</v>
      </c>
      <c r="B7" s="36">
        <v>1002</v>
      </c>
      <c r="C7" s="17">
        <v>42055</v>
      </c>
      <c r="D7" s="18">
        <v>650</v>
      </c>
      <c r="E7" s="18"/>
      <c r="F7" s="18"/>
      <c r="G7" s="18"/>
      <c r="H7" s="18"/>
      <c r="I7" s="14">
        <f>+D7</f>
        <v>650</v>
      </c>
      <c r="J7" s="52">
        <f>+$H$2-C7</f>
        <v>133</v>
      </c>
      <c r="K7" s="21"/>
      <c r="L7" s="29"/>
      <c r="M7" s="30"/>
    </row>
    <row r="8" spans="1:13" x14ac:dyDescent="0.2">
      <c r="A8" s="34" t="s">
        <v>15</v>
      </c>
      <c r="B8" s="36">
        <f>B7+3</f>
        <v>1005</v>
      </c>
      <c r="C8" s="17">
        <v>42059</v>
      </c>
      <c r="D8" s="18">
        <v>816</v>
      </c>
      <c r="E8" s="18"/>
      <c r="F8" s="18"/>
      <c r="G8" s="18"/>
      <c r="H8" s="18"/>
      <c r="I8" s="14">
        <v>816</v>
      </c>
      <c r="J8" s="52">
        <f t="shared" ref="J8:J36" si="0">+$H$2-C8</f>
        <v>129</v>
      </c>
      <c r="K8" s="21"/>
      <c r="L8" s="29"/>
      <c r="M8" s="30"/>
    </row>
    <row r="9" spans="1:13" x14ac:dyDescent="0.2">
      <c r="A9" s="34" t="s">
        <v>29</v>
      </c>
      <c r="B9" s="36">
        <f>B8+5</f>
        <v>1010</v>
      </c>
      <c r="C9" s="17">
        <v>42064</v>
      </c>
      <c r="D9" s="18">
        <v>850</v>
      </c>
      <c r="E9" s="18"/>
      <c r="F9" s="18"/>
      <c r="G9" s="18"/>
      <c r="H9" s="18"/>
      <c r="I9" s="14">
        <v>850</v>
      </c>
      <c r="J9" s="52">
        <f t="shared" si="0"/>
        <v>124</v>
      </c>
      <c r="K9" s="21"/>
      <c r="L9" s="29"/>
      <c r="M9" s="30"/>
    </row>
    <row r="10" spans="1:13" x14ac:dyDescent="0.2">
      <c r="A10" s="34" t="s">
        <v>16</v>
      </c>
      <c r="B10" s="36">
        <f>B9+3</f>
        <v>1013</v>
      </c>
      <c r="C10" s="17">
        <v>42068</v>
      </c>
      <c r="D10" s="18">
        <v>885</v>
      </c>
      <c r="E10" s="18"/>
      <c r="F10" s="18"/>
      <c r="G10" s="18"/>
      <c r="H10" s="18"/>
      <c r="I10" s="14">
        <v>885</v>
      </c>
      <c r="J10" s="52">
        <f t="shared" si="0"/>
        <v>120</v>
      </c>
      <c r="K10" s="21"/>
      <c r="L10" s="29"/>
      <c r="M10" s="30"/>
    </row>
    <row r="11" spans="1:13" x14ac:dyDescent="0.2">
      <c r="A11" s="34" t="s">
        <v>18</v>
      </c>
      <c r="B11" s="36">
        <f>B10+5</f>
        <v>1018</v>
      </c>
      <c r="C11" s="17">
        <v>42071</v>
      </c>
      <c r="D11" s="18">
        <v>932</v>
      </c>
      <c r="E11" s="18"/>
      <c r="F11" s="18"/>
      <c r="G11" s="18"/>
      <c r="H11" s="18"/>
      <c r="I11" s="14">
        <v>932</v>
      </c>
      <c r="J11" s="52">
        <f t="shared" si="0"/>
        <v>117</v>
      </c>
      <c r="K11" s="21"/>
      <c r="L11" s="29"/>
      <c r="M11" s="30"/>
    </row>
    <row r="12" spans="1:13" x14ac:dyDescent="0.2">
      <c r="A12" s="34" t="s">
        <v>17</v>
      </c>
      <c r="B12" s="36">
        <f>B11+3</f>
        <v>1021</v>
      </c>
      <c r="C12" s="17">
        <v>42075</v>
      </c>
      <c r="D12" s="18">
        <v>562</v>
      </c>
      <c r="E12" s="18"/>
      <c r="F12" s="18"/>
      <c r="G12" s="18"/>
      <c r="H12" s="18"/>
      <c r="I12" s="14">
        <v>562</v>
      </c>
      <c r="J12" s="52">
        <f t="shared" si="0"/>
        <v>113</v>
      </c>
      <c r="K12" s="21"/>
      <c r="L12" s="29"/>
      <c r="M12" s="30"/>
    </row>
    <row r="13" spans="1:13" x14ac:dyDescent="0.2">
      <c r="A13" s="34" t="s">
        <v>19</v>
      </c>
      <c r="B13" s="36">
        <f>B12+5</f>
        <v>1026</v>
      </c>
      <c r="C13" s="17">
        <v>42109</v>
      </c>
      <c r="D13" s="18">
        <v>550</v>
      </c>
      <c r="E13" s="18"/>
      <c r="F13" s="18"/>
      <c r="G13" s="18"/>
      <c r="H13" s="18">
        <v>550</v>
      </c>
      <c r="I13" s="14"/>
      <c r="J13" s="52">
        <f t="shared" si="0"/>
        <v>79</v>
      </c>
      <c r="K13" s="21"/>
      <c r="L13" s="29"/>
      <c r="M13" s="30"/>
    </row>
    <row r="14" spans="1:13" x14ac:dyDescent="0.2">
      <c r="A14" s="34" t="s">
        <v>21</v>
      </c>
      <c r="B14" s="36">
        <f>B13+3</f>
        <v>1029</v>
      </c>
      <c r="C14" s="17">
        <v>42113</v>
      </c>
      <c r="D14" s="18">
        <v>948</v>
      </c>
      <c r="E14" s="18"/>
      <c r="F14" s="18"/>
      <c r="G14" s="18"/>
      <c r="H14" s="18">
        <v>948</v>
      </c>
      <c r="I14" s="14"/>
      <c r="J14" s="52">
        <f t="shared" si="0"/>
        <v>75</v>
      </c>
      <c r="K14" s="21"/>
      <c r="L14" s="29"/>
      <c r="M14" s="30"/>
    </row>
    <row r="15" spans="1:13" x14ac:dyDescent="0.2">
      <c r="A15" s="34" t="s">
        <v>22</v>
      </c>
      <c r="B15" s="36">
        <f>B14+5</f>
        <v>1034</v>
      </c>
      <c r="C15" s="17">
        <v>42119</v>
      </c>
      <c r="D15" s="19">
        <v>600</v>
      </c>
      <c r="E15" s="18"/>
      <c r="F15" s="18"/>
      <c r="G15" s="18"/>
      <c r="H15" s="18">
        <v>600</v>
      </c>
      <c r="I15" s="14"/>
      <c r="J15" s="52">
        <f t="shared" si="0"/>
        <v>69</v>
      </c>
    </row>
    <row r="16" spans="1:13" x14ac:dyDescent="0.2">
      <c r="A16" s="34" t="s">
        <v>23</v>
      </c>
      <c r="B16" s="36">
        <f>B15+3</f>
        <v>1037</v>
      </c>
      <c r="C16" s="17">
        <v>42121</v>
      </c>
      <c r="D16" s="19">
        <v>694</v>
      </c>
      <c r="E16" s="18"/>
      <c r="F16" s="18"/>
      <c r="G16" s="18"/>
      <c r="H16" s="18">
        <v>694</v>
      </c>
      <c r="I16" s="14"/>
      <c r="J16" s="52">
        <f t="shared" si="0"/>
        <v>67</v>
      </c>
    </row>
    <row r="17" spans="1:10" x14ac:dyDescent="0.2">
      <c r="A17" s="43" t="s">
        <v>25</v>
      </c>
      <c r="B17" s="36">
        <f>B16+5</f>
        <v>1042</v>
      </c>
      <c r="C17" s="17">
        <v>42123</v>
      </c>
      <c r="D17" s="19">
        <v>700</v>
      </c>
      <c r="E17" s="18"/>
      <c r="F17" s="18"/>
      <c r="G17" s="18"/>
      <c r="H17" s="18">
        <v>700</v>
      </c>
      <c r="I17" s="14"/>
      <c r="J17" s="52">
        <f t="shared" si="0"/>
        <v>65</v>
      </c>
    </row>
    <row r="18" spans="1:10" x14ac:dyDescent="0.2">
      <c r="A18" s="34" t="s">
        <v>11</v>
      </c>
      <c r="B18" s="36">
        <f>B17+3</f>
        <v>1045</v>
      </c>
      <c r="C18" s="17">
        <v>42126</v>
      </c>
      <c r="D18" s="19">
        <v>984</v>
      </c>
      <c r="E18" s="18"/>
      <c r="F18" s="18"/>
      <c r="G18" s="18"/>
      <c r="H18" s="18">
        <v>984</v>
      </c>
      <c r="I18" s="14"/>
      <c r="J18" s="52">
        <f t="shared" si="0"/>
        <v>62</v>
      </c>
    </row>
    <row r="19" spans="1:10" x14ac:dyDescent="0.2">
      <c r="A19" s="34" t="s">
        <v>24</v>
      </c>
      <c r="B19" s="36">
        <f>B18+5</f>
        <v>1050</v>
      </c>
      <c r="C19" s="17">
        <v>42129</v>
      </c>
      <c r="D19" s="19">
        <v>2000</v>
      </c>
      <c r="E19" s="18"/>
      <c r="F19" s="18"/>
      <c r="G19" s="18">
        <v>2000</v>
      </c>
      <c r="H19" s="18"/>
      <c r="I19" s="14"/>
      <c r="J19" s="52">
        <f t="shared" si="0"/>
        <v>59</v>
      </c>
    </row>
    <row r="20" spans="1:10" x14ac:dyDescent="0.2">
      <c r="A20" s="34" t="s">
        <v>20</v>
      </c>
      <c r="B20" s="36">
        <f>B19+3</f>
        <v>1053</v>
      </c>
      <c r="C20" s="17">
        <v>42131</v>
      </c>
      <c r="D20" s="19">
        <v>1960</v>
      </c>
      <c r="E20" s="18"/>
      <c r="F20" s="18"/>
      <c r="G20" s="18">
        <v>1960</v>
      </c>
      <c r="H20" s="18"/>
      <c r="I20" s="14"/>
      <c r="J20" s="52">
        <f t="shared" si="0"/>
        <v>57</v>
      </c>
    </row>
    <row r="21" spans="1:10" x14ac:dyDescent="0.2">
      <c r="A21" s="34" t="s">
        <v>32</v>
      </c>
      <c r="B21" s="36">
        <f>B20+5</f>
        <v>1058</v>
      </c>
      <c r="C21" s="17">
        <v>42134</v>
      </c>
      <c r="D21" s="19">
        <v>1830</v>
      </c>
      <c r="E21" s="18"/>
      <c r="F21" s="18"/>
      <c r="G21" s="18">
        <v>1830</v>
      </c>
      <c r="H21" s="18"/>
      <c r="I21" s="14"/>
      <c r="J21" s="52">
        <f t="shared" si="0"/>
        <v>54</v>
      </c>
    </row>
    <row r="22" spans="1:10" x14ac:dyDescent="0.2">
      <c r="A22" s="34" t="s">
        <v>33</v>
      </c>
      <c r="B22" s="36">
        <f>B21+3</f>
        <v>1061</v>
      </c>
      <c r="C22" s="17">
        <v>42139</v>
      </c>
      <c r="D22" s="19">
        <v>1525</v>
      </c>
      <c r="E22" s="18"/>
      <c r="F22" s="18"/>
      <c r="G22" s="18">
        <v>1525</v>
      </c>
      <c r="H22" s="18"/>
      <c r="I22" s="14"/>
      <c r="J22" s="52">
        <f t="shared" si="0"/>
        <v>49</v>
      </c>
    </row>
    <row r="23" spans="1:10" x14ac:dyDescent="0.2">
      <c r="A23" s="34" t="s">
        <v>34</v>
      </c>
      <c r="B23" s="36">
        <f>B22+5</f>
        <v>1066</v>
      </c>
      <c r="C23" s="17">
        <v>42143</v>
      </c>
      <c r="D23" s="19">
        <v>1629</v>
      </c>
      <c r="E23" s="18"/>
      <c r="F23" s="18"/>
      <c r="G23" s="18">
        <v>1629</v>
      </c>
      <c r="H23" s="18"/>
      <c r="I23" s="14"/>
      <c r="J23" s="52">
        <f t="shared" si="0"/>
        <v>45</v>
      </c>
    </row>
    <row r="24" spans="1:10" x14ac:dyDescent="0.2">
      <c r="A24" s="34" t="s">
        <v>35</v>
      </c>
      <c r="B24" s="36">
        <f>B23+3</f>
        <v>1069</v>
      </c>
      <c r="C24" s="17">
        <v>42149</v>
      </c>
      <c r="D24" s="19">
        <v>1317</v>
      </c>
      <c r="E24" s="18"/>
      <c r="F24" s="18"/>
      <c r="G24" s="18">
        <v>1317</v>
      </c>
      <c r="H24" s="18"/>
      <c r="I24" s="14"/>
      <c r="J24" s="52">
        <f t="shared" si="0"/>
        <v>39</v>
      </c>
    </row>
    <row r="25" spans="1:10" x14ac:dyDescent="0.2">
      <c r="A25" s="34" t="s">
        <v>21</v>
      </c>
      <c r="B25" s="36">
        <f>B24+5</f>
        <v>1074</v>
      </c>
      <c r="C25" s="17">
        <v>42161</v>
      </c>
      <c r="D25" s="19">
        <v>1530</v>
      </c>
      <c r="E25" s="18"/>
      <c r="F25" s="18">
        <v>1530</v>
      </c>
      <c r="G25" s="18"/>
      <c r="H25" s="18"/>
      <c r="I25" s="14"/>
      <c r="J25" s="52">
        <f t="shared" si="0"/>
        <v>27</v>
      </c>
    </row>
    <row r="26" spans="1:10" x14ac:dyDescent="0.2">
      <c r="A26" s="34" t="s">
        <v>22</v>
      </c>
      <c r="B26" s="36">
        <f>B25+3</f>
        <v>1077</v>
      </c>
      <c r="C26" s="17">
        <v>42164</v>
      </c>
      <c r="D26" s="19">
        <v>1870</v>
      </c>
      <c r="E26" s="18"/>
      <c r="F26" s="18">
        <v>1870</v>
      </c>
      <c r="G26" s="18"/>
      <c r="H26" s="18"/>
      <c r="I26" s="14"/>
      <c r="J26" s="52">
        <f t="shared" si="0"/>
        <v>24</v>
      </c>
    </row>
    <row r="27" spans="1:10" x14ac:dyDescent="0.2">
      <c r="A27" s="34" t="s">
        <v>36</v>
      </c>
      <c r="B27" s="36">
        <f>B26+5</f>
        <v>1082</v>
      </c>
      <c r="C27" s="17">
        <v>42167</v>
      </c>
      <c r="D27" s="19">
        <v>1780</v>
      </c>
      <c r="E27" s="18"/>
      <c r="F27" s="18">
        <v>1780</v>
      </c>
      <c r="G27" s="18"/>
      <c r="H27" s="18"/>
      <c r="I27" s="14"/>
      <c r="J27" s="52">
        <f t="shared" si="0"/>
        <v>21</v>
      </c>
    </row>
    <row r="28" spans="1:10" x14ac:dyDescent="0.2">
      <c r="A28" s="34" t="s">
        <v>23</v>
      </c>
      <c r="B28" s="36">
        <f>B27+3</f>
        <v>1085</v>
      </c>
      <c r="C28" s="17">
        <v>42170</v>
      </c>
      <c r="D28" s="19">
        <v>1100</v>
      </c>
      <c r="E28" s="18"/>
      <c r="F28" s="18">
        <v>1100</v>
      </c>
      <c r="G28" s="18"/>
      <c r="H28" s="18"/>
      <c r="I28" s="14"/>
      <c r="J28" s="52">
        <f t="shared" si="0"/>
        <v>18</v>
      </c>
    </row>
    <row r="29" spans="1:10" x14ac:dyDescent="0.2">
      <c r="A29" s="34" t="s">
        <v>24</v>
      </c>
      <c r="B29" s="36">
        <f>B28+5</f>
        <v>1090</v>
      </c>
      <c r="C29" s="17">
        <v>42173</v>
      </c>
      <c r="D29" s="19">
        <v>2200</v>
      </c>
      <c r="E29" s="18"/>
      <c r="F29" s="18">
        <v>2200</v>
      </c>
      <c r="G29" s="18"/>
      <c r="H29" s="18"/>
      <c r="I29" s="14"/>
      <c r="J29" s="52">
        <f t="shared" si="0"/>
        <v>15</v>
      </c>
    </row>
    <row r="30" spans="1:10" x14ac:dyDescent="0.2">
      <c r="A30" s="34" t="s">
        <v>37</v>
      </c>
      <c r="B30" s="36">
        <f>B29+3</f>
        <v>1093</v>
      </c>
      <c r="C30" s="17">
        <v>42175</v>
      </c>
      <c r="D30" s="19">
        <v>1657</v>
      </c>
      <c r="E30" s="18"/>
      <c r="F30" s="18">
        <v>1657</v>
      </c>
      <c r="G30" s="18"/>
      <c r="H30" s="18"/>
      <c r="I30" s="14"/>
      <c r="J30" s="52">
        <f t="shared" si="0"/>
        <v>13</v>
      </c>
    </row>
    <row r="31" spans="1:10" x14ac:dyDescent="0.2">
      <c r="A31" s="34" t="s">
        <v>38</v>
      </c>
      <c r="B31" s="36">
        <f>B30+5</f>
        <v>1098</v>
      </c>
      <c r="C31" s="17">
        <v>42207</v>
      </c>
      <c r="D31" s="19">
        <v>1690</v>
      </c>
      <c r="E31" s="18">
        <v>1690</v>
      </c>
      <c r="F31" s="18"/>
      <c r="G31" s="18"/>
      <c r="H31" s="18"/>
      <c r="I31" s="14"/>
      <c r="J31" s="52">
        <f t="shared" si="0"/>
        <v>-19</v>
      </c>
    </row>
    <row r="32" spans="1:10" x14ac:dyDescent="0.2">
      <c r="A32" s="34" t="s">
        <v>39</v>
      </c>
      <c r="B32" s="36">
        <f>B31+3</f>
        <v>1101</v>
      </c>
      <c r="C32" s="17">
        <v>42208</v>
      </c>
      <c r="D32" s="19">
        <v>2230</v>
      </c>
      <c r="E32" s="18">
        <v>2230</v>
      </c>
      <c r="F32" s="18"/>
      <c r="G32" s="18"/>
      <c r="H32" s="18"/>
      <c r="I32" s="14"/>
      <c r="J32" s="52">
        <f t="shared" si="0"/>
        <v>-20</v>
      </c>
    </row>
    <row r="33" spans="1:10" x14ac:dyDescent="0.2">
      <c r="A33" s="34" t="s">
        <v>40</v>
      </c>
      <c r="B33" s="36">
        <f>B32+5</f>
        <v>1106</v>
      </c>
      <c r="C33" s="17">
        <v>42241</v>
      </c>
      <c r="D33" s="18">
        <v>2700</v>
      </c>
      <c r="E33" s="18">
        <f>+D33</f>
        <v>2700</v>
      </c>
      <c r="F33" s="18"/>
      <c r="G33" s="18"/>
      <c r="H33" s="18"/>
      <c r="I33" s="14"/>
      <c r="J33" s="52">
        <f t="shared" si="0"/>
        <v>-53</v>
      </c>
    </row>
    <row r="34" spans="1:10" x14ac:dyDescent="0.2">
      <c r="A34" s="34" t="s">
        <v>41</v>
      </c>
      <c r="B34" s="36">
        <f>B33+3</f>
        <v>1109</v>
      </c>
      <c r="C34" s="17">
        <v>42243</v>
      </c>
      <c r="D34" s="18">
        <v>2950</v>
      </c>
      <c r="E34" s="18">
        <v>2950</v>
      </c>
      <c r="F34" s="18"/>
      <c r="G34" s="18"/>
      <c r="H34" s="18"/>
      <c r="I34" s="14"/>
      <c r="J34" s="52">
        <f t="shared" si="0"/>
        <v>-55</v>
      </c>
    </row>
    <row r="35" spans="1:10" x14ac:dyDescent="0.2">
      <c r="A35" s="34" t="s">
        <v>42</v>
      </c>
      <c r="B35" s="36">
        <f>B34+3</f>
        <v>1112</v>
      </c>
      <c r="C35" s="17">
        <v>42245</v>
      </c>
      <c r="D35" s="18">
        <v>3870</v>
      </c>
      <c r="E35" s="18">
        <v>3870</v>
      </c>
      <c r="F35" s="18"/>
      <c r="G35" s="18"/>
      <c r="H35" s="18"/>
      <c r="I35" s="14"/>
      <c r="J35" s="52">
        <f t="shared" si="0"/>
        <v>-57</v>
      </c>
    </row>
    <row r="36" spans="1:10" ht="13.5" thickBot="1" x14ac:dyDescent="0.25">
      <c r="A36" s="42" t="s">
        <v>43</v>
      </c>
      <c r="B36" s="36">
        <f>B35+5</f>
        <v>1117</v>
      </c>
      <c r="C36" s="17">
        <v>42249</v>
      </c>
      <c r="D36" s="18">
        <v>6000</v>
      </c>
      <c r="E36" s="18">
        <f>+D36</f>
        <v>6000</v>
      </c>
      <c r="F36" s="18"/>
      <c r="G36" s="18"/>
      <c r="H36" s="18"/>
      <c r="I36" s="14"/>
      <c r="J36" s="52">
        <f t="shared" si="0"/>
        <v>-61</v>
      </c>
    </row>
    <row r="37" spans="1:10" ht="13.5" thickBot="1" x14ac:dyDescent="0.25">
      <c r="A37" s="6" t="s">
        <v>10</v>
      </c>
      <c r="B37" s="10"/>
      <c r="C37" s="10"/>
      <c r="D37" s="11">
        <f t="shared" ref="D37:I37" si="1">SUM(D7:D36)</f>
        <v>49009</v>
      </c>
      <c r="E37" s="11">
        <f t="shared" si="1"/>
        <v>19440</v>
      </c>
      <c r="F37" s="11">
        <f t="shared" si="1"/>
        <v>10137</v>
      </c>
      <c r="G37" s="11">
        <f t="shared" si="1"/>
        <v>10261</v>
      </c>
      <c r="H37" s="11">
        <f t="shared" si="1"/>
        <v>4476</v>
      </c>
      <c r="I37" s="20">
        <f t="shared" si="1"/>
        <v>4695</v>
      </c>
      <c r="J37" s="49"/>
    </row>
    <row r="38" spans="1:10" x14ac:dyDescent="0.2">
      <c r="A38" s="3"/>
      <c r="B38" s="4"/>
      <c r="C38" s="4"/>
      <c r="D38" s="4"/>
      <c r="E38" s="56">
        <f>+E37/D37</f>
        <v>0.39666183762166135</v>
      </c>
      <c r="F38" s="12">
        <f>+F37/$D$37</f>
        <v>0.20683956008080148</v>
      </c>
      <c r="G38" s="12">
        <f>+G37/$D$37</f>
        <v>0.20936970760472567</v>
      </c>
      <c r="H38" s="12">
        <f>+H37/$D$37</f>
        <v>9.1330163847456583E-2</v>
      </c>
      <c r="I38" s="13">
        <f>+I37/$D$37</f>
        <v>9.5798730845354937E-2</v>
      </c>
      <c r="J38" s="50"/>
    </row>
    <row r="39" spans="1:10" x14ac:dyDescent="0.2">
      <c r="A39" s="3"/>
      <c r="B39" s="4"/>
      <c r="C39" s="4"/>
      <c r="D39" s="4"/>
      <c r="E39" s="4"/>
      <c r="F39" s="4"/>
      <c r="G39" s="54"/>
      <c r="H39" s="53" t="s">
        <v>30</v>
      </c>
      <c r="I39" s="55">
        <f>SUM(F38:I38)</f>
        <v>0.6033381623783387</v>
      </c>
      <c r="J39" s="50"/>
    </row>
    <row r="40" spans="1:10" ht="13.5" thickBot="1" x14ac:dyDescent="0.25">
      <c r="A40" s="6"/>
      <c r="B40" s="7"/>
      <c r="C40" s="7"/>
      <c r="D40" s="7"/>
      <c r="E40" s="7"/>
      <c r="F40" s="7"/>
      <c r="G40" s="7"/>
      <c r="H40" s="7"/>
      <c r="I40" s="8"/>
      <c r="J40" s="51"/>
    </row>
  </sheetData>
  <phoneticPr fontId="3" type="noConversion"/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  <ignoredErrors>
    <ignoredError sqref="B9:B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workbookViewId="0">
      <selection sqref="A1:IV65536"/>
    </sheetView>
  </sheetViews>
  <sheetFormatPr defaultRowHeight="12.75" x14ac:dyDescent="0.2"/>
  <cols>
    <col min="1" max="1" width="32.140625" customWidth="1"/>
    <col min="3" max="3" width="11.42578125" bestFit="1" customWidth="1"/>
    <col min="4" max="4" width="10.28515625" bestFit="1" customWidth="1"/>
    <col min="5" max="5" width="10.28515625" customWidth="1"/>
    <col min="6" max="7" width="10.42578125" customWidth="1"/>
    <col min="8" max="8" width="10.140625" bestFit="1" customWidth="1"/>
    <col min="9" max="9" width="13.5703125" bestFit="1" customWidth="1"/>
    <col min="10" max="10" width="12.42578125" customWidth="1"/>
    <col min="11" max="12" width="10.140625" bestFit="1" customWidth="1"/>
  </cols>
  <sheetData>
    <row r="1" spans="1:13" ht="13.5" thickBot="1" x14ac:dyDescent="0.25"/>
    <row r="2" spans="1:13" x14ac:dyDescent="0.2">
      <c r="A2" s="9" t="s">
        <v>0</v>
      </c>
      <c r="B2" s="1"/>
      <c r="C2" s="1"/>
      <c r="D2" s="1"/>
      <c r="E2" s="1"/>
      <c r="F2" s="1"/>
      <c r="G2" s="57" t="s">
        <v>31</v>
      </c>
      <c r="H2" s="24">
        <v>42188</v>
      </c>
      <c r="I2" s="2"/>
    </row>
    <row r="3" spans="1:13" ht="13.5" thickBot="1" x14ac:dyDescent="0.25">
      <c r="A3" s="3"/>
      <c r="B3" s="4"/>
      <c r="C3" s="4"/>
      <c r="D3" s="4"/>
      <c r="E3" s="4"/>
      <c r="F3" s="4"/>
      <c r="G3" s="4"/>
      <c r="H3" s="4"/>
      <c r="I3" s="5"/>
    </row>
    <row r="4" spans="1:13" x14ac:dyDescent="0.2">
      <c r="A4" s="23"/>
      <c r="B4" s="1"/>
      <c r="C4" s="1"/>
      <c r="D4" s="1"/>
      <c r="E4" s="33"/>
      <c r="F4" s="28"/>
      <c r="G4" s="1"/>
      <c r="H4" s="1"/>
      <c r="I4" s="2"/>
      <c r="J4" s="46" t="s">
        <v>26</v>
      </c>
    </row>
    <row r="5" spans="1:13" ht="13.5" thickBot="1" x14ac:dyDescent="0.25">
      <c r="A5" s="3"/>
      <c r="B5" s="4"/>
      <c r="C5" s="4"/>
      <c r="D5" s="4"/>
      <c r="E5" s="44" t="s">
        <v>13</v>
      </c>
      <c r="F5" s="45"/>
      <c r="G5" s="45" t="s">
        <v>5</v>
      </c>
      <c r="H5" s="7"/>
      <c r="I5" s="8"/>
      <c r="J5" s="47" t="s">
        <v>27</v>
      </c>
    </row>
    <row r="6" spans="1:13" ht="13.5" thickBot="1" x14ac:dyDescent="0.25">
      <c r="A6" s="46" t="s">
        <v>1</v>
      </c>
      <c r="B6" s="39" t="s">
        <v>2</v>
      </c>
      <c r="C6" s="31" t="s">
        <v>3</v>
      </c>
      <c r="D6" s="32" t="s">
        <v>4</v>
      </c>
      <c r="E6" s="35"/>
      <c r="F6" s="27" t="s">
        <v>6</v>
      </c>
      <c r="G6" s="26" t="s">
        <v>7</v>
      </c>
      <c r="H6" s="25" t="s">
        <v>8</v>
      </c>
      <c r="I6" s="27" t="s">
        <v>9</v>
      </c>
      <c r="J6" s="48" t="s">
        <v>28</v>
      </c>
    </row>
    <row r="7" spans="1:13" x14ac:dyDescent="0.2">
      <c r="A7" s="41" t="s">
        <v>14</v>
      </c>
      <c r="B7" s="36">
        <v>1002</v>
      </c>
      <c r="C7" s="17">
        <v>42055</v>
      </c>
      <c r="D7" s="18">
        <v>650</v>
      </c>
      <c r="E7" s="18"/>
      <c r="F7" s="18"/>
      <c r="G7" s="18"/>
      <c r="H7" s="18"/>
      <c r="I7" s="14">
        <f>+D7</f>
        <v>650</v>
      </c>
      <c r="J7" s="52">
        <f>+$H$2-C7</f>
        <v>133</v>
      </c>
      <c r="K7" s="21"/>
      <c r="L7" s="29"/>
      <c r="M7" s="30"/>
    </row>
    <row r="8" spans="1:13" x14ac:dyDescent="0.2">
      <c r="A8" s="34" t="s">
        <v>15</v>
      </c>
      <c r="B8" s="36">
        <f>B7+3</f>
        <v>1005</v>
      </c>
      <c r="C8" s="17">
        <v>42059</v>
      </c>
      <c r="D8" s="18">
        <v>816</v>
      </c>
      <c r="E8" s="18"/>
      <c r="F8" s="18"/>
      <c r="G8" s="18"/>
      <c r="H8" s="18"/>
      <c r="I8" s="14">
        <v>816</v>
      </c>
      <c r="J8" s="52">
        <f t="shared" ref="J8:J50" si="0">+$H$2-C8</f>
        <v>129</v>
      </c>
      <c r="K8" s="21"/>
      <c r="L8" s="29"/>
      <c r="M8" s="30"/>
    </row>
    <row r="9" spans="1:13" x14ac:dyDescent="0.2">
      <c r="A9" s="34" t="s">
        <v>29</v>
      </c>
      <c r="B9" s="36">
        <f>B8+5</f>
        <v>1010</v>
      </c>
      <c r="C9" s="17">
        <v>42064</v>
      </c>
      <c r="D9" s="18">
        <v>850</v>
      </c>
      <c r="E9" s="18"/>
      <c r="F9" s="18"/>
      <c r="G9" s="18"/>
      <c r="H9" s="18"/>
      <c r="I9" s="14">
        <v>850</v>
      </c>
      <c r="J9" s="52">
        <f t="shared" si="0"/>
        <v>124</v>
      </c>
      <c r="K9" s="21"/>
      <c r="L9" s="29"/>
      <c r="M9" s="30"/>
    </row>
    <row r="10" spans="1:13" x14ac:dyDescent="0.2">
      <c r="A10" s="34" t="s">
        <v>16</v>
      </c>
      <c r="B10" s="36">
        <f>B9+3</f>
        <v>1013</v>
      </c>
      <c r="C10" s="17">
        <v>42068</v>
      </c>
      <c r="D10" s="18">
        <v>885</v>
      </c>
      <c r="E10" s="18"/>
      <c r="F10" s="18"/>
      <c r="G10" s="18"/>
      <c r="H10" s="18"/>
      <c r="I10" s="14">
        <v>885</v>
      </c>
      <c r="J10" s="52">
        <f t="shared" si="0"/>
        <v>120</v>
      </c>
      <c r="K10" s="21"/>
      <c r="L10" s="29"/>
      <c r="M10" s="30"/>
    </row>
    <row r="11" spans="1:13" x14ac:dyDescent="0.2">
      <c r="A11" s="34" t="s">
        <v>18</v>
      </c>
      <c r="B11" s="36">
        <f>B10+5</f>
        <v>1018</v>
      </c>
      <c r="C11" s="17">
        <v>42071</v>
      </c>
      <c r="D11" s="18">
        <v>932</v>
      </c>
      <c r="E11" s="18"/>
      <c r="F11" s="18"/>
      <c r="G11" s="18"/>
      <c r="H11" s="18"/>
      <c r="I11" s="14">
        <v>932</v>
      </c>
      <c r="J11" s="52">
        <f t="shared" si="0"/>
        <v>117</v>
      </c>
      <c r="K11" s="21"/>
      <c r="L11" s="29"/>
      <c r="M11" s="30"/>
    </row>
    <row r="12" spans="1:13" x14ac:dyDescent="0.2">
      <c r="A12" s="34" t="s">
        <v>17</v>
      </c>
      <c r="B12" s="36">
        <f>B11+3</f>
        <v>1021</v>
      </c>
      <c r="C12" s="17">
        <v>42075</v>
      </c>
      <c r="D12" s="18">
        <v>562</v>
      </c>
      <c r="E12" s="18"/>
      <c r="F12" s="18"/>
      <c r="G12" s="18"/>
      <c r="H12" s="18"/>
      <c r="I12" s="14">
        <v>562</v>
      </c>
      <c r="J12" s="52">
        <f t="shared" si="0"/>
        <v>113</v>
      </c>
      <c r="K12" s="21"/>
      <c r="L12" s="29"/>
      <c r="M12" s="30"/>
    </row>
    <row r="13" spans="1:13" x14ac:dyDescent="0.2">
      <c r="A13" s="34" t="s">
        <v>19</v>
      </c>
      <c r="B13" s="36">
        <f>B12+5</f>
        <v>1026</v>
      </c>
      <c r="C13" s="17">
        <v>42109</v>
      </c>
      <c r="D13" s="18">
        <v>550</v>
      </c>
      <c r="E13" s="18"/>
      <c r="F13" s="18"/>
      <c r="G13" s="18"/>
      <c r="H13" s="18">
        <v>550</v>
      </c>
      <c r="I13" s="14"/>
      <c r="J13" s="52">
        <f t="shared" si="0"/>
        <v>79</v>
      </c>
      <c r="K13" s="21"/>
      <c r="L13" s="29"/>
      <c r="M13" s="30"/>
    </row>
    <row r="14" spans="1:13" x14ac:dyDescent="0.2">
      <c r="A14" s="34" t="s">
        <v>21</v>
      </c>
      <c r="B14" s="36">
        <f>B13+3</f>
        <v>1029</v>
      </c>
      <c r="C14" s="17">
        <v>42113</v>
      </c>
      <c r="D14" s="18">
        <v>948</v>
      </c>
      <c r="E14" s="18"/>
      <c r="F14" s="18"/>
      <c r="G14" s="18"/>
      <c r="H14" s="18">
        <v>948</v>
      </c>
      <c r="I14" s="14"/>
      <c r="J14" s="52">
        <f t="shared" si="0"/>
        <v>75</v>
      </c>
      <c r="K14" s="21"/>
      <c r="L14" s="29"/>
      <c r="M14" s="30"/>
    </row>
    <row r="15" spans="1:13" x14ac:dyDescent="0.2">
      <c r="A15" s="34" t="s">
        <v>22</v>
      </c>
      <c r="B15" s="36">
        <f>B14+5</f>
        <v>1034</v>
      </c>
      <c r="C15" s="17">
        <v>42119</v>
      </c>
      <c r="D15" s="19">
        <v>600</v>
      </c>
      <c r="E15" s="18"/>
      <c r="F15" s="18"/>
      <c r="G15" s="18"/>
      <c r="H15" s="18">
        <v>600</v>
      </c>
      <c r="I15" s="14"/>
      <c r="J15" s="52">
        <f t="shared" si="0"/>
        <v>69</v>
      </c>
    </row>
    <row r="16" spans="1:13" x14ac:dyDescent="0.2">
      <c r="A16" s="34" t="s">
        <v>23</v>
      </c>
      <c r="B16" s="36">
        <f>B15+3</f>
        <v>1037</v>
      </c>
      <c r="C16" s="17">
        <v>42121</v>
      </c>
      <c r="D16" s="19">
        <v>694</v>
      </c>
      <c r="E16" s="18"/>
      <c r="F16" s="18"/>
      <c r="G16" s="18"/>
      <c r="H16" s="18">
        <v>694</v>
      </c>
      <c r="I16" s="14"/>
      <c r="J16" s="52">
        <f t="shared" si="0"/>
        <v>67</v>
      </c>
    </row>
    <row r="17" spans="1:10" x14ac:dyDescent="0.2">
      <c r="A17" s="43" t="s">
        <v>25</v>
      </c>
      <c r="B17" s="36">
        <f>B16+5</f>
        <v>1042</v>
      </c>
      <c r="C17" s="17">
        <v>42123</v>
      </c>
      <c r="D17" s="19">
        <v>700</v>
      </c>
      <c r="E17" s="18"/>
      <c r="F17" s="18"/>
      <c r="G17" s="18"/>
      <c r="H17" s="18">
        <v>700</v>
      </c>
      <c r="I17" s="14"/>
      <c r="J17" s="52">
        <f t="shared" si="0"/>
        <v>65</v>
      </c>
    </row>
    <row r="18" spans="1:10" x14ac:dyDescent="0.2">
      <c r="A18" s="34" t="s">
        <v>11</v>
      </c>
      <c r="B18" s="36">
        <f>B17+3</f>
        <v>1045</v>
      </c>
      <c r="C18" s="17">
        <v>42126</v>
      </c>
      <c r="D18" s="19">
        <v>984</v>
      </c>
      <c r="E18" s="18"/>
      <c r="F18" s="18"/>
      <c r="G18" s="18"/>
      <c r="H18" s="18">
        <v>984</v>
      </c>
      <c r="I18" s="14"/>
      <c r="J18" s="52">
        <f t="shared" si="0"/>
        <v>62</v>
      </c>
    </row>
    <row r="19" spans="1:10" x14ac:dyDescent="0.2">
      <c r="A19" s="34" t="s">
        <v>24</v>
      </c>
      <c r="B19" s="36">
        <f>B18+5</f>
        <v>1050</v>
      </c>
      <c r="C19" s="17">
        <v>42129</v>
      </c>
      <c r="D19" s="19">
        <v>2000</v>
      </c>
      <c r="E19" s="18"/>
      <c r="F19" s="18"/>
      <c r="G19" s="18">
        <v>2000</v>
      </c>
      <c r="H19" s="18"/>
      <c r="I19" s="14"/>
      <c r="J19" s="52">
        <f t="shared" si="0"/>
        <v>59</v>
      </c>
    </row>
    <row r="20" spans="1:10" x14ac:dyDescent="0.2">
      <c r="A20" s="34" t="s">
        <v>20</v>
      </c>
      <c r="B20" s="36">
        <f>B19+3</f>
        <v>1053</v>
      </c>
      <c r="C20" s="17">
        <v>42131</v>
      </c>
      <c r="D20" s="19">
        <v>1960</v>
      </c>
      <c r="E20" s="18"/>
      <c r="F20" s="18"/>
      <c r="G20" s="18">
        <v>1960</v>
      </c>
      <c r="H20" s="18"/>
      <c r="I20" s="14"/>
      <c r="J20" s="52">
        <f t="shared" si="0"/>
        <v>57</v>
      </c>
    </row>
    <row r="21" spans="1:10" x14ac:dyDescent="0.2">
      <c r="A21" s="34" t="s">
        <v>32</v>
      </c>
      <c r="B21" s="36">
        <f>B20+5</f>
        <v>1058</v>
      </c>
      <c r="C21" s="17">
        <v>42134</v>
      </c>
      <c r="D21" s="19">
        <v>1830</v>
      </c>
      <c r="E21" s="18"/>
      <c r="F21" s="18"/>
      <c r="G21" s="18">
        <v>1830</v>
      </c>
      <c r="H21" s="18"/>
      <c r="I21" s="14"/>
      <c r="J21" s="52">
        <f t="shared" si="0"/>
        <v>54</v>
      </c>
    </row>
    <row r="22" spans="1:10" x14ac:dyDescent="0.2">
      <c r="A22" s="34" t="s">
        <v>33</v>
      </c>
      <c r="B22" s="36">
        <f>B21+3</f>
        <v>1061</v>
      </c>
      <c r="C22" s="17">
        <v>42139</v>
      </c>
      <c r="D22" s="19">
        <v>1525</v>
      </c>
      <c r="E22" s="18"/>
      <c r="F22" s="18"/>
      <c r="G22" s="18">
        <v>1525</v>
      </c>
      <c r="H22" s="18"/>
      <c r="I22" s="14"/>
      <c r="J22" s="52">
        <f t="shared" si="0"/>
        <v>49</v>
      </c>
    </row>
    <row r="23" spans="1:10" x14ac:dyDescent="0.2">
      <c r="A23" s="34" t="s">
        <v>34</v>
      </c>
      <c r="B23" s="36">
        <f>B22+5</f>
        <v>1066</v>
      </c>
      <c r="C23" s="17">
        <v>42143</v>
      </c>
      <c r="D23" s="19">
        <v>1629</v>
      </c>
      <c r="E23" s="18"/>
      <c r="F23" s="18"/>
      <c r="G23" s="18">
        <v>1629</v>
      </c>
      <c r="H23" s="18"/>
      <c r="I23" s="14"/>
      <c r="J23" s="52">
        <f t="shared" si="0"/>
        <v>45</v>
      </c>
    </row>
    <row r="24" spans="1:10" x14ac:dyDescent="0.2">
      <c r="A24" s="34" t="s">
        <v>35</v>
      </c>
      <c r="B24" s="36">
        <f>B23+3</f>
        <v>1069</v>
      </c>
      <c r="C24" s="17">
        <v>42149</v>
      </c>
      <c r="D24" s="19">
        <v>1317</v>
      </c>
      <c r="E24" s="18"/>
      <c r="F24" s="18"/>
      <c r="G24" s="18">
        <v>1317</v>
      </c>
      <c r="H24" s="18"/>
      <c r="I24" s="14"/>
      <c r="J24" s="52">
        <f t="shared" si="0"/>
        <v>39</v>
      </c>
    </row>
    <row r="25" spans="1:10" x14ac:dyDescent="0.2">
      <c r="A25" s="34" t="s">
        <v>21</v>
      </c>
      <c r="B25" s="36">
        <f>B24+5</f>
        <v>1074</v>
      </c>
      <c r="C25" s="17">
        <v>42161</v>
      </c>
      <c r="D25" s="19">
        <v>1530</v>
      </c>
      <c r="E25" s="18"/>
      <c r="F25" s="18">
        <v>1530</v>
      </c>
      <c r="G25" s="18"/>
      <c r="H25" s="18"/>
      <c r="I25" s="14"/>
      <c r="J25" s="52">
        <f t="shared" si="0"/>
        <v>27</v>
      </c>
    </row>
    <row r="26" spans="1:10" x14ac:dyDescent="0.2">
      <c r="A26" s="34" t="s">
        <v>22</v>
      </c>
      <c r="B26" s="36">
        <f>B25+3</f>
        <v>1077</v>
      </c>
      <c r="C26" s="17">
        <v>42164</v>
      </c>
      <c r="D26" s="19">
        <v>1870</v>
      </c>
      <c r="E26" s="18"/>
      <c r="F26" s="18">
        <v>1870</v>
      </c>
      <c r="G26" s="18"/>
      <c r="H26" s="18"/>
      <c r="I26" s="14"/>
      <c r="J26" s="52">
        <f t="shared" si="0"/>
        <v>24</v>
      </c>
    </row>
    <row r="27" spans="1:10" x14ac:dyDescent="0.2">
      <c r="A27" s="34" t="s">
        <v>36</v>
      </c>
      <c r="B27" s="36">
        <f>B26+5</f>
        <v>1082</v>
      </c>
      <c r="C27" s="17">
        <v>42167</v>
      </c>
      <c r="D27" s="19">
        <v>1780</v>
      </c>
      <c r="E27" s="18"/>
      <c r="F27" s="18">
        <v>1780</v>
      </c>
      <c r="G27" s="18"/>
      <c r="H27" s="18"/>
      <c r="I27" s="14"/>
      <c r="J27" s="52">
        <f t="shared" si="0"/>
        <v>21</v>
      </c>
    </row>
    <row r="28" spans="1:10" x14ac:dyDescent="0.2">
      <c r="A28" s="34" t="s">
        <v>23</v>
      </c>
      <c r="B28" s="36">
        <f>B27+3</f>
        <v>1085</v>
      </c>
      <c r="C28" s="17">
        <v>42170</v>
      </c>
      <c r="D28" s="19">
        <v>1100</v>
      </c>
      <c r="E28" s="18"/>
      <c r="F28" s="18">
        <v>1100</v>
      </c>
      <c r="G28" s="18"/>
      <c r="H28" s="18"/>
      <c r="I28" s="14"/>
      <c r="J28" s="52">
        <f t="shared" si="0"/>
        <v>18</v>
      </c>
    </row>
    <row r="29" spans="1:10" x14ac:dyDescent="0.2">
      <c r="A29" s="34" t="s">
        <v>24</v>
      </c>
      <c r="B29" s="36">
        <f>B28+5</f>
        <v>1090</v>
      </c>
      <c r="C29" s="17">
        <v>42173</v>
      </c>
      <c r="D29" s="19">
        <v>2200</v>
      </c>
      <c r="E29" s="18"/>
      <c r="F29" s="18">
        <v>2200</v>
      </c>
      <c r="G29" s="18"/>
      <c r="H29" s="18"/>
      <c r="I29" s="14"/>
      <c r="J29" s="52">
        <f t="shared" si="0"/>
        <v>15</v>
      </c>
    </row>
    <row r="30" spans="1:10" x14ac:dyDescent="0.2">
      <c r="A30" s="34" t="s">
        <v>37</v>
      </c>
      <c r="B30" s="36">
        <f>B29+3</f>
        <v>1093</v>
      </c>
      <c r="C30" s="17">
        <v>42175</v>
      </c>
      <c r="D30" s="19">
        <v>1657</v>
      </c>
      <c r="E30" s="18"/>
      <c r="F30" s="18">
        <v>1657</v>
      </c>
      <c r="G30" s="18"/>
      <c r="H30" s="18"/>
      <c r="I30" s="14"/>
      <c r="J30" s="52">
        <f t="shared" si="0"/>
        <v>13</v>
      </c>
    </row>
    <row r="31" spans="1:10" x14ac:dyDescent="0.2">
      <c r="A31" s="34" t="s">
        <v>38</v>
      </c>
      <c r="B31" s="36">
        <f>B30+5</f>
        <v>1098</v>
      </c>
      <c r="C31" s="17">
        <v>42207</v>
      </c>
      <c r="D31" s="19">
        <v>1690</v>
      </c>
      <c r="E31" s="18">
        <v>1690</v>
      </c>
      <c r="F31" s="18"/>
      <c r="G31" s="18"/>
      <c r="H31" s="18"/>
      <c r="I31" s="14"/>
      <c r="J31" s="52">
        <f t="shared" si="0"/>
        <v>-19</v>
      </c>
    </row>
    <row r="32" spans="1:10" x14ac:dyDescent="0.2">
      <c r="A32" s="34" t="s">
        <v>39</v>
      </c>
      <c r="B32" s="36">
        <f>B31+3</f>
        <v>1101</v>
      </c>
      <c r="C32" s="17">
        <v>42208</v>
      </c>
      <c r="D32" s="19">
        <v>2230</v>
      </c>
      <c r="E32" s="18">
        <v>2230</v>
      </c>
      <c r="F32" s="18"/>
      <c r="G32" s="18"/>
      <c r="H32" s="18"/>
      <c r="I32" s="14"/>
      <c r="J32" s="52">
        <f t="shared" si="0"/>
        <v>-20</v>
      </c>
    </row>
    <row r="33" spans="1:10" x14ac:dyDescent="0.2">
      <c r="A33" s="34" t="s">
        <v>40</v>
      </c>
      <c r="B33" s="36">
        <f>B32+5</f>
        <v>1106</v>
      </c>
      <c r="C33" s="17">
        <v>42241</v>
      </c>
      <c r="D33" s="18">
        <v>2700</v>
      </c>
      <c r="E33" s="18">
        <f>+D33</f>
        <v>2700</v>
      </c>
      <c r="F33" s="18"/>
      <c r="G33" s="18"/>
      <c r="H33" s="18"/>
      <c r="I33" s="14"/>
      <c r="J33" s="52">
        <f t="shared" si="0"/>
        <v>-53</v>
      </c>
    </row>
    <row r="34" spans="1:10" x14ac:dyDescent="0.2">
      <c r="A34" s="34" t="s">
        <v>41</v>
      </c>
      <c r="B34" s="36">
        <f>B33+3</f>
        <v>1109</v>
      </c>
      <c r="C34" s="17">
        <v>42243</v>
      </c>
      <c r="D34" s="18">
        <v>2950</v>
      </c>
      <c r="E34" s="18">
        <v>2950</v>
      </c>
      <c r="F34" s="18"/>
      <c r="G34" s="18"/>
      <c r="H34" s="18"/>
      <c r="I34" s="14"/>
      <c r="J34" s="52">
        <f t="shared" si="0"/>
        <v>-55</v>
      </c>
    </row>
    <row r="35" spans="1:10" x14ac:dyDescent="0.2">
      <c r="A35" s="34" t="s">
        <v>42</v>
      </c>
      <c r="B35" s="36">
        <f>B34+3</f>
        <v>1112</v>
      </c>
      <c r="C35" s="17">
        <v>42245</v>
      </c>
      <c r="D35" s="18">
        <v>3870</v>
      </c>
      <c r="E35" s="18">
        <v>3870</v>
      </c>
      <c r="F35" s="18"/>
      <c r="G35" s="18"/>
      <c r="H35" s="18"/>
      <c r="I35" s="14"/>
      <c r="J35" s="52">
        <f t="shared" si="0"/>
        <v>-57</v>
      </c>
    </row>
    <row r="36" spans="1:10" x14ac:dyDescent="0.2">
      <c r="A36" s="34" t="s">
        <v>43</v>
      </c>
      <c r="B36" s="36">
        <f>B35+5</f>
        <v>1117</v>
      </c>
      <c r="C36" s="17">
        <v>42249</v>
      </c>
      <c r="D36" s="18">
        <v>6000</v>
      </c>
      <c r="E36" s="18">
        <f>+D36</f>
        <v>6000</v>
      </c>
      <c r="F36" s="18"/>
      <c r="G36" s="18"/>
      <c r="H36" s="18"/>
      <c r="I36" s="14"/>
      <c r="J36" s="52">
        <f t="shared" si="0"/>
        <v>-61</v>
      </c>
    </row>
    <row r="37" spans="1:10" x14ac:dyDescent="0.2">
      <c r="A37" s="34" t="s">
        <v>44</v>
      </c>
      <c r="B37" s="36">
        <f t="shared" ref="B37:B49" si="1">B36+3</f>
        <v>1120</v>
      </c>
      <c r="C37" s="58">
        <v>42252</v>
      </c>
      <c r="D37" s="19">
        <v>1870</v>
      </c>
      <c r="E37" s="19">
        <v>1870</v>
      </c>
      <c r="F37" s="18"/>
      <c r="G37" s="18"/>
      <c r="H37" s="18"/>
      <c r="I37" s="14"/>
      <c r="J37" s="52">
        <f t="shared" si="0"/>
        <v>-64</v>
      </c>
    </row>
    <row r="38" spans="1:10" x14ac:dyDescent="0.2">
      <c r="A38" s="34" t="s">
        <v>45</v>
      </c>
      <c r="B38" s="36">
        <f t="shared" ref="B38:B50" si="2">B37+5</f>
        <v>1125</v>
      </c>
      <c r="C38" s="58">
        <v>42256</v>
      </c>
      <c r="D38" s="19">
        <v>1780</v>
      </c>
      <c r="E38" s="19">
        <v>1780</v>
      </c>
      <c r="F38" s="18"/>
      <c r="G38" s="18"/>
      <c r="H38" s="18"/>
      <c r="I38" s="14"/>
      <c r="J38" s="52">
        <f t="shared" si="0"/>
        <v>-68</v>
      </c>
    </row>
    <row r="39" spans="1:10" x14ac:dyDescent="0.2">
      <c r="A39" s="34" t="s">
        <v>46</v>
      </c>
      <c r="B39" s="36">
        <f t="shared" si="1"/>
        <v>1128</v>
      </c>
      <c r="C39" s="58">
        <f>C38+3</f>
        <v>42259</v>
      </c>
      <c r="D39" s="19">
        <v>1100</v>
      </c>
      <c r="E39" s="19">
        <v>1100</v>
      </c>
      <c r="F39" s="18"/>
      <c r="G39" s="18"/>
      <c r="H39" s="18"/>
      <c r="I39" s="14"/>
      <c r="J39" s="52">
        <f t="shared" si="0"/>
        <v>-71</v>
      </c>
    </row>
    <row r="40" spans="1:10" x14ac:dyDescent="0.2">
      <c r="A40" s="34" t="s">
        <v>38</v>
      </c>
      <c r="B40" s="36">
        <f t="shared" si="2"/>
        <v>1133</v>
      </c>
      <c r="C40" s="58">
        <f t="shared" ref="C40:C50" si="3">C39+3</f>
        <v>42262</v>
      </c>
      <c r="D40" s="19">
        <v>2200</v>
      </c>
      <c r="E40" s="19">
        <v>2200</v>
      </c>
      <c r="F40" s="18"/>
      <c r="G40" s="18"/>
      <c r="H40" s="18"/>
      <c r="I40" s="14"/>
      <c r="J40" s="52">
        <f t="shared" si="0"/>
        <v>-74</v>
      </c>
    </row>
    <row r="41" spans="1:10" x14ac:dyDescent="0.2">
      <c r="A41" s="34" t="s">
        <v>39</v>
      </c>
      <c r="B41" s="36">
        <f t="shared" si="1"/>
        <v>1136</v>
      </c>
      <c r="C41" s="58">
        <f t="shared" si="3"/>
        <v>42265</v>
      </c>
      <c r="D41" s="19">
        <v>1657</v>
      </c>
      <c r="E41" s="19">
        <v>1657</v>
      </c>
      <c r="F41" s="18"/>
      <c r="G41" s="18"/>
      <c r="H41" s="18"/>
      <c r="I41" s="14"/>
      <c r="J41" s="52">
        <f t="shared" si="0"/>
        <v>-77</v>
      </c>
    </row>
    <row r="42" spans="1:10" x14ac:dyDescent="0.2">
      <c r="A42" s="34" t="s">
        <v>40</v>
      </c>
      <c r="B42" s="36">
        <f t="shared" si="2"/>
        <v>1141</v>
      </c>
      <c r="C42" s="58">
        <f t="shared" si="3"/>
        <v>42268</v>
      </c>
      <c r="D42" s="19">
        <v>1690</v>
      </c>
      <c r="E42" s="19">
        <v>1690</v>
      </c>
      <c r="F42" s="18"/>
      <c r="G42" s="18"/>
      <c r="H42" s="18"/>
      <c r="I42" s="14"/>
      <c r="J42" s="52">
        <f t="shared" si="0"/>
        <v>-80</v>
      </c>
    </row>
    <row r="43" spans="1:10" x14ac:dyDescent="0.2">
      <c r="A43" s="34" t="s">
        <v>41</v>
      </c>
      <c r="B43" s="36">
        <f t="shared" si="1"/>
        <v>1144</v>
      </c>
      <c r="C43" s="58">
        <f t="shared" si="3"/>
        <v>42271</v>
      </c>
      <c r="D43" s="19">
        <v>2230</v>
      </c>
      <c r="E43" s="19">
        <v>2230</v>
      </c>
      <c r="F43" s="18"/>
      <c r="G43" s="18"/>
      <c r="H43" s="18"/>
      <c r="I43" s="14"/>
      <c r="J43" s="52">
        <f t="shared" si="0"/>
        <v>-83</v>
      </c>
    </row>
    <row r="44" spans="1:10" x14ac:dyDescent="0.2">
      <c r="A44" s="34" t="s">
        <v>42</v>
      </c>
      <c r="B44" s="36">
        <f t="shared" si="2"/>
        <v>1149</v>
      </c>
      <c r="C44" s="58">
        <f t="shared" si="3"/>
        <v>42274</v>
      </c>
      <c r="D44" s="18">
        <v>2700</v>
      </c>
      <c r="E44" s="18">
        <v>2700</v>
      </c>
      <c r="F44" s="18"/>
      <c r="G44" s="18"/>
      <c r="H44" s="18"/>
      <c r="I44" s="14"/>
      <c r="J44" s="52">
        <f t="shared" si="0"/>
        <v>-86</v>
      </c>
    </row>
    <row r="45" spans="1:10" x14ac:dyDescent="0.2">
      <c r="A45" s="34" t="s">
        <v>43</v>
      </c>
      <c r="B45" s="36">
        <f t="shared" si="1"/>
        <v>1152</v>
      </c>
      <c r="C45" s="58">
        <f t="shared" si="3"/>
        <v>42277</v>
      </c>
      <c r="D45" s="18">
        <v>2950</v>
      </c>
      <c r="E45" s="18">
        <v>2950</v>
      </c>
      <c r="F45" s="18"/>
      <c r="G45" s="18"/>
      <c r="H45" s="18"/>
      <c r="I45" s="14"/>
      <c r="J45" s="52">
        <f t="shared" si="0"/>
        <v>-89</v>
      </c>
    </row>
    <row r="46" spans="1:10" x14ac:dyDescent="0.2">
      <c r="A46" s="34" t="s">
        <v>44</v>
      </c>
      <c r="B46" s="36">
        <f t="shared" si="2"/>
        <v>1157</v>
      </c>
      <c r="C46" s="58">
        <f t="shared" si="3"/>
        <v>42280</v>
      </c>
      <c r="D46" s="18">
        <v>3870</v>
      </c>
      <c r="E46" s="18">
        <v>3870</v>
      </c>
      <c r="F46" s="18"/>
      <c r="G46" s="18"/>
      <c r="H46" s="18"/>
      <c r="I46" s="14"/>
      <c r="J46" s="52">
        <f t="shared" si="0"/>
        <v>-92</v>
      </c>
    </row>
    <row r="47" spans="1:10" x14ac:dyDescent="0.2">
      <c r="A47" s="34" t="s">
        <v>45</v>
      </c>
      <c r="B47" s="36">
        <f t="shared" si="1"/>
        <v>1160</v>
      </c>
      <c r="C47" s="58">
        <f t="shared" si="3"/>
        <v>42283</v>
      </c>
      <c r="D47" s="19">
        <v>2200</v>
      </c>
      <c r="E47" s="19">
        <v>2200</v>
      </c>
      <c r="F47" s="18"/>
      <c r="G47" s="18"/>
      <c r="H47" s="18"/>
      <c r="I47" s="14"/>
      <c r="J47" s="52">
        <f t="shared" si="0"/>
        <v>-95</v>
      </c>
    </row>
    <row r="48" spans="1:10" x14ac:dyDescent="0.2">
      <c r="A48" s="34" t="s">
        <v>46</v>
      </c>
      <c r="B48" s="36">
        <f t="shared" si="2"/>
        <v>1165</v>
      </c>
      <c r="C48" s="58">
        <f t="shared" si="3"/>
        <v>42286</v>
      </c>
      <c r="D48" s="19">
        <v>1657</v>
      </c>
      <c r="E48" s="19">
        <v>1657</v>
      </c>
      <c r="F48" s="18"/>
      <c r="G48" s="18"/>
      <c r="H48" s="18"/>
      <c r="I48" s="14"/>
      <c r="J48" s="52">
        <f t="shared" si="0"/>
        <v>-98</v>
      </c>
    </row>
    <row r="49" spans="1:10" x14ac:dyDescent="0.2">
      <c r="A49" s="34"/>
      <c r="B49" s="36">
        <f t="shared" si="1"/>
        <v>1168</v>
      </c>
      <c r="C49" s="58">
        <f t="shared" si="3"/>
        <v>42289</v>
      </c>
      <c r="D49" s="19">
        <v>1690</v>
      </c>
      <c r="E49" s="19">
        <v>1690</v>
      </c>
      <c r="F49" s="18"/>
      <c r="G49" s="18"/>
      <c r="H49" s="18"/>
      <c r="I49" s="14"/>
      <c r="J49" s="52">
        <f t="shared" si="0"/>
        <v>-101</v>
      </c>
    </row>
    <row r="50" spans="1:10" ht="13.5" thickBot="1" x14ac:dyDescent="0.25">
      <c r="A50" s="42"/>
      <c r="B50" s="36">
        <f t="shared" si="2"/>
        <v>1173</v>
      </c>
      <c r="C50" s="58">
        <f t="shared" si="3"/>
        <v>42292</v>
      </c>
      <c r="D50" s="19">
        <v>2230</v>
      </c>
      <c r="E50" s="19">
        <v>2230</v>
      </c>
      <c r="F50" s="59"/>
      <c r="G50" s="59"/>
      <c r="H50" s="59"/>
      <c r="I50" s="14"/>
      <c r="J50" s="52">
        <f t="shared" si="0"/>
        <v>-104</v>
      </c>
    </row>
    <row r="51" spans="1:10" ht="13.5" thickBot="1" x14ac:dyDescent="0.25">
      <c r="A51" s="60" t="s">
        <v>10</v>
      </c>
      <c r="B51" s="10"/>
      <c r="C51" s="10"/>
      <c r="D51" s="11">
        <f t="shared" ref="D51:I51" si="4">SUM(D7:D50)</f>
        <v>78833</v>
      </c>
      <c r="E51" s="11">
        <f t="shared" si="4"/>
        <v>49264</v>
      </c>
      <c r="F51" s="11">
        <f t="shared" si="4"/>
        <v>10137</v>
      </c>
      <c r="G51" s="11">
        <f t="shared" si="4"/>
        <v>10261</v>
      </c>
      <c r="H51" s="11">
        <f t="shared" si="4"/>
        <v>4476</v>
      </c>
      <c r="I51" s="20">
        <f t="shared" si="4"/>
        <v>4695</v>
      </c>
      <c r="J51" s="49"/>
    </row>
    <row r="52" spans="1:10" x14ac:dyDescent="0.2">
      <c r="A52" s="61" t="s">
        <v>47</v>
      </c>
      <c r="B52" s="4"/>
      <c r="C52" s="4"/>
      <c r="D52" s="4"/>
      <c r="E52" s="56">
        <f>+E51/D51</f>
        <v>0.62491596158968965</v>
      </c>
      <c r="F52" s="12">
        <f>+F51/$D$51</f>
        <v>0.12858828155721588</v>
      </c>
      <c r="G52" s="12">
        <f>+G51/$D$51</f>
        <v>0.13016122689736531</v>
      </c>
      <c r="H52" s="12">
        <f>+H51/$D$51</f>
        <v>5.6778252762168128E-2</v>
      </c>
      <c r="I52" s="13">
        <f>+I51/$D$51</f>
        <v>5.9556277193561075E-2</v>
      </c>
      <c r="J52" s="50"/>
    </row>
    <row r="53" spans="1:10" x14ac:dyDescent="0.2">
      <c r="A53" s="3"/>
      <c r="B53" s="4"/>
      <c r="C53" s="4"/>
      <c r="D53" s="4"/>
      <c r="E53" s="4"/>
      <c r="F53" s="4"/>
      <c r="G53" s="54"/>
      <c r="H53" s="53" t="s">
        <v>30</v>
      </c>
      <c r="I53" s="55">
        <f>SUM(F52:I52)</f>
        <v>0.37508403841031046</v>
      </c>
      <c r="J53" s="50"/>
    </row>
    <row r="54" spans="1:10" ht="13.5" thickBot="1" x14ac:dyDescent="0.25">
      <c r="A54" s="6"/>
      <c r="B54" s="7"/>
      <c r="C54" s="7"/>
      <c r="D54" s="7"/>
      <c r="E54" s="7"/>
      <c r="F54" s="7"/>
      <c r="G54" s="7"/>
      <c r="H54" s="7"/>
      <c r="I54" s="8"/>
      <c r="J54" s="51"/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ignoredErrors>
    <ignoredError sqref="B9:B36 B37:B5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4"/>
  <sheetViews>
    <sheetView tabSelected="1" topLeftCell="A28" zoomScale="140" zoomScaleNormal="140" workbookViewId="0">
      <selection activeCell="D30" sqref="D7:D30"/>
    </sheetView>
  </sheetViews>
  <sheetFormatPr defaultRowHeight="12.75" x14ac:dyDescent="0.2"/>
  <cols>
    <col min="1" max="1" width="32.140625" customWidth="1"/>
    <col min="2" max="2" width="11" bestFit="1" customWidth="1"/>
    <col min="3" max="3" width="12.42578125" bestFit="1" customWidth="1"/>
    <col min="4" max="4" width="11" bestFit="1" customWidth="1"/>
    <col min="5" max="5" width="10.28515625" customWidth="1"/>
    <col min="6" max="6" width="31.28515625" style="65" bestFit="1" customWidth="1"/>
    <col min="7" max="7" width="14.140625" bestFit="1" customWidth="1"/>
    <col min="8" max="8" width="13" bestFit="1" customWidth="1"/>
    <col min="9" max="9" width="13.5703125" bestFit="1" customWidth="1"/>
    <col min="10" max="10" width="12.42578125" customWidth="1"/>
    <col min="11" max="12" width="10.140625" bestFit="1" customWidth="1"/>
  </cols>
  <sheetData>
    <row r="1" spans="1:13" ht="13.5" thickBot="1" x14ac:dyDescent="0.25">
      <c r="F1"/>
    </row>
    <row r="2" spans="1:13" x14ac:dyDescent="0.2">
      <c r="A2" s="9" t="s">
        <v>0</v>
      </c>
      <c r="B2" s="1"/>
      <c r="C2" s="1"/>
      <c r="D2" s="1"/>
      <c r="E2" s="1"/>
      <c r="F2" s="1"/>
      <c r="G2" s="57" t="s">
        <v>31</v>
      </c>
      <c r="H2" s="24">
        <v>42188</v>
      </c>
      <c r="I2" s="2"/>
    </row>
    <row r="3" spans="1:13" ht="13.5" thickBot="1" x14ac:dyDescent="0.25">
      <c r="A3" s="3"/>
      <c r="B3" s="4"/>
      <c r="C3" s="4"/>
      <c r="D3" s="4"/>
      <c r="E3" s="4"/>
      <c r="F3" s="4"/>
      <c r="G3" s="4"/>
      <c r="H3" s="4"/>
      <c r="I3" s="5"/>
    </row>
    <row r="4" spans="1:13" x14ac:dyDescent="0.2">
      <c r="A4" s="23"/>
      <c r="B4" s="1"/>
      <c r="C4" s="1"/>
      <c r="D4" s="1"/>
      <c r="E4" s="33"/>
      <c r="F4" s="28"/>
      <c r="G4" s="1"/>
      <c r="H4" s="1"/>
      <c r="I4" s="2"/>
      <c r="J4" s="46" t="s">
        <v>26</v>
      </c>
    </row>
    <row r="5" spans="1:13" ht="13.5" thickBot="1" x14ac:dyDescent="0.25">
      <c r="A5" s="3"/>
      <c r="B5" s="4"/>
      <c r="C5" s="4"/>
      <c r="D5" s="4"/>
      <c r="E5" s="44" t="s">
        <v>13</v>
      </c>
      <c r="F5" s="45"/>
      <c r="G5" s="45" t="s">
        <v>5</v>
      </c>
      <c r="H5" s="7"/>
      <c r="I5" s="8"/>
      <c r="J5" s="47" t="s">
        <v>27</v>
      </c>
    </row>
    <row r="6" spans="1:13" ht="13.5" thickBot="1" x14ac:dyDescent="0.25">
      <c r="A6" s="46" t="s">
        <v>1</v>
      </c>
      <c r="B6" s="39" t="s">
        <v>2</v>
      </c>
      <c r="C6" s="31" t="s">
        <v>3</v>
      </c>
      <c r="D6" s="32" t="s">
        <v>4</v>
      </c>
      <c r="E6" s="35"/>
      <c r="F6" s="27" t="s">
        <v>6</v>
      </c>
      <c r="G6" s="26" t="s">
        <v>7</v>
      </c>
      <c r="H6" s="25" t="s">
        <v>8</v>
      </c>
      <c r="I6" s="27" t="s">
        <v>9</v>
      </c>
      <c r="J6" s="48" t="s">
        <v>28</v>
      </c>
    </row>
    <row r="7" spans="1:13" x14ac:dyDescent="0.2">
      <c r="A7" s="41" t="s">
        <v>14</v>
      </c>
      <c r="B7" s="36">
        <v>1002</v>
      </c>
      <c r="C7" s="17">
        <v>42055</v>
      </c>
      <c r="D7" s="18">
        <v>650</v>
      </c>
      <c r="E7" s="63" t="str">
        <f>IF(MONTH($H$2)-MONTH(C7)&gt;0,"Venceu","No prazo")</f>
        <v>Venceu</v>
      </c>
      <c r="F7" s="66" t="str">
        <f>IF(J7&lt;30,D7,"0")</f>
        <v>0</v>
      </c>
      <c r="G7" s="66" t="str">
        <f>IF(AND(J7&lt;60,J7&gt;30),D7,"")</f>
        <v/>
      </c>
      <c r="H7" s="66" t="str">
        <f>IF(AND(J7&gt;60,J7&lt;90),D7,"")</f>
        <v/>
      </c>
      <c r="I7" s="66">
        <f>IF(AND(J7&gt;90,E7="Venceu"),D7,"")</f>
        <v>650</v>
      </c>
      <c r="J7" s="52">
        <f>IF(DAYS360(C7,$H$2)&gt;0,DAYS360(C7,$H$2),"")</f>
        <v>133</v>
      </c>
      <c r="K7" s="62"/>
      <c r="L7" s="29"/>
      <c r="M7" s="30"/>
    </row>
    <row r="8" spans="1:13" x14ac:dyDescent="0.2">
      <c r="A8" s="34" t="s">
        <v>15</v>
      </c>
      <c r="B8" s="36">
        <f>B7+3</f>
        <v>1005</v>
      </c>
      <c r="C8" s="17">
        <v>42059</v>
      </c>
      <c r="D8" s="18">
        <v>816</v>
      </c>
      <c r="E8" s="63" t="str">
        <f t="shared" ref="E8:E50" si="0">IF(MONTH($H$2)-MONTH(C8)&gt;0,"Venceu","No prazo")</f>
        <v>Venceu</v>
      </c>
      <c r="F8" s="66" t="str">
        <f t="shared" ref="F8:F50" si="1">IF(J8&lt;30,D8,"0")</f>
        <v>0</v>
      </c>
      <c r="G8" s="66" t="str">
        <f t="shared" ref="G8:G50" si="2">IF(AND(J8&lt;60,J8&gt;30),D8,"")</f>
        <v/>
      </c>
      <c r="H8" s="66" t="str">
        <f t="shared" ref="H8:H52" si="3">IF(AND(J8&gt;60,J8&lt;90),D8,"")</f>
        <v/>
      </c>
      <c r="I8" s="66">
        <f t="shared" ref="I8:I53" si="4">IF(AND(J8&gt;90,E8="Venceu"),D8,"")</f>
        <v>816</v>
      </c>
      <c r="J8" s="52">
        <f t="shared" ref="J8:J50" si="5">IF(DAYS360(C8,$H$2)&gt;0,DAYS360(C8,$H$2),"")</f>
        <v>129</v>
      </c>
      <c r="K8" s="62"/>
      <c r="L8" s="29"/>
      <c r="M8" s="30"/>
    </row>
    <row r="9" spans="1:13" x14ac:dyDescent="0.2">
      <c r="A9" s="34" t="s">
        <v>29</v>
      </c>
      <c r="B9" s="36">
        <f>B8+5</f>
        <v>1010</v>
      </c>
      <c r="C9" s="17">
        <v>42064</v>
      </c>
      <c r="D9" s="18">
        <v>850</v>
      </c>
      <c r="E9" s="63" t="str">
        <f t="shared" si="0"/>
        <v>Venceu</v>
      </c>
      <c r="F9" s="66" t="str">
        <f t="shared" si="1"/>
        <v>0</v>
      </c>
      <c r="G9" s="66" t="str">
        <f t="shared" si="2"/>
        <v/>
      </c>
      <c r="H9" s="66" t="str">
        <f t="shared" si="3"/>
        <v/>
      </c>
      <c r="I9" s="66">
        <f t="shared" si="4"/>
        <v>850</v>
      </c>
      <c r="J9" s="52">
        <f t="shared" si="5"/>
        <v>122</v>
      </c>
      <c r="K9" s="62"/>
      <c r="L9" s="29"/>
      <c r="M9" s="30"/>
    </row>
    <row r="10" spans="1:13" x14ac:dyDescent="0.2">
      <c r="A10" s="34" t="s">
        <v>16</v>
      </c>
      <c r="B10" s="36">
        <f>B9+3</f>
        <v>1013</v>
      </c>
      <c r="C10" s="17">
        <v>42068</v>
      </c>
      <c r="D10" s="18">
        <v>885</v>
      </c>
      <c r="E10" s="63" t="str">
        <f t="shared" si="0"/>
        <v>Venceu</v>
      </c>
      <c r="F10" s="66" t="str">
        <f t="shared" si="1"/>
        <v>0</v>
      </c>
      <c r="G10" s="66" t="str">
        <f t="shared" si="2"/>
        <v/>
      </c>
      <c r="H10" s="66" t="str">
        <f t="shared" si="3"/>
        <v/>
      </c>
      <c r="I10" s="66">
        <f t="shared" si="4"/>
        <v>885</v>
      </c>
      <c r="J10" s="52">
        <f t="shared" si="5"/>
        <v>118</v>
      </c>
      <c r="K10" s="62"/>
      <c r="L10" s="29"/>
      <c r="M10" s="30"/>
    </row>
    <row r="11" spans="1:13" x14ac:dyDescent="0.2">
      <c r="A11" s="34" t="s">
        <v>18</v>
      </c>
      <c r="B11" s="36">
        <f>B10+5</f>
        <v>1018</v>
      </c>
      <c r="C11" s="17">
        <v>42071</v>
      </c>
      <c r="D11" s="18">
        <v>932</v>
      </c>
      <c r="E11" s="63" t="str">
        <f t="shared" si="0"/>
        <v>Venceu</v>
      </c>
      <c r="F11" s="66" t="str">
        <f t="shared" si="1"/>
        <v>0</v>
      </c>
      <c r="G11" s="66" t="str">
        <f t="shared" si="2"/>
        <v/>
      </c>
      <c r="H11" s="66" t="str">
        <f t="shared" si="3"/>
        <v/>
      </c>
      <c r="I11" s="66">
        <f t="shared" si="4"/>
        <v>932</v>
      </c>
      <c r="J11" s="52">
        <f t="shared" si="5"/>
        <v>115</v>
      </c>
      <c r="K11" s="62"/>
      <c r="L11" s="29"/>
      <c r="M11" s="30"/>
    </row>
    <row r="12" spans="1:13" x14ac:dyDescent="0.2">
      <c r="A12" s="34" t="s">
        <v>17</v>
      </c>
      <c r="B12" s="36">
        <f>B11+3</f>
        <v>1021</v>
      </c>
      <c r="C12" s="17">
        <v>42075</v>
      </c>
      <c r="D12" s="18">
        <v>562</v>
      </c>
      <c r="E12" s="63" t="str">
        <f t="shared" si="0"/>
        <v>Venceu</v>
      </c>
      <c r="F12" s="66" t="str">
        <f t="shared" si="1"/>
        <v>0</v>
      </c>
      <c r="G12" s="66" t="str">
        <f t="shared" si="2"/>
        <v/>
      </c>
      <c r="H12" s="66" t="str">
        <f t="shared" si="3"/>
        <v/>
      </c>
      <c r="I12" s="66">
        <f t="shared" si="4"/>
        <v>562</v>
      </c>
      <c r="J12" s="52">
        <f t="shared" si="5"/>
        <v>111</v>
      </c>
      <c r="K12" s="62"/>
      <c r="L12" s="29"/>
      <c r="M12" s="30"/>
    </row>
    <row r="13" spans="1:13" x14ac:dyDescent="0.2">
      <c r="A13" s="34" t="s">
        <v>19</v>
      </c>
      <c r="B13" s="36">
        <f>B12+5</f>
        <v>1026</v>
      </c>
      <c r="C13" s="17">
        <v>42109</v>
      </c>
      <c r="D13" s="18">
        <v>550</v>
      </c>
      <c r="E13" s="63" t="str">
        <f t="shared" si="0"/>
        <v>Venceu</v>
      </c>
      <c r="F13" s="66" t="str">
        <f t="shared" si="1"/>
        <v>0</v>
      </c>
      <c r="G13" s="66" t="str">
        <f t="shared" si="2"/>
        <v/>
      </c>
      <c r="H13" s="66">
        <f t="shared" si="3"/>
        <v>550</v>
      </c>
      <c r="I13" s="66" t="str">
        <f t="shared" si="4"/>
        <v/>
      </c>
      <c r="J13" s="52">
        <f t="shared" si="5"/>
        <v>78</v>
      </c>
      <c r="K13" s="62"/>
      <c r="L13" s="29"/>
      <c r="M13" s="30"/>
    </row>
    <row r="14" spans="1:13" x14ac:dyDescent="0.2">
      <c r="A14" s="34" t="s">
        <v>21</v>
      </c>
      <c r="B14" s="36">
        <f>B13+3</f>
        <v>1029</v>
      </c>
      <c r="C14" s="17">
        <v>42113</v>
      </c>
      <c r="D14" s="18">
        <v>948</v>
      </c>
      <c r="E14" s="63" t="str">
        <f t="shared" si="0"/>
        <v>Venceu</v>
      </c>
      <c r="F14" s="66" t="str">
        <f t="shared" si="1"/>
        <v>0</v>
      </c>
      <c r="G14" s="66" t="str">
        <f t="shared" si="2"/>
        <v/>
      </c>
      <c r="H14" s="66">
        <f t="shared" si="3"/>
        <v>948</v>
      </c>
      <c r="I14" s="66" t="str">
        <f t="shared" si="4"/>
        <v/>
      </c>
      <c r="J14" s="52">
        <f t="shared" si="5"/>
        <v>74</v>
      </c>
      <c r="K14" s="62"/>
      <c r="L14" s="29"/>
      <c r="M14" s="30"/>
    </row>
    <row r="15" spans="1:13" x14ac:dyDescent="0.2">
      <c r="A15" s="34" t="s">
        <v>22</v>
      </c>
      <c r="B15" s="36">
        <f>B14+5</f>
        <v>1034</v>
      </c>
      <c r="C15" s="17">
        <v>42119</v>
      </c>
      <c r="D15" s="19">
        <v>600</v>
      </c>
      <c r="E15" s="63" t="str">
        <f t="shared" si="0"/>
        <v>Venceu</v>
      </c>
      <c r="F15" s="66" t="str">
        <f t="shared" si="1"/>
        <v>0</v>
      </c>
      <c r="G15" s="66" t="str">
        <f t="shared" si="2"/>
        <v/>
      </c>
      <c r="H15" s="66">
        <f t="shared" si="3"/>
        <v>600</v>
      </c>
      <c r="I15" s="66" t="str">
        <f t="shared" si="4"/>
        <v/>
      </c>
      <c r="J15" s="52">
        <f t="shared" si="5"/>
        <v>68</v>
      </c>
      <c r="K15" s="62"/>
      <c r="L15" s="29"/>
    </row>
    <row r="16" spans="1:13" x14ac:dyDescent="0.2">
      <c r="A16" s="34" t="s">
        <v>23</v>
      </c>
      <c r="B16" s="36">
        <f>B15+3</f>
        <v>1037</v>
      </c>
      <c r="C16" s="17">
        <v>42121</v>
      </c>
      <c r="D16" s="19">
        <v>694</v>
      </c>
      <c r="E16" s="63" t="str">
        <f t="shared" si="0"/>
        <v>Venceu</v>
      </c>
      <c r="F16" s="66" t="str">
        <f t="shared" si="1"/>
        <v>0</v>
      </c>
      <c r="G16" s="66" t="str">
        <f t="shared" si="2"/>
        <v/>
      </c>
      <c r="H16" s="66">
        <f t="shared" si="3"/>
        <v>694</v>
      </c>
      <c r="I16" s="66" t="str">
        <f t="shared" si="4"/>
        <v/>
      </c>
      <c r="J16" s="52">
        <f t="shared" si="5"/>
        <v>66</v>
      </c>
      <c r="K16" s="62"/>
      <c r="L16" s="29"/>
    </row>
    <row r="17" spans="1:12" x14ac:dyDescent="0.2">
      <c r="A17" s="43" t="s">
        <v>25</v>
      </c>
      <c r="B17" s="36">
        <f>B16+5</f>
        <v>1042</v>
      </c>
      <c r="C17" s="17">
        <v>42123</v>
      </c>
      <c r="D17" s="19">
        <v>700</v>
      </c>
      <c r="E17" s="63" t="str">
        <f t="shared" si="0"/>
        <v>Venceu</v>
      </c>
      <c r="F17" s="66" t="str">
        <f t="shared" si="1"/>
        <v>0</v>
      </c>
      <c r="G17" s="66" t="str">
        <f t="shared" si="2"/>
        <v/>
      </c>
      <c r="H17" s="66">
        <f t="shared" si="3"/>
        <v>700</v>
      </c>
      <c r="I17" s="66" t="str">
        <f t="shared" si="4"/>
        <v/>
      </c>
      <c r="J17" s="52">
        <f t="shared" si="5"/>
        <v>64</v>
      </c>
      <c r="K17" s="62"/>
      <c r="L17" s="29"/>
    </row>
    <row r="18" spans="1:12" x14ac:dyDescent="0.2">
      <c r="A18" s="34" t="s">
        <v>11</v>
      </c>
      <c r="B18" s="36">
        <f>B17+3</f>
        <v>1045</v>
      </c>
      <c r="C18" s="17">
        <v>42126</v>
      </c>
      <c r="D18" s="19">
        <v>984</v>
      </c>
      <c r="E18" s="63" t="str">
        <f t="shared" si="0"/>
        <v>Venceu</v>
      </c>
      <c r="F18" s="66" t="str">
        <f t="shared" si="1"/>
        <v>0</v>
      </c>
      <c r="G18" s="66" t="str">
        <f t="shared" si="2"/>
        <v/>
      </c>
      <c r="H18" s="66">
        <f t="shared" si="3"/>
        <v>984</v>
      </c>
      <c r="I18" s="66" t="str">
        <f t="shared" si="4"/>
        <v/>
      </c>
      <c r="J18" s="52">
        <f t="shared" si="5"/>
        <v>61</v>
      </c>
      <c r="K18" s="62"/>
      <c r="L18" s="29"/>
    </row>
    <row r="19" spans="1:12" x14ac:dyDescent="0.2">
      <c r="A19" s="34" t="s">
        <v>24</v>
      </c>
      <c r="B19" s="36">
        <f>B18+5</f>
        <v>1050</v>
      </c>
      <c r="C19" s="17">
        <v>42129</v>
      </c>
      <c r="D19" s="19">
        <v>2000</v>
      </c>
      <c r="E19" s="63" t="str">
        <f t="shared" si="0"/>
        <v>Venceu</v>
      </c>
      <c r="F19" s="66" t="str">
        <f t="shared" si="1"/>
        <v>0</v>
      </c>
      <c r="G19" s="66">
        <f t="shared" si="2"/>
        <v>2000</v>
      </c>
      <c r="H19" s="66" t="str">
        <f t="shared" si="3"/>
        <v/>
      </c>
      <c r="I19" s="66" t="str">
        <f t="shared" si="4"/>
        <v/>
      </c>
      <c r="J19" s="52">
        <f t="shared" si="5"/>
        <v>58</v>
      </c>
      <c r="K19" s="62"/>
      <c r="L19" s="29"/>
    </row>
    <row r="20" spans="1:12" x14ac:dyDescent="0.2">
      <c r="A20" s="34" t="s">
        <v>20</v>
      </c>
      <c r="B20" s="36">
        <f>B19+3</f>
        <v>1053</v>
      </c>
      <c r="C20" s="17">
        <v>42131</v>
      </c>
      <c r="D20" s="19">
        <v>1960</v>
      </c>
      <c r="E20" s="63" t="str">
        <f t="shared" si="0"/>
        <v>Venceu</v>
      </c>
      <c r="F20" s="66" t="str">
        <f t="shared" si="1"/>
        <v>0</v>
      </c>
      <c r="G20" s="66">
        <f t="shared" si="2"/>
        <v>1960</v>
      </c>
      <c r="H20" s="66" t="str">
        <f t="shared" si="3"/>
        <v/>
      </c>
      <c r="I20" s="66" t="str">
        <f t="shared" si="4"/>
        <v/>
      </c>
      <c r="J20" s="52">
        <f t="shared" si="5"/>
        <v>56</v>
      </c>
      <c r="K20" s="62"/>
      <c r="L20" s="29"/>
    </row>
    <row r="21" spans="1:12" x14ac:dyDescent="0.2">
      <c r="A21" s="34" t="s">
        <v>32</v>
      </c>
      <c r="B21" s="36">
        <f>B20+5</f>
        <v>1058</v>
      </c>
      <c r="C21" s="17">
        <v>42134</v>
      </c>
      <c r="D21" s="19">
        <v>1830</v>
      </c>
      <c r="E21" s="63" t="str">
        <f t="shared" si="0"/>
        <v>Venceu</v>
      </c>
      <c r="F21" s="66" t="str">
        <f t="shared" si="1"/>
        <v>0</v>
      </c>
      <c r="G21" s="66">
        <f t="shared" si="2"/>
        <v>1830</v>
      </c>
      <c r="H21" s="66" t="str">
        <f t="shared" si="3"/>
        <v/>
      </c>
      <c r="I21" s="66" t="str">
        <f t="shared" si="4"/>
        <v/>
      </c>
      <c r="J21" s="52">
        <f t="shared" si="5"/>
        <v>53</v>
      </c>
      <c r="K21" s="62"/>
      <c r="L21" s="29"/>
    </row>
    <row r="22" spans="1:12" x14ac:dyDescent="0.2">
      <c r="A22" s="34" t="s">
        <v>33</v>
      </c>
      <c r="B22" s="36">
        <f>B21+3</f>
        <v>1061</v>
      </c>
      <c r="C22" s="17">
        <v>42139</v>
      </c>
      <c r="D22" s="19">
        <v>1525</v>
      </c>
      <c r="E22" s="63" t="str">
        <f t="shared" si="0"/>
        <v>Venceu</v>
      </c>
      <c r="F22" s="66" t="str">
        <f t="shared" si="1"/>
        <v>0</v>
      </c>
      <c r="G22" s="66">
        <f t="shared" si="2"/>
        <v>1525</v>
      </c>
      <c r="H22" s="66" t="str">
        <f t="shared" si="3"/>
        <v/>
      </c>
      <c r="I22" s="66" t="str">
        <f t="shared" si="4"/>
        <v/>
      </c>
      <c r="J22" s="52">
        <f t="shared" si="5"/>
        <v>48</v>
      </c>
      <c r="K22" s="62"/>
      <c r="L22" s="29"/>
    </row>
    <row r="23" spans="1:12" x14ac:dyDescent="0.2">
      <c r="A23" s="34" t="s">
        <v>34</v>
      </c>
      <c r="B23" s="36">
        <f>B22+5</f>
        <v>1066</v>
      </c>
      <c r="C23" s="17">
        <v>42143</v>
      </c>
      <c r="D23" s="19">
        <v>1629</v>
      </c>
      <c r="E23" s="63" t="str">
        <f t="shared" si="0"/>
        <v>Venceu</v>
      </c>
      <c r="F23" s="66" t="str">
        <f t="shared" si="1"/>
        <v>0</v>
      </c>
      <c r="G23" s="66">
        <f t="shared" si="2"/>
        <v>1629</v>
      </c>
      <c r="H23" s="66" t="str">
        <f t="shared" si="3"/>
        <v/>
      </c>
      <c r="I23" s="66" t="str">
        <f t="shared" si="4"/>
        <v/>
      </c>
      <c r="J23" s="52">
        <f t="shared" si="5"/>
        <v>44</v>
      </c>
      <c r="K23" s="62"/>
      <c r="L23" s="29"/>
    </row>
    <row r="24" spans="1:12" x14ac:dyDescent="0.2">
      <c r="A24" s="34" t="s">
        <v>35</v>
      </c>
      <c r="B24" s="36">
        <f>B23+3</f>
        <v>1069</v>
      </c>
      <c r="C24" s="17">
        <v>42149</v>
      </c>
      <c r="D24" s="19">
        <v>1317</v>
      </c>
      <c r="E24" s="63" t="str">
        <f t="shared" si="0"/>
        <v>Venceu</v>
      </c>
      <c r="F24" s="66" t="str">
        <f t="shared" si="1"/>
        <v>0</v>
      </c>
      <c r="G24" s="66">
        <f t="shared" si="2"/>
        <v>1317</v>
      </c>
      <c r="H24" s="66" t="str">
        <f t="shared" si="3"/>
        <v/>
      </c>
      <c r="I24" s="66" t="str">
        <f t="shared" si="4"/>
        <v/>
      </c>
      <c r="J24" s="52">
        <f t="shared" si="5"/>
        <v>38</v>
      </c>
      <c r="K24" s="62"/>
      <c r="L24" s="29"/>
    </row>
    <row r="25" spans="1:12" x14ac:dyDescent="0.2">
      <c r="A25" s="34" t="s">
        <v>21</v>
      </c>
      <c r="B25" s="36">
        <f>B24+5</f>
        <v>1074</v>
      </c>
      <c r="C25" s="17">
        <v>42161</v>
      </c>
      <c r="D25" s="19">
        <v>1530</v>
      </c>
      <c r="E25" s="63" t="str">
        <f t="shared" si="0"/>
        <v>Venceu</v>
      </c>
      <c r="F25" s="66">
        <f t="shared" si="1"/>
        <v>1530</v>
      </c>
      <c r="G25" s="66" t="str">
        <f t="shared" si="2"/>
        <v/>
      </c>
      <c r="H25" s="66" t="str">
        <f t="shared" si="3"/>
        <v/>
      </c>
      <c r="I25" s="66" t="str">
        <f t="shared" si="4"/>
        <v/>
      </c>
      <c r="J25" s="52">
        <f t="shared" si="5"/>
        <v>27</v>
      </c>
      <c r="K25" s="62"/>
      <c r="L25" s="29"/>
    </row>
    <row r="26" spans="1:12" x14ac:dyDescent="0.2">
      <c r="A26" s="34" t="s">
        <v>22</v>
      </c>
      <c r="B26" s="36">
        <f>B25+3</f>
        <v>1077</v>
      </c>
      <c r="C26" s="17">
        <v>42164</v>
      </c>
      <c r="D26" s="19">
        <v>1870</v>
      </c>
      <c r="E26" s="63" t="str">
        <f t="shared" si="0"/>
        <v>Venceu</v>
      </c>
      <c r="F26" s="66">
        <f t="shared" si="1"/>
        <v>1870</v>
      </c>
      <c r="G26" s="66" t="str">
        <f t="shared" si="2"/>
        <v/>
      </c>
      <c r="H26" s="66" t="str">
        <f t="shared" si="3"/>
        <v/>
      </c>
      <c r="I26" s="66" t="str">
        <f t="shared" si="4"/>
        <v/>
      </c>
      <c r="J26" s="52">
        <f t="shared" si="5"/>
        <v>24</v>
      </c>
      <c r="K26" s="62"/>
      <c r="L26" s="29"/>
    </row>
    <row r="27" spans="1:12" x14ac:dyDescent="0.2">
      <c r="A27" s="34" t="s">
        <v>36</v>
      </c>
      <c r="B27" s="36">
        <f>B26+5</f>
        <v>1082</v>
      </c>
      <c r="C27" s="17">
        <v>42167</v>
      </c>
      <c r="D27" s="19">
        <v>1780</v>
      </c>
      <c r="E27" s="63" t="str">
        <f t="shared" si="0"/>
        <v>Venceu</v>
      </c>
      <c r="F27" s="66">
        <f t="shared" si="1"/>
        <v>1780</v>
      </c>
      <c r="G27" s="66" t="str">
        <f t="shared" si="2"/>
        <v/>
      </c>
      <c r="H27" s="66" t="str">
        <f t="shared" si="3"/>
        <v/>
      </c>
      <c r="I27" s="66" t="str">
        <f t="shared" si="4"/>
        <v/>
      </c>
      <c r="J27" s="52">
        <f t="shared" si="5"/>
        <v>21</v>
      </c>
      <c r="K27" s="62"/>
      <c r="L27" s="29"/>
    </row>
    <row r="28" spans="1:12" x14ac:dyDescent="0.2">
      <c r="A28" s="34" t="s">
        <v>23</v>
      </c>
      <c r="B28" s="36">
        <f>B27+3</f>
        <v>1085</v>
      </c>
      <c r="C28" s="17">
        <v>42170</v>
      </c>
      <c r="D28" s="19">
        <v>1100</v>
      </c>
      <c r="E28" s="63" t="str">
        <f t="shared" si="0"/>
        <v>Venceu</v>
      </c>
      <c r="F28" s="66">
        <f t="shared" si="1"/>
        <v>1100</v>
      </c>
      <c r="G28" s="66" t="str">
        <f t="shared" si="2"/>
        <v/>
      </c>
      <c r="H28" s="66" t="str">
        <f t="shared" si="3"/>
        <v/>
      </c>
      <c r="I28" s="66" t="str">
        <f t="shared" si="4"/>
        <v/>
      </c>
      <c r="J28" s="52">
        <f t="shared" si="5"/>
        <v>18</v>
      </c>
      <c r="K28" s="62"/>
      <c r="L28" s="29"/>
    </row>
    <row r="29" spans="1:12" x14ac:dyDescent="0.2">
      <c r="A29" s="34" t="s">
        <v>24</v>
      </c>
      <c r="B29" s="36">
        <f>B28+5</f>
        <v>1090</v>
      </c>
      <c r="C29" s="17">
        <v>42173</v>
      </c>
      <c r="D29" s="19">
        <v>2200</v>
      </c>
      <c r="E29" s="63" t="str">
        <f t="shared" si="0"/>
        <v>Venceu</v>
      </c>
      <c r="F29" s="66">
        <f t="shared" si="1"/>
        <v>2200</v>
      </c>
      <c r="G29" s="66" t="str">
        <f t="shared" si="2"/>
        <v/>
      </c>
      <c r="H29" s="66" t="str">
        <f t="shared" si="3"/>
        <v/>
      </c>
      <c r="I29" s="66" t="str">
        <f t="shared" si="4"/>
        <v/>
      </c>
      <c r="J29" s="52">
        <f t="shared" si="5"/>
        <v>15</v>
      </c>
      <c r="K29" s="62"/>
      <c r="L29" s="29"/>
    </row>
    <row r="30" spans="1:12" x14ac:dyDescent="0.2">
      <c r="A30" s="34" t="s">
        <v>37</v>
      </c>
      <c r="B30" s="36">
        <f>B29+3</f>
        <v>1093</v>
      </c>
      <c r="C30" s="17">
        <v>42175</v>
      </c>
      <c r="D30" s="19">
        <v>1657</v>
      </c>
      <c r="E30" s="63" t="str">
        <f t="shared" si="0"/>
        <v>Venceu</v>
      </c>
      <c r="F30" s="66">
        <f t="shared" si="1"/>
        <v>1657</v>
      </c>
      <c r="G30" s="66" t="str">
        <f t="shared" si="2"/>
        <v/>
      </c>
      <c r="H30" s="66" t="str">
        <f t="shared" si="3"/>
        <v/>
      </c>
      <c r="I30" s="66" t="str">
        <f t="shared" si="4"/>
        <v/>
      </c>
      <c r="J30" s="52">
        <f t="shared" si="5"/>
        <v>13</v>
      </c>
      <c r="K30" s="62"/>
      <c r="L30" s="29"/>
    </row>
    <row r="31" spans="1:12" x14ac:dyDescent="0.2">
      <c r="A31" s="34" t="s">
        <v>38</v>
      </c>
      <c r="B31" s="36">
        <f>B30+5</f>
        <v>1098</v>
      </c>
      <c r="C31" s="17">
        <v>42207</v>
      </c>
      <c r="D31" s="19">
        <v>1690</v>
      </c>
      <c r="E31" s="63" t="str">
        <f t="shared" si="0"/>
        <v>No prazo</v>
      </c>
      <c r="F31" s="66" t="str">
        <f t="shared" si="1"/>
        <v>0</v>
      </c>
      <c r="G31" s="66" t="str">
        <f t="shared" si="2"/>
        <v/>
      </c>
      <c r="H31" s="66" t="str">
        <f t="shared" si="3"/>
        <v/>
      </c>
      <c r="I31" s="66" t="str">
        <f t="shared" si="4"/>
        <v/>
      </c>
      <c r="J31" s="52" t="str">
        <f t="shared" si="5"/>
        <v/>
      </c>
      <c r="K31" s="62"/>
      <c r="L31" s="29"/>
    </row>
    <row r="32" spans="1:12" x14ac:dyDescent="0.2">
      <c r="A32" s="34" t="s">
        <v>39</v>
      </c>
      <c r="B32" s="36">
        <f>B31+3</f>
        <v>1101</v>
      </c>
      <c r="C32" s="17">
        <v>42208</v>
      </c>
      <c r="D32" s="19">
        <v>2230</v>
      </c>
      <c r="E32" s="63" t="str">
        <f t="shared" si="0"/>
        <v>No prazo</v>
      </c>
      <c r="F32" s="66" t="str">
        <f t="shared" si="1"/>
        <v>0</v>
      </c>
      <c r="G32" s="66" t="str">
        <f t="shared" si="2"/>
        <v/>
      </c>
      <c r="H32" s="66" t="str">
        <f t="shared" si="3"/>
        <v/>
      </c>
      <c r="I32" s="66" t="str">
        <f t="shared" si="4"/>
        <v/>
      </c>
      <c r="J32" s="52" t="str">
        <f t="shared" si="5"/>
        <v/>
      </c>
      <c r="K32" s="62"/>
      <c r="L32" s="29"/>
    </row>
    <row r="33" spans="1:12" x14ac:dyDescent="0.2">
      <c r="A33" s="34" t="s">
        <v>40</v>
      </c>
      <c r="B33" s="36">
        <f>B32+5</f>
        <v>1106</v>
      </c>
      <c r="C33" s="17">
        <v>42241</v>
      </c>
      <c r="D33" s="18">
        <v>2700</v>
      </c>
      <c r="E33" s="63" t="str">
        <f t="shared" si="0"/>
        <v>No prazo</v>
      </c>
      <c r="F33" s="66" t="str">
        <f t="shared" si="1"/>
        <v>0</v>
      </c>
      <c r="G33" s="66" t="str">
        <f t="shared" si="2"/>
        <v/>
      </c>
      <c r="H33" s="66" t="str">
        <f t="shared" si="3"/>
        <v/>
      </c>
      <c r="I33" s="66" t="str">
        <f t="shared" si="4"/>
        <v/>
      </c>
      <c r="J33" s="52" t="str">
        <f t="shared" si="5"/>
        <v/>
      </c>
      <c r="K33" s="62"/>
      <c r="L33" s="29"/>
    </row>
    <row r="34" spans="1:12" x14ac:dyDescent="0.2">
      <c r="A34" s="34" t="s">
        <v>41</v>
      </c>
      <c r="B34" s="36">
        <f>B33+3</f>
        <v>1109</v>
      </c>
      <c r="C34" s="17">
        <v>42229</v>
      </c>
      <c r="D34" s="18">
        <v>2950</v>
      </c>
      <c r="E34" s="63" t="str">
        <f t="shared" si="0"/>
        <v>No prazo</v>
      </c>
      <c r="F34" s="66" t="str">
        <f t="shared" si="1"/>
        <v>0</v>
      </c>
      <c r="G34" s="66" t="str">
        <f t="shared" si="2"/>
        <v/>
      </c>
      <c r="H34" s="66" t="str">
        <f t="shared" si="3"/>
        <v/>
      </c>
      <c r="I34" s="66" t="str">
        <f t="shared" si="4"/>
        <v/>
      </c>
      <c r="J34" s="52" t="str">
        <f t="shared" si="5"/>
        <v/>
      </c>
      <c r="K34" s="62"/>
      <c r="L34" s="29"/>
    </row>
    <row r="35" spans="1:12" x14ac:dyDescent="0.2">
      <c r="A35" s="34" t="s">
        <v>42</v>
      </c>
      <c r="B35" s="36">
        <f>B34+3</f>
        <v>1112</v>
      </c>
      <c r="C35" s="17">
        <v>42245</v>
      </c>
      <c r="D35" s="18">
        <v>3870</v>
      </c>
      <c r="E35" s="63" t="str">
        <f t="shared" si="0"/>
        <v>No prazo</v>
      </c>
      <c r="F35" s="66" t="str">
        <f t="shared" si="1"/>
        <v>0</v>
      </c>
      <c r="G35" s="66" t="str">
        <f t="shared" si="2"/>
        <v/>
      </c>
      <c r="H35" s="66" t="str">
        <f t="shared" si="3"/>
        <v/>
      </c>
      <c r="I35" s="66" t="str">
        <f t="shared" si="4"/>
        <v/>
      </c>
      <c r="J35" s="52" t="str">
        <f t="shared" si="5"/>
        <v/>
      </c>
      <c r="K35" s="62"/>
      <c r="L35" s="29"/>
    </row>
    <row r="36" spans="1:12" x14ac:dyDescent="0.2">
      <c r="A36" s="34" t="s">
        <v>43</v>
      </c>
      <c r="B36" s="36">
        <f>B35+5</f>
        <v>1117</v>
      </c>
      <c r="C36" s="17">
        <v>42249</v>
      </c>
      <c r="D36" s="18">
        <v>6000</v>
      </c>
      <c r="E36" s="63" t="str">
        <f t="shared" si="0"/>
        <v>No prazo</v>
      </c>
      <c r="F36" s="66" t="str">
        <f t="shared" si="1"/>
        <v>0</v>
      </c>
      <c r="G36" s="66" t="str">
        <f t="shared" si="2"/>
        <v/>
      </c>
      <c r="H36" s="66" t="str">
        <f t="shared" si="3"/>
        <v/>
      </c>
      <c r="I36" s="66" t="str">
        <f t="shared" si="4"/>
        <v/>
      </c>
      <c r="J36" s="52" t="str">
        <f t="shared" si="5"/>
        <v/>
      </c>
      <c r="K36" s="62"/>
      <c r="L36" s="29"/>
    </row>
    <row r="37" spans="1:12" x14ac:dyDescent="0.2">
      <c r="A37" s="34" t="s">
        <v>44</v>
      </c>
      <c r="B37" s="36">
        <f t="shared" ref="B37:B49" si="6">B36+3</f>
        <v>1120</v>
      </c>
      <c r="C37" s="58">
        <v>42252</v>
      </c>
      <c r="D37" s="19">
        <v>1870</v>
      </c>
      <c r="E37" s="63" t="str">
        <f t="shared" si="0"/>
        <v>No prazo</v>
      </c>
      <c r="F37" s="66" t="str">
        <f t="shared" si="1"/>
        <v>0</v>
      </c>
      <c r="G37" s="66" t="str">
        <f t="shared" si="2"/>
        <v/>
      </c>
      <c r="H37" s="66" t="str">
        <f t="shared" si="3"/>
        <v/>
      </c>
      <c r="I37" s="66" t="str">
        <f t="shared" si="4"/>
        <v/>
      </c>
      <c r="J37" s="52" t="str">
        <f t="shared" si="5"/>
        <v/>
      </c>
      <c r="K37" s="62"/>
      <c r="L37" s="29"/>
    </row>
    <row r="38" spans="1:12" x14ac:dyDescent="0.2">
      <c r="A38" s="34" t="s">
        <v>45</v>
      </c>
      <c r="B38" s="36">
        <f t="shared" ref="B38:B50" si="7">B37+5</f>
        <v>1125</v>
      </c>
      <c r="C38" s="58">
        <v>42256</v>
      </c>
      <c r="D38" s="19">
        <v>1780</v>
      </c>
      <c r="E38" s="63" t="str">
        <f t="shared" si="0"/>
        <v>No prazo</v>
      </c>
      <c r="F38" s="66" t="str">
        <f t="shared" si="1"/>
        <v>0</v>
      </c>
      <c r="G38" s="66" t="str">
        <f t="shared" si="2"/>
        <v/>
      </c>
      <c r="H38" s="66" t="str">
        <f t="shared" si="3"/>
        <v/>
      </c>
      <c r="I38" s="66" t="str">
        <f t="shared" si="4"/>
        <v/>
      </c>
      <c r="J38" s="52" t="str">
        <f t="shared" si="5"/>
        <v/>
      </c>
      <c r="K38" s="62"/>
    </row>
    <row r="39" spans="1:12" x14ac:dyDescent="0.2">
      <c r="A39" s="34" t="s">
        <v>46</v>
      </c>
      <c r="B39" s="36">
        <f t="shared" si="6"/>
        <v>1128</v>
      </c>
      <c r="C39" s="58">
        <f>C38+3</f>
        <v>42259</v>
      </c>
      <c r="D39" s="19">
        <v>1100</v>
      </c>
      <c r="E39" s="63" t="str">
        <f t="shared" si="0"/>
        <v>No prazo</v>
      </c>
      <c r="F39" s="66" t="str">
        <f t="shared" si="1"/>
        <v>0</v>
      </c>
      <c r="G39" s="66" t="str">
        <f t="shared" si="2"/>
        <v/>
      </c>
      <c r="H39" s="66" t="str">
        <f t="shared" si="3"/>
        <v/>
      </c>
      <c r="I39" s="66" t="str">
        <f t="shared" si="4"/>
        <v/>
      </c>
      <c r="J39" s="52" t="str">
        <f t="shared" si="5"/>
        <v/>
      </c>
      <c r="K39" s="62"/>
    </row>
    <row r="40" spans="1:12" x14ac:dyDescent="0.2">
      <c r="A40" s="34" t="s">
        <v>38</v>
      </c>
      <c r="B40" s="36">
        <f t="shared" si="7"/>
        <v>1133</v>
      </c>
      <c r="C40" s="58">
        <f t="shared" ref="C40:C50" si="8">C39+3</f>
        <v>42262</v>
      </c>
      <c r="D40" s="19">
        <v>2200</v>
      </c>
      <c r="E40" s="63" t="str">
        <f t="shared" si="0"/>
        <v>No prazo</v>
      </c>
      <c r="F40" s="66" t="str">
        <f t="shared" si="1"/>
        <v>0</v>
      </c>
      <c r="G40" s="66" t="str">
        <f t="shared" si="2"/>
        <v/>
      </c>
      <c r="H40" s="66" t="str">
        <f t="shared" si="3"/>
        <v/>
      </c>
      <c r="I40" s="66" t="str">
        <f t="shared" si="4"/>
        <v/>
      </c>
      <c r="J40" s="52" t="str">
        <f t="shared" si="5"/>
        <v/>
      </c>
      <c r="K40" s="62"/>
    </row>
    <row r="41" spans="1:12" x14ac:dyDescent="0.2">
      <c r="A41" s="34" t="s">
        <v>39</v>
      </c>
      <c r="B41" s="36">
        <f t="shared" si="6"/>
        <v>1136</v>
      </c>
      <c r="C41" s="58">
        <f t="shared" si="8"/>
        <v>42265</v>
      </c>
      <c r="D41" s="19">
        <v>1657</v>
      </c>
      <c r="E41" s="63" t="str">
        <f t="shared" si="0"/>
        <v>No prazo</v>
      </c>
      <c r="F41" s="66" t="str">
        <f t="shared" si="1"/>
        <v>0</v>
      </c>
      <c r="G41" s="66" t="str">
        <f t="shared" si="2"/>
        <v/>
      </c>
      <c r="H41" s="66" t="str">
        <f t="shared" si="3"/>
        <v/>
      </c>
      <c r="I41" s="66" t="str">
        <f t="shared" si="4"/>
        <v/>
      </c>
      <c r="J41" s="52" t="str">
        <f t="shared" si="5"/>
        <v/>
      </c>
      <c r="K41" s="62"/>
    </row>
    <row r="42" spans="1:12" x14ac:dyDescent="0.2">
      <c r="A42" s="34" t="s">
        <v>40</v>
      </c>
      <c r="B42" s="36">
        <f t="shared" si="7"/>
        <v>1141</v>
      </c>
      <c r="C42" s="58">
        <f t="shared" si="8"/>
        <v>42268</v>
      </c>
      <c r="D42" s="19">
        <v>1690</v>
      </c>
      <c r="E42" s="63" t="str">
        <f t="shared" si="0"/>
        <v>No prazo</v>
      </c>
      <c r="F42" s="66" t="str">
        <f t="shared" si="1"/>
        <v>0</v>
      </c>
      <c r="G42" s="66" t="str">
        <f t="shared" si="2"/>
        <v/>
      </c>
      <c r="H42" s="66" t="str">
        <f t="shared" si="3"/>
        <v/>
      </c>
      <c r="I42" s="66" t="str">
        <f t="shared" si="4"/>
        <v/>
      </c>
      <c r="J42" s="52" t="str">
        <f t="shared" si="5"/>
        <v/>
      </c>
      <c r="K42" s="62"/>
    </row>
    <row r="43" spans="1:12" x14ac:dyDescent="0.2">
      <c r="A43" s="34" t="s">
        <v>41</v>
      </c>
      <c r="B43" s="36">
        <f t="shared" si="6"/>
        <v>1144</v>
      </c>
      <c r="C43" s="58">
        <f t="shared" si="8"/>
        <v>42271</v>
      </c>
      <c r="D43" s="19">
        <v>2230</v>
      </c>
      <c r="E43" s="63" t="str">
        <f t="shared" si="0"/>
        <v>No prazo</v>
      </c>
      <c r="F43" s="66" t="str">
        <f t="shared" si="1"/>
        <v>0</v>
      </c>
      <c r="G43" s="66" t="str">
        <f t="shared" si="2"/>
        <v/>
      </c>
      <c r="H43" s="66" t="str">
        <f t="shared" si="3"/>
        <v/>
      </c>
      <c r="I43" s="66" t="str">
        <f t="shared" si="4"/>
        <v/>
      </c>
      <c r="J43" s="52" t="str">
        <f t="shared" si="5"/>
        <v/>
      </c>
      <c r="K43" s="62"/>
    </row>
    <row r="44" spans="1:12" x14ac:dyDescent="0.2">
      <c r="A44" s="34" t="s">
        <v>42</v>
      </c>
      <c r="B44" s="36">
        <f t="shared" si="7"/>
        <v>1149</v>
      </c>
      <c r="C44" s="58">
        <f t="shared" si="8"/>
        <v>42274</v>
      </c>
      <c r="D44" s="18">
        <v>2700</v>
      </c>
      <c r="E44" s="63" t="str">
        <f t="shared" si="0"/>
        <v>No prazo</v>
      </c>
      <c r="F44" s="66" t="str">
        <f t="shared" si="1"/>
        <v>0</v>
      </c>
      <c r="G44" s="66" t="str">
        <f t="shared" si="2"/>
        <v/>
      </c>
      <c r="H44" s="66" t="str">
        <f t="shared" si="3"/>
        <v/>
      </c>
      <c r="I44" s="66" t="str">
        <f t="shared" si="4"/>
        <v/>
      </c>
      <c r="J44" s="52" t="str">
        <f t="shared" si="5"/>
        <v/>
      </c>
      <c r="K44" s="62"/>
    </row>
    <row r="45" spans="1:12" x14ac:dyDescent="0.2">
      <c r="A45" s="34" t="s">
        <v>43</v>
      </c>
      <c r="B45" s="36">
        <f t="shared" si="6"/>
        <v>1152</v>
      </c>
      <c r="C45" s="58">
        <f t="shared" si="8"/>
        <v>42277</v>
      </c>
      <c r="D45" s="18">
        <v>2950</v>
      </c>
      <c r="E45" s="63" t="str">
        <f t="shared" si="0"/>
        <v>No prazo</v>
      </c>
      <c r="F45" s="66" t="str">
        <f t="shared" si="1"/>
        <v>0</v>
      </c>
      <c r="G45" s="66" t="str">
        <f t="shared" si="2"/>
        <v/>
      </c>
      <c r="H45" s="66" t="str">
        <f t="shared" si="3"/>
        <v/>
      </c>
      <c r="I45" s="66" t="str">
        <f t="shared" si="4"/>
        <v/>
      </c>
      <c r="J45" s="52" t="str">
        <f t="shared" si="5"/>
        <v/>
      </c>
      <c r="K45" s="62"/>
    </row>
    <row r="46" spans="1:12" x14ac:dyDescent="0.2">
      <c r="A46" s="34" t="s">
        <v>44</v>
      </c>
      <c r="B46" s="36">
        <f t="shared" si="7"/>
        <v>1157</v>
      </c>
      <c r="C46" s="58">
        <f t="shared" si="8"/>
        <v>42280</v>
      </c>
      <c r="D46" s="18">
        <v>3870</v>
      </c>
      <c r="E46" s="63" t="str">
        <f t="shared" si="0"/>
        <v>No prazo</v>
      </c>
      <c r="F46" s="66" t="str">
        <f t="shared" si="1"/>
        <v>0</v>
      </c>
      <c r="G46" s="66" t="str">
        <f t="shared" si="2"/>
        <v/>
      </c>
      <c r="H46" s="66" t="str">
        <f t="shared" si="3"/>
        <v/>
      </c>
      <c r="I46" s="66" t="str">
        <f t="shared" si="4"/>
        <v/>
      </c>
      <c r="J46" s="52" t="str">
        <f t="shared" si="5"/>
        <v/>
      </c>
      <c r="K46" s="62"/>
    </row>
    <row r="47" spans="1:12" x14ac:dyDescent="0.2">
      <c r="A47" s="34" t="s">
        <v>45</v>
      </c>
      <c r="B47" s="36">
        <f t="shared" si="6"/>
        <v>1160</v>
      </c>
      <c r="C47" s="58">
        <f t="shared" si="8"/>
        <v>42283</v>
      </c>
      <c r="D47" s="19">
        <v>2200</v>
      </c>
      <c r="E47" s="63" t="str">
        <f t="shared" si="0"/>
        <v>No prazo</v>
      </c>
      <c r="F47" s="66" t="str">
        <f t="shared" si="1"/>
        <v>0</v>
      </c>
      <c r="G47" s="66" t="str">
        <f t="shared" si="2"/>
        <v/>
      </c>
      <c r="H47" s="66" t="str">
        <f t="shared" si="3"/>
        <v/>
      </c>
      <c r="I47" s="66" t="str">
        <f t="shared" si="4"/>
        <v/>
      </c>
      <c r="J47" s="52" t="str">
        <f t="shared" si="5"/>
        <v/>
      </c>
      <c r="K47" s="62"/>
    </row>
    <row r="48" spans="1:12" x14ac:dyDescent="0.2">
      <c r="A48" s="34" t="s">
        <v>46</v>
      </c>
      <c r="B48" s="36">
        <f t="shared" si="7"/>
        <v>1165</v>
      </c>
      <c r="C48" s="58">
        <f t="shared" si="8"/>
        <v>42286</v>
      </c>
      <c r="D48" s="19">
        <v>1657</v>
      </c>
      <c r="E48" s="63" t="str">
        <f t="shared" si="0"/>
        <v>No prazo</v>
      </c>
      <c r="F48" s="66" t="str">
        <f t="shared" si="1"/>
        <v>0</v>
      </c>
      <c r="G48" s="66" t="str">
        <f t="shared" si="2"/>
        <v/>
      </c>
      <c r="H48" s="66" t="str">
        <f t="shared" si="3"/>
        <v/>
      </c>
      <c r="I48" s="66" t="str">
        <f t="shared" si="4"/>
        <v/>
      </c>
      <c r="J48" s="52" t="str">
        <f t="shared" si="5"/>
        <v/>
      </c>
      <c r="K48" s="62"/>
    </row>
    <row r="49" spans="1:11" x14ac:dyDescent="0.2">
      <c r="A49" s="34"/>
      <c r="B49" s="36">
        <f t="shared" si="6"/>
        <v>1168</v>
      </c>
      <c r="C49" s="58">
        <f t="shared" si="8"/>
        <v>42289</v>
      </c>
      <c r="D49" s="19">
        <v>1690</v>
      </c>
      <c r="E49" s="63" t="str">
        <f t="shared" si="0"/>
        <v>No prazo</v>
      </c>
      <c r="F49" s="66" t="str">
        <f t="shared" si="1"/>
        <v>0</v>
      </c>
      <c r="G49" s="66" t="str">
        <f t="shared" si="2"/>
        <v/>
      </c>
      <c r="H49" s="66" t="str">
        <f t="shared" si="3"/>
        <v/>
      </c>
      <c r="I49" s="66" t="str">
        <f t="shared" si="4"/>
        <v/>
      </c>
      <c r="J49" s="52" t="str">
        <f t="shared" si="5"/>
        <v/>
      </c>
      <c r="K49" s="62"/>
    </row>
    <row r="50" spans="1:11" ht="13.5" thickBot="1" x14ac:dyDescent="0.25">
      <c r="A50" s="42"/>
      <c r="B50" s="36">
        <f t="shared" si="7"/>
        <v>1173</v>
      </c>
      <c r="C50" s="58">
        <f t="shared" si="8"/>
        <v>42292</v>
      </c>
      <c r="D50" s="19">
        <v>2230</v>
      </c>
      <c r="E50" s="63" t="str">
        <f t="shared" si="0"/>
        <v>No prazo</v>
      </c>
      <c r="F50" s="66" t="str">
        <f t="shared" si="1"/>
        <v>0</v>
      </c>
      <c r="G50" s="66" t="str">
        <f t="shared" si="2"/>
        <v/>
      </c>
      <c r="H50" s="66" t="str">
        <f t="shared" si="3"/>
        <v/>
      </c>
      <c r="I50" s="66" t="str">
        <f t="shared" si="4"/>
        <v/>
      </c>
      <c r="J50" s="52" t="str">
        <f t="shared" si="5"/>
        <v/>
      </c>
      <c r="K50" s="62"/>
    </row>
    <row r="51" spans="1:11" ht="13.5" thickBot="1" x14ac:dyDescent="0.25">
      <c r="A51" s="60" t="s">
        <v>10</v>
      </c>
      <c r="B51" s="71"/>
      <c r="C51" s="72"/>
      <c r="D51" s="73">
        <f>SUM(D7:D50)</f>
        <v>78833</v>
      </c>
      <c r="E51" s="69"/>
      <c r="F51" s="68">
        <f>SUM(soma30)</f>
        <v>10137</v>
      </c>
      <c r="G51" s="67">
        <f>SUM(soma60)</f>
        <v>10261</v>
      </c>
      <c r="H51" s="67">
        <f>SUM(soma60)</f>
        <v>10261</v>
      </c>
      <c r="I51" s="67">
        <f>SUM(soma60)</f>
        <v>10261</v>
      </c>
      <c r="J51" s="34"/>
      <c r="K51" s="62"/>
    </row>
    <row r="52" spans="1:11" ht="13.5" thickBot="1" x14ac:dyDescent="0.25">
      <c r="A52" s="78" t="s">
        <v>47</v>
      </c>
      <c r="B52" s="79"/>
      <c r="C52" s="79"/>
      <c r="D52" s="79"/>
      <c r="E52" s="79"/>
      <c r="F52" s="70">
        <f>F51/$D$51</f>
        <v>0.12858828155721588</v>
      </c>
      <c r="G52" s="70">
        <f t="shared" ref="G52:I52" si="9">G51/$D$51</f>
        <v>0.13016122689736531</v>
      </c>
      <c r="H52" s="70">
        <f t="shared" si="9"/>
        <v>0.13016122689736531</v>
      </c>
      <c r="I52" s="70">
        <f t="shared" si="9"/>
        <v>0.13016122689736531</v>
      </c>
      <c r="J52" s="74"/>
      <c r="K52" s="62"/>
    </row>
    <row r="53" spans="1:11" ht="13.5" thickBot="1" x14ac:dyDescent="0.25">
      <c r="A53" s="3"/>
      <c r="B53" s="4"/>
      <c r="C53" s="4"/>
      <c r="D53" s="4"/>
      <c r="E53" s="75" t="s">
        <v>30</v>
      </c>
      <c r="F53" s="76"/>
      <c r="G53" s="76"/>
      <c r="H53" s="77"/>
      <c r="I53" s="66">
        <f>SUMIF(Venceu,"venceu",D7:D50)</f>
        <v>29569</v>
      </c>
      <c r="J53" s="50"/>
    </row>
    <row r="54" spans="1:11" ht="13.5" thickBot="1" x14ac:dyDescent="0.25">
      <c r="A54" s="6"/>
      <c r="B54" s="7"/>
      <c r="C54" s="7"/>
      <c r="D54" s="7"/>
      <c r="E54" s="7"/>
      <c r="F54" s="64"/>
      <c r="G54" s="7"/>
      <c r="H54" s="7"/>
      <c r="I54" s="8"/>
      <c r="J54" s="51"/>
    </row>
  </sheetData>
  <mergeCells count="2">
    <mergeCell ref="E53:H53"/>
    <mergeCell ref="A52:E5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B9:B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Plan1</vt:lpstr>
      <vt:lpstr>Plan2</vt:lpstr>
      <vt:lpstr>Plan3</vt:lpstr>
      <vt:lpstr>Plan4</vt:lpstr>
      <vt:lpstr>soma30</vt:lpstr>
      <vt:lpstr>soma60</vt:lpstr>
      <vt:lpstr>soma90</vt:lpstr>
      <vt:lpstr>soma90mais</vt:lpstr>
      <vt:lpstr>Venceu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Instrutor</cp:lastModifiedBy>
  <cp:lastPrinted>2015-07-03T18:05:14Z</cp:lastPrinted>
  <dcterms:created xsi:type="dcterms:W3CDTF">2013-06-21T17:33:11Z</dcterms:created>
  <dcterms:modified xsi:type="dcterms:W3CDTF">2023-08-19T14:59:09Z</dcterms:modified>
</cp:coreProperties>
</file>